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chartsheets/sheet2.xml" ContentType="application/vnd.openxmlformats-officedocument.spreadsheetml.chart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stonehavenassociates.sharepoint.com/sites/TheEmbankmentInstitute/Shared Documents/Project Tempo 2026 update/Scotland/Paper 2 - Political pathways/Research and Insights/"/>
    </mc:Choice>
  </mc:AlternateContent>
  <xr:revisionPtr revIDLastSave="149" documentId="11_3F5CE0D074E6A7158F20486E5D0BA3F832B71F0C" xr6:coauthVersionLast="47" xr6:coauthVersionMax="47" xr10:uidLastSave="{0404A53B-8790-42B2-841E-2A5917B42992}"/>
  <bookViews>
    <workbookView xWindow="-110" yWindow="-110" windowWidth="23260" windowHeight="14860" firstSheet="1" activeTab="3" xr2:uid="{00000000-000D-0000-FFFF-FFFF00000000}"/>
  </bookViews>
  <sheets>
    <sheet name="Cover Sheet" sheetId="1" r:id="rId1"/>
    <sheet name="Contents" sheetId="2" r:id="rId2"/>
    <sheet name="Chart2" sheetId="105" r:id="rId3"/>
    <sheet name="Full Results" sheetId="3" r:id="rId4"/>
    <sheet name="Table 1" sheetId="4" r:id="rId5"/>
    <sheet name="Table 2" sheetId="5" r:id="rId6"/>
    <sheet name="Table 3" sheetId="6" r:id="rId7"/>
    <sheet name="Sheet3" sheetId="104" r:id="rId8"/>
    <sheet name="Table 4" sheetId="7" r:id="rId9"/>
    <sheet name="Table 5" sheetId="8" r:id="rId10"/>
    <sheet name="Table 6" sheetId="9" r:id="rId11"/>
    <sheet name="Table 7" sheetId="10" r:id="rId12"/>
    <sheet name="Table 8" sheetId="11" r:id="rId13"/>
    <sheet name="Table 9" sheetId="12" r:id="rId14"/>
    <sheet name="Chart1" sheetId="101" r:id="rId15"/>
    <sheet name="Sheet1" sheetId="102" r:id="rId16"/>
    <sheet name="Sheet2" sheetId="103" r:id="rId17"/>
    <sheet name="Table 10" sheetId="13" r:id="rId18"/>
    <sheet name="Table 11" sheetId="14" r:id="rId19"/>
    <sheet name="Table 12" sheetId="15" r:id="rId20"/>
    <sheet name="Table 13" sheetId="16" r:id="rId21"/>
    <sheet name="Table 14" sheetId="17" r:id="rId22"/>
    <sheet name="Table 15" sheetId="18" r:id="rId23"/>
    <sheet name="Table 16" sheetId="19" r:id="rId24"/>
    <sheet name="Table 17" sheetId="20" r:id="rId25"/>
    <sheet name="Table 18" sheetId="21" r:id="rId26"/>
    <sheet name="Table 19" sheetId="22" r:id="rId27"/>
    <sheet name="Table 20" sheetId="23" r:id="rId28"/>
    <sheet name="Table 21" sheetId="24" r:id="rId29"/>
    <sheet name="Table 22" sheetId="25" r:id="rId30"/>
    <sheet name="Table 23" sheetId="26" r:id="rId31"/>
    <sheet name="Table 24" sheetId="27" r:id="rId32"/>
    <sheet name="Table 25" sheetId="28" r:id="rId33"/>
    <sheet name="Table 26" sheetId="29" r:id="rId34"/>
    <sheet name="Table 27" sheetId="30" r:id="rId35"/>
    <sheet name="Table 28" sheetId="31" r:id="rId36"/>
    <sheet name="Table 29" sheetId="32" r:id="rId37"/>
    <sheet name="Table 30" sheetId="33" r:id="rId38"/>
    <sheet name="Table 31" sheetId="34" r:id="rId39"/>
    <sheet name="Table 32" sheetId="35" r:id="rId40"/>
    <sheet name="Table 33" sheetId="36" r:id="rId41"/>
    <sheet name="Table 34" sheetId="37" r:id="rId42"/>
    <sheet name="Table 35" sheetId="38" r:id="rId43"/>
    <sheet name="Table 36" sheetId="39" r:id="rId44"/>
    <sheet name="Table 37" sheetId="40" r:id="rId45"/>
    <sheet name="Table 38" sheetId="41" r:id="rId46"/>
    <sheet name="Table 39" sheetId="42" r:id="rId47"/>
    <sheet name="Table 40" sheetId="43" r:id="rId48"/>
    <sheet name="Table 41" sheetId="44" r:id="rId49"/>
    <sheet name="Table 42" sheetId="45" r:id="rId50"/>
    <sheet name="Table 43" sheetId="46" r:id="rId51"/>
    <sheet name="Table 44" sheetId="47" r:id="rId52"/>
    <sheet name="Table 45" sheetId="48" r:id="rId53"/>
    <sheet name="Table 46" sheetId="49" r:id="rId54"/>
    <sheet name="Table 47" sheetId="50" r:id="rId55"/>
    <sheet name="Table 48" sheetId="51" r:id="rId56"/>
    <sheet name="Table 49" sheetId="52" r:id="rId57"/>
    <sheet name="Table 50" sheetId="53" r:id="rId58"/>
    <sheet name="Table 51" sheetId="54" r:id="rId59"/>
    <sheet name="Table 52" sheetId="55" r:id="rId60"/>
    <sheet name="Table 53" sheetId="56" r:id="rId61"/>
    <sheet name="Table 54" sheetId="57" r:id="rId62"/>
    <sheet name="Table 55" sheetId="58" r:id="rId63"/>
    <sheet name="Table 56" sheetId="59" r:id="rId64"/>
    <sheet name="Table 57" sheetId="60" r:id="rId65"/>
    <sheet name="Table 58" sheetId="61" r:id="rId66"/>
    <sheet name="Table 59" sheetId="62" r:id="rId67"/>
    <sheet name="Table 60" sheetId="63" r:id="rId68"/>
    <sheet name="Table 61" sheetId="64" r:id="rId69"/>
    <sheet name="Table 62" sheetId="65" r:id="rId70"/>
    <sheet name="Table 63" sheetId="66" r:id="rId71"/>
    <sheet name="Table 64" sheetId="67" r:id="rId72"/>
    <sheet name="Table 65" sheetId="68" r:id="rId73"/>
    <sheet name="Table 66" sheetId="69" r:id="rId74"/>
    <sheet name="Table 67" sheetId="70" r:id="rId75"/>
    <sheet name="Table 68" sheetId="71" r:id="rId76"/>
    <sheet name="Table 69" sheetId="72" r:id="rId77"/>
    <sheet name="Table 70" sheetId="73" r:id="rId78"/>
    <sheet name="Table 71" sheetId="74" r:id="rId79"/>
    <sheet name="Table 72" sheetId="75" r:id="rId80"/>
    <sheet name="Table 73" sheetId="76" r:id="rId81"/>
    <sheet name="Table 75" sheetId="78" r:id="rId82"/>
    <sheet name="Table 76" sheetId="79" r:id="rId83"/>
    <sheet name="Table 77" sheetId="80" r:id="rId84"/>
    <sheet name="Table 78" sheetId="81" r:id="rId85"/>
    <sheet name="Table 79" sheetId="82" r:id="rId86"/>
    <sheet name="Table 80" sheetId="83" r:id="rId87"/>
    <sheet name="Table 81" sheetId="84" r:id="rId88"/>
    <sheet name="Table 82" sheetId="85" r:id="rId89"/>
    <sheet name="Table 83" sheetId="86" r:id="rId90"/>
    <sheet name="Table 84" sheetId="87" r:id="rId91"/>
    <sheet name="Table 85" sheetId="88" r:id="rId92"/>
    <sheet name="Table 86" sheetId="89" r:id="rId93"/>
    <sheet name="Table 87" sheetId="90" r:id="rId94"/>
    <sheet name="Table 88" sheetId="91" r:id="rId95"/>
    <sheet name="Table 89" sheetId="92" r:id="rId96"/>
    <sheet name="Table 90" sheetId="93" r:id="rId97"/>
    <sheet name="Table 91" sheetId="94" r:id="rId98"/>
    <sheet name="Table 92" sheetId="95" r:id="rId99"/>
    <sheet name="Table 93" sheetId="96" r:id="rId100"/>
    <sheet name="Table 94" sheetId="97" r:id="rId101"/>
    <sheet name="Table 95" sheetId="98" r:id="rId102"/>
    <sheet name="Table 96" sheetId="99" r:id="rId103"/>
    <sheet name="Table 97" sheetId="100" r:id="rId104"/>
  </sheets>
  <definedNames>
    <definedName name="_xlnm._FilterDatabase" localSheetId="15" hidden="1">Sheet1!$A$1:$H$21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04" l="1"/>
  <c r="I19" i="104"/>
  <c r="I30" i="104"/>
  <c r="I41" i="104"/>
  <c r="I52" i="104"/>
  <c r="F65" i="104"/>
  <c r="I65" i="104"/>
  <c r="I5" i="104"/>
  <c r="I16" i="104"/>
  <c r="I27" i="104"/>
  <c r="I38" i="104"/>
  <c r="I49" i="104"/>
  <c r="I60" i="104"/>
  <c r="I54" i="104"/>
  <c r="I43" i="104"/>
  <c r="I32" i="104"/>
  <c r="I21" i="104"/>
  <c r="I10" i="104"/>
  <c r="C10" i="104"/>
  <c r="D10" i="104"/>
  <c r="E10" i="104"/>
  <c r="F10" i="104"/>
  <c r="G10" i="104"/>
  <c r="H10" i="104"/>
  <c r="B10" i="104"/>
  <c r="C21" i="104"/>
  <c r="D21" i="104"/>
  <c r="E21" i="104"/>
  <c r="F21" i="104"/>
  <c r="G21" i="104"/>
  <c r="H21" i="104"/>
  <c r="B21" i="104"/>
  <c r="C32" i="104"/>
  <c r="D32" i="104"/>
  <c r="E32" i="104"/>
  <c r="F32" i="104"/>
  <c r="G32" i="104"/>
  <c r="H32" i="104"/>
  <c r="B32" i="104"/>
  <c r="B43" i="104"/>
  <c r="C43" i="104"/>
  <c r="D43" i="104"/>
  <c r="E43" i="104"/>
  <c r="F43" i="104"/>
  <c r="G43" i="104"/>
  <c r="H43" i="104"/>
  <c r="C54" i="104"/>
  <c r="D54" i="104"/>
  <c r="E54" i="104"/>
  <c r="F54" i="104"/>
  <c r="G54" i="104"/>
  <c r="H54" i="104"/>
  <c r="B54" i="104"/>
  <c r="C65" i="104"/>
  <c r="D65" i="104"/>
  <c r="E65" i="104"/>
  <c r="G65" i="104"/>
  <c r="H65" i="104"/>
  <c r="B65" i="104"/>
  <c r="I6" i="103"/>
  <c r="I7" i="103"/>
  <c r="I8" i="103"/>
  <c r="I9" i="103"/>
  <c r="I10" i="103"/>
  <c r="I11" i="103"/>
  <c r="I12" i="103"/>
  <c r="I13" i="103"/>
  <c r="I14" i="103"/>
  <c r="I15" i="103"/>
  <c r="I16" i="103"/>
  <c r="I17" i="103"/>
  <c r="I18" i="103"/>
  <c r="I19" i="103"/>
  <c r="I5" i="103"/>
  <c r="I3" i="102"/>
  <c r="I4" i="102"/>
  <c r="I5" i="102"/>
  <c r="I6" i="102"/>
  <c r="I7" i="102"/>
  <c r="I8" i="102"/>
  <c r="I9" i="102"/>
  <c r="I10" i="102"/>
  <c r="I11" i="102"/>
  <c r="I12" i="102"/>
  <c r="I13" i="102"/>
  <c r="I14" i="102"/>
  <c r="I15" i="102"/>
  <c r="I16" i="102"/>
  <c r="I17" i="102"/>
  <c r="I18" i="102"/>
  <c r="I2" i="102"/>
  <c r="H2" i="102"/>
  <c r="H11" i="102"/>
  <c r="H6" i="102"/>
  <c r="H16" i="102"/>
  <c r="H10" i="102"/>
  <c r="H13" i="102"/>
  <c r="H5" i="102"/>
  <c r="H7" i="102"/>
  <c r="H9" i="102"/>
  <c r="H12" i="102"/>
  <c r="H14" i="102"/>
  <c r="H15" i="102"/>
  <c r="H8" i="102"/>
  <c r="H3" i="102"/>
  <c r="H18" i="102"/>
  <c r="H17" i="102"/>
  <c r="H4" i="102"/>
  <c r="B18" i="100"/>
  <c r="B18" i="99"/>
  <c r="B18" i="98"/>
  <c r="B18" i="97"/>
  <c r="B18" i="96"/>
  <c r="B18" i="95"/>
  <c r="B18" i="94"/>
  <c r="B18" i="93"/>
  <c r="B19" i="92"/>
  <c r="B22" i="91"/>
  <c r="B22" i="90"/>
  <c r="B22" i="89"/>
  <c r="B24" i="88"/>
  <c r="B17" i="87"/>
  <c r="B16" i="86"/>
  <c r="B17" i="85"/>
  <c r="B17" i="84"/>
  <c r="B17" i="83"/>
  <c r="B17" i="82"/>
  <c r="B17" i="81"/>
  <c r="B16" i="80"/>
  <c r="B17" i="79"/>
  <c r="B17" i="78"/>
  <c r="B16" i="76"/>
  <c r="B18" i="75"/>
  <c r="B19" i="74"/>
  <c r="B19" i="73"/>
  <c r="B19" i="72"/>
  <c r="B19" i="71"/>
  <c r="B19" i="70"/>
  <c r="B19" i="69"/>
  <c r="B19" i="68"/>
  <c r="B19" i="67"/>
  <c r="B19" i="66"/>
  <c r="B19" i="65"/>
  <c r="B19" i="64"/>
  <c r="B19" i="63"/>
  <c r="B19" i="62"/>
  <c r="B19" i="61"/>
  <c r="B19" i="60"/>
  <c r="B19" i="59"/>
  <c r="B18" i="58"/>
  <c r="B18" i="57"/>
  <c r="B18" i="56"/>
  <c r="B18" i="55"/>
  <c r="B18" i="54"/>
  <c r="B18" i="53"/>
  <c r="B18" i="52"/>
  <c r="B18" i="51"/>
  <c r="B18" i="50"/>
  <c r="B18" i="49"/>
  <c r="B18" i="48"/>
  <c r="B18" i="47"/>
  <c r="B16" i="46"/>
  <c r="B19" i="45"/>
  <c r="B19" i="44"/>
  <c r="B19" i="43"/>
  <c r="B19" i="42"/>
  <c r="B19" i="41"/>
  <c r="B19" i="40"/>
  <c r="B19" i="39"/>
  <c r="B19" i="38"/>
  <c r="B19" i="37"/>
  <c r="B19" i="36"/>
  <c r="B19" i="35"/>
  <c r="B19" i="34"/>
  <c r="B19" i="33"/>
  <c r="B19" i="32"/>
  <c r="B19" i="31"/>
  <c r="B19" i="30"/>
  <c r="B19" i="29"/>
  <c r="B19" i="28"/>
  <c r="B19" i="27"/>
  <c r="B19" i="26"/>
  <c r="B16" i="25"/>
  <c r="B19" i="24"/>
  <c r="B19" i="23"/>
  <c r="B19" i="22"/>
  <c r="B19" i="21"/>
  <c r="B19" i="20"/>
  <c r="B19" i="19"/>
  <c r="B19" i="18"/>
  <c r="B23" i="17"/>
  <c r="B27" i="16"/>
  <c r="B17" i="15"/>
  <c r="B19" i="14"/>
  <c r="B30" i="13"/>
  <c r="B18" i="12"/>
  <c r="B18" i="11"/>
  <c r="B18" i="10"/>
  <c r="B18" i="9"/>
  <c r="B18" i="8"/>
  <c r="B18" i="7"/>
  <c r="B18" i="6"/>
  <c r="B18" i="5"/>
  <c r="B29" i="4"/>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<sst xmlns="http://schemas.openxmlformats.org/spreadsheetml/2006/main" count="8209" uniqueCount="363">
  <si>
    <t>PF1452_20260422_SCOTLAND_TEMPO</t>
  </si>
  <si>
    <t>Fieldwork:</t>
  </si>
  <si>
    <t>23 Apr 2026 - 28 Apr 2026</t>
  </si>
  <si>
    <t>Interview Method:</t>
  </si>
  <si>
    <t>Online Survey</t>
  </si>
  <si>
    <t>Population represented:</t>
  </si>
  <si>
    <t>Scottish Adults</t>
  </si>
  <si>
    <t>Sample size:</t>
  </si>
  <si>
    <t>Methodology:</t>
  </si>
  <si>
    <t>Weighted by age and gender interlocked and socioeconomic grade</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</si>
  <si>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</si>
  <si>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</si>
  <si>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</si>
  <si>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</si>
  <si>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</si>
  <si>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</si>
  <si>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</si>
  <si>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BASE: People who would vote for Scottish Independence</t>
  </si>
  <si>
    <t>BASE: People who would not vote for Scottish independence</t>
  </si>
  <si>
    <t>BASE: People who think Scotland should get rid of the Net Zero 2045 target</t>
  </si>
  <si>
    <t>-</t>
  </si>
  <si>
    <t>Full Results</t>
  </si>
  <si>
    <t>Age</t>
  </si>
  <si>
    <t>Gender</t>
  </si>
  <si>
    <t>Social Grade</t>
  </si>
  <si>
    <t>Region</t>
  </si>
  <si>
    <t>Income</t>
  </si>
  <si>
    <t>Scottish Parliament Vote Intention (Constituency)</t>
  </si>
  <si>
    <t>Scottish Parliament Vote Intention (Regional</t>
  </si>
  <si>
    <t>General Election Vote Intention</t>
  </si>
  <si>
    <t>2021 Scottish Parliament Vote (Constituency)</t>
  </si>
  <si>
    <t>2021 Scottish Parliament Vote (Regional)</t>
  </si>
  <si>
    <t>2024 General Election</t>
  </si>
  <si>
    <t>Total</t>
  </si>
  <si>
    <t>18-24</t>
  </si>
  <si>
    <t>25-34</t>
  </si>
  <si>
    <t>35-44</t>
  </si>
  <si>
    <t>45-54</t>
  </si>
  <si>
    <t>55-64</t>
  </si>
  <si>
    <t>65+</t>
  </si>
  <si>
    <t>Male</t>
  </si>
  <si>
    <t>Female</t>
  </si>
  <si>
    <t>AB</t>
  </si>
  <si>
    <t>C1</t>
  </si>
  <si>
    <t>C2</t>
  </si>
  <si>
    <t>DE</t>
  </si>
  <si>
    <t>Glasgow</t>
  </si>
  <si>
    <t>Edinburgh &amp; Lothians</t>
  </si>
  <si>
    <t>Highlands &amp; Islands</t>
  </si>
  <si>
    <t>North East (Aberdeen &amp; Aberdeenshire)</t>
  </si>
  <si>
    <t>Mid Scotland &amp; Fife</t>
  </si>
  <si>
    <t>West Scotland</t>
  </si>
  <si>
    <t>South Scotland</t>
  </si>
  <si>
    <t>Central Scotland</t>
  </si>
  <si>
    <t>£0-£19,999</t>
  </si>
  <si>
    <t>£20,000-£39,999</t>
  </si>
  <si>
    <t>£40,000-£59,999</t>
  </si>
  <si>
    <t>£60,000-£79,999</t>
  </si>
  <si>
    <t>£80,000+</t>
  </si>
  <si>
    <t>Scottish National Party (SNP)</t>
  </si>
  <si>
    <t>Scottish Labour Party</t>
  </si>
  <si>
    <t>Scottish Conservative and Unionist Party</t>
  </si>
  <si>
    <t>Scottish Liberal Democrats</t>
  </si>
  <si>
    <t>Scottish Greens</t>
  </si>
  <si>
    <t>Reform UK</t>
  </si>
  <si>
    <t>Labour</t>
  </si>
  <si>
    <t>Conservative</t>
  </si>
  <si>
    <t>Liberal Democrats</t>
  </si>
  <si>
    <t>The Green Party</t>
  </si>
  <si>
    <t>Labour Party</t>
  </si>
  <si>
    <t>Conservative Party</t>
  </si>
  <si>
    <t>Green Party</t>
  </si>
  <si>
    <t>Unweighted</t>
  </si>
  <si>
    <t>Weighted</t>
  </si>
  <si>
    <t>Which of the following do you think are the most important issues facing the country at this time? Please select up to three</t>
  </si>
  <si>
    <t>Quality of the NHS</t>
  </si>
  <si>
    <t>State of the economy</t>
  </si>
  <si>
    <t>Cost of living</t>
  </si>
  <si>
    <t>Threat of climate change</t>
  </si>
  <si>
    <t>Levels of immigration</t>
  </si>
  <si>
    <t>Britain leaving the EU</t>
  </si>
  <si>
    <t>Levels of crime</t>
  </si>
  <si>
    <t>Availability of housing</t>
  </si>
  <si>
    <t>Level of taxation</t>
  </si>
  <si>
    <t>Threat of terrorism</t>
  </si>
  <si>
    <t>Number of people on welfare</t>
  </si>
  <si>
    <t>Quality / cost of public transport</t>
  </si>
  <si>
    <t>Access to good pensions</t>
  </si>
  <si>
    <t>Quality of and access to schools / universities</t>
  </si>
  <si>
    <t>State of Britain’s Armed Forces</t>
  </si>
  <si>
    <t>None of the above</t>
  </si>
  <si>
    <t>To what extent do you trust or distrust that the following parties would deliver on their election manifestos if they were to win a majority in the upcoming Scottish Parliament elections?: Reform UK</t>
  </si>
  <si>
    <t>Trust completely</t>
  </si>
  <si>
    <t>Somewhat trust</t>
  </si>
  <si>
    <t>Trust a little</t>
  </si>
  <si>
    <t>Do not trust at all</t>
  </si>
  <si>
    <t>Don’t Know</t>
  </si>
  <si>
    <t>To what extent do you trust or distrust that the following parties would deliver on their election manifestos if they were to win a majority in the upcoming Scottish Parliament elections?: SNP</t>
  </si>
  <si>
    <t>To what extent do you trust or distrust that the following parties would deliver on their election manifestos if they were to win a majority in the upcoming Scottish Parliament elections?: Scottish Labour</t>
  </si>
  <si>
    <t>To what extent do you trust or distrust that the following parties would deliver on their election manifestos if they were to win a majority in the upcoming Scottish Parliament elections?: Scottish Conservative and Unionist Party</t>
  </si>
  <si>
    <t>To what extent do you trust or distrust that the following parties would deliver on their election manifestos if they were to win a majority in the upcoming Scottish Parliament elections?: If you are reading this please select 'Don't Know'</t>
  </si>
  <si>
    <t>To what extent do you trust or distrust that the following parties would deliver on their election manifestos if they were to win a majority in the upcoming Scottish Parliament elections?: Scottish Greens</t>
  </si>
  <si>
    <t>To what extent do you trust or distrust that the following parties would deliver on their election manifestos if they were to win a majority in the upcoming Scottish Parliament elections?: Scottish Liberal Democrats</t>
  </si>
  <si>
    <t>Thinking about how you'll vote in the upcoming Scottish elections, which issues are the top priorities for you? Please select three</t>
  </si>
  <si>
    <t>Health</t>
  </si>
  <si>
    <t>Immigration and asylum</t>
  </si>
  <si>
    <t>Crime</t>
  </si>
  <si>
    <t>The economy</t>
  </si>
  <si>
    <t>Pensions</t>
  </si>
  <si>
    <t>Education</t>
  </si>
  <si>
    <t>Family life &amp; childcare</t>
  </si>
  <si>
    <t>Climate change</t>
  </si>
  <si>
    <t>Housing</t>
  </si>
  <si>
    <t>Defence and security</t>
  </si>
  <si>
    <t>Welfare reform</t>
  </si>
  <si>
    <t>Transport</t>
  </si>
  <si>
    <t>Agriculture and farming</t>
  </si>
  <si>
    <t>Cost-of-living</t>
  </si>
  <si>
    <t>Scottish independence</t>
  </si>
  <si>
    <t>None of the above, I do not plan to vote</t>
  </si>
  <si>
    <t>Don’t know</t>
  </si>
  <si>
    <t>To what extent would you support or oppose a second Scottish referendum on Scottish independence?</t>
  </si>
  <si>
    <t>Strongly support</t>
  </si>
  <si>
    <t>Support</t>
  </si>
  <si>
    <t>Neither support nor oppose</t>
  </si>
  <si>
    <t>Oppose</t>
  </si>
  <si>
    <t>Strongly oppose</t>
  </si>
  <si>
    <t>If a referendum on Scottish independence were held tomorrow, how would you vote?</t>
  </si>
  <si>
    <t>I would vote for Scotland to become an independent country</t>
  </si>
  <si>
    <t>I would vote for Scotland to remain part of the United Kingdom</t>
  </si>
  <si>
    <t>I would not vote</t>
  </si>
  <si>
    <t>You said that if a referendum on Scottish independence were held tomorrow you would vote for Scotland to become an independent country. Which of following reasons best explain why this is? Please select three of the following</t>
  </si>
  <si>
    <t>The UK political system does not adequately represent Scotland</t>
  </si>
  <si>
    <t>Scotland has a national identity which is distinct from the rest of the UK</t>
  </si>
  <si>
    <t>We could vote to rejoin the European Union</t>
  </si>
  <si>
    <t>We could have our own representation within international organisations (e.g. UN)</t>
  </si>
  <si>
    <t>Our country could have more control over decisions related to energy</t>
  </si>
  <si>
    <t>Our country could have more control over decisions related to immigration</t>
  </si>
  <si>
    <t>Our country could have more control over decisions related to environmental policy</t>
  </si>
  <si>
    <t>Our country could have more control over decisions related to energy policy</t>
  </si>
  <si>
    <t>Our country could have more control over decisions related to health policy/the NHS</t>
  </si>
  <si>
    <t>Our country could have more control over taxes</t>
  </si>
  <si>
    <t>It could lead to lower energy bills</t>
  </si>
  <si>
    <t>To improve Scotland’s economy</t>
  </si>
  <si>
    <t>Other – please specify</t>
  </si>
  <si>
    <t>You said that if a referendum on Scottish independence were held tomorrow you would not vote for Scotland to become an independent country. Which of the following reasons explain why this is? Please select all that apply</t>
  </si>
  <si>
    <t>The UK political system adequately represents Scotland</t>
  </si>
  <si>
    <t>It could create trading issues with the UK</t>
  </si>
  <si>
    <t>We could have reduced international influence</t>
  </si>
  <si>
    <t>It could create economic uncertainty</t>
  </si>
  <si>
    <t>It could lead to higher taxes</t>
  </si>
  <si>
    <t>Scotland’s national identity is strongly tied to the rest of the UK</t>
  </si>
  <si>
    <t>It could negatively impact our public services</t>
  </si>
  <si>
    <t>It could lead to us trying to rejoin the EU</t>
  </si>
  <si>
    <t>Other - please specify</t>
  </si>
  <si>
    <t>Do you think Scottish independence would make the following better or worse?: Cost-of-Living in Scotland</t>
  </si>
  <si>
    <t>Much better</t>
  </si>
  <si>
    <t>Somewhat better</t>
  </si>
  <si>
    <t>It would have no impact</t>
  </si>
  <si>
    <t>Somewhat worse</t>
  </si>
  <si>
    <t>Much worse</t>
  </si>
  <si>
    <t>Do you think Scottish independence would make the following better or worse?: Scotland’s economy</t>
  </si>
  <si>
    <t>Do you think Scottish independence would make the following better or worse?: Scotland’s international influence</t>
  </si>
  <si>
    <t>Do you think Scottish independence would make the following better or worse?: Scotland’s energy security</t>
  </si>
  <si>
    <t>Do you think Scottish independence would make the following better or worse?: Energy bills</t>
  </si>
  <si>
    <t>Do you think Scottish independence would make the following better or worse?: The UK’s economy</t>
  </si>
  <si>
    <t>Which of the following comes closest to your view?</t>
  </si>
  <si>
    <t>The Scottish government should focus on introducing policies within their control to reduce the cost-of-living</t>
  </si>
  <si>
    <t>The Scottish government should focus on lobbying Westminster to introduce policies to reduce the cost-of-living</t>
  </si>
  <si>
    <t>To what extent do you agree or disagree with the following statements?: The UK political system does not adequately represent Scotland</t>
  </si>
  <si>
    <t>Strongly agree</t>
  </si>
  <si>
    <t>Somewhat agree</t>
  </si>
  <si>
    <t>Neither agree nor disagree</t>
  </si>
  <si>
    <t>Somewhat disagree</t>
  </si>
  <si>
    <t>Strongly disagree</t>
  </si>
  <si>
    <t>To what extent do you agree or disagree with the following statements?: Scottish workers are being left behind by advances in AI and technology</t>
  </si>
  <si>
    <t>To what extent do you agree or disagree with the following statements?: Scotland needs to transition to renewable energy as quickly as possible</t>
  </si>
  <si>
    <t>To what extent do you agree or disagree with the following statements?: Building new nuclear power stations in Scotland would be a bad idea</t>
  </si>
  <si>
    <t>To what extent do you agree or disagree with the following statements?: Scotland's natural environment is one of the most important parts of our country</t>
  </si>
  <si>
    <t>To what extent do you agree or disagree with the following statements?: Farmers and the agricultural industry in Scotland already receive enough government support [reverse coded]</t>
  </si>
  <si>
    <t>To what extent do you agree or disagree with the following statements?: The government should subsidise electricity costs for people who rely on life-saving medical equipment at home</t>
  </si>
  <si>
    <t>To what extent do you agree or disagree with the following statements?: The government must invest in towns affected by the closure of refineries and oil and gas jobs during the net zero transition</t>
  </si>
  <si>
    <t>To what extent do you agree or disagree with the following statements?: Scotland should control its own energy policy, independently of Westminster</t>
  </si>
  <si>
    <t>To what extent do you agree or disagree with the following statements?: Being part of the UK makes Scotland strong</t>
  </si>
  <si>
    <t>To what extent do you agree or disagree with the following statements?: Investing in nuclear is a way to ensure energy independence</t>
  </si>
  <si>
    <t>To what extent do you agree or disagree with the following statements?: Net zero targets should be scrapped</t>
  </si>
  <si>
    <t>To what extent do you agree or disagree with the following statements?: We should stop building large solar farms on Scottish land</t>
  </si>
  <si>
    <t>To what extent do you agree or disagree with the following statements?: Building should happen on existing industrial sites, not new land</t>
  </si>
  <si>
    <t>To what extent do you agree or disagree with the following statements?: We should stop building offshore wind farms</t>
  </si>
  <si>
    <t>To what extent do you agree or disagree with the following statements?: Planning permissions should be fast-tracked, so we aren’t bogged down in bureaucratic red tape</t>
  </si>
  <si>
    <t>To what extent do you agree or disagree with the following statements?: Scotland’s reputation is linked to the quality of our agriculture and meat products</t>
  </si>
  <si>
    <t>Which of the following comes closest to your view? Net zero means reducing the greenhouse gas emissions to the point that Scotland emits the same amount as it removes from the atmosphere, for example through planting trees</t>
  </si>
  <si>
    <t>We should focus on the energy transition to net zero, even if this comes at the cost of jobs and apprenticeships</t>
  </si>
  <si>
    <t>We should focus on creating new jobs and apprenticeships, even if this comes at the cost of the energy transition to net zero</t>
  </si>
  <si>
    <t>In your view, to what extent do you think the net zero transition in Scotland would do the following?: Reduce our reliance on energy imports from other countries</t>
  </si>
  <si>
    <t>It would definitely do this</t>
  </si>
  <si>
    <t>It would probably do this</t>
  </si>
  <si>
    <t>It would probably not do this</t>
  </si>
  <si>
    <t>It would definitely not do this</t>
  </si>
  <si>
    <t>In your view, to what extent do you think the net zero transition in Scotland would do the following?: Improve energy security</t>
  </si>
  <si>
    <t>In your view, to what extent do you think the net zero transition in Scotland would do the following?: Stabilise energy prices from price shocks during times of instability</t>
  </si>
  <si>
    <t>In your view, to what extent do you think the net zero transition in Scotland would do the following?: Create jobs</t>
  </si>
  <si>
    <t>In your view, to what extent do you think the net zero transition in Scotland would do the following?: Risk job loss</t>
  </si>
  <si>
    <t>In your view, to what extent do you think the net zero transition in Scotland would do the following?: Boost economic growth</t>
  </si>
  <si>
    <t>In your view, to what extent do you think the net zero transition in Scotland would do the following?: Improve public health</t>
  </si>
  <si>
    <t>In your view, to what extent do you think the net zero transition in Scotland would do the following?: Damage the environment</t>
  </si>
  <si>
    <t>In your view, to what extent do you think the net zero transition in Scotland would do the following?: Improve air quality</t>
  </si>
  <si>
    <t>In your view, to what extent do you think the net zero transition in Scotland would do the following?: Increase energy bills</t>
  </si>
  <si>
    <t>In your view, to what extent do you think the net zero transition in Scotland would do the following?: Lower energy bills</t>
  </si>
  <si>
    <t>To what extent would you support or oppose higher taxes if it meant that the following would happen?: Scotland would be on track to reach Net Zero</t>
  </si>
  <si>
    <t>Don't know</t>
  </si>
  <si>
    <t>To what extent would you support or oppose higher taxes if it meant that the following would happen?: There was further investment in renewable energy</t>
  </si>
  <si>
    <t>To what extent would you support or oppose higher taxes if it meant that the following would happen?: There was further investment in nuclear energy</t>
  </si>
  <si>
    <t>To what extent would you support or oppose higher taxes if it meant that the following would happen?: Scotland would rely less on energy from other countries</t>
  </si>
  <si>
    <t>To what extent would you support or oppose higher taxes if it meant that the following would happen?: Jobs in the energy sector would be protected</t>
  </si>
  <si>
    <t>To what extent would you support or oppose the following?: Aiming to reach Net Zero climate emissions by 2045</t>
  </si>
  <si>
    <t>To what extent would you support or oppose the following?: Getting rid of the Net Zero by 2045 energy target</t>
  </si>
  <si>
    <t>To what extent would you support or oppose the following?: Further investment in the renewable energy sector</t>
  </si>
  <si>
    <t>To what extent would you support or oppose the following?: Investing in nuclear energy</t>
  </si>
  <si>
    <t>To what extent would you support or oppose the following?: Supporting further oil and gas extraction in the North Sea</t>
  </si>
  <si>
    <t>To what extent would you support or oppose the following?: Opposing further oil and gas extraction in the North Sea</t>
  </si>
  <si>
    <t>To what extent would you support or oppose the following?: Getting rid of the energy profits levy (a tax on oil and gas companies when they make high profits)</t>
  </si>
  <si>
    <t>To what extent would you support or oppose the following?: Increasing the use of heat pumps in households</t>
  </si>
  <si>
    <t>To what extent would you support or oppose the following?: Promoting greater use of electric vehicles</t>
  </si>
  <si>
    <t>How likely or unlikely is it that Scotland will reach Net Zero by 2045?</t>
  </si>
  <si>
    <t>Very likely</t>
  </si>
  <si>
    <t>Somewhat likely</t>
  </si>
  <si>
    <t>Somewhat unlikely</t>
  </si>
  <si>
    <t>Very unlikely</t>
  </si>
  <si>
    <t>Which of the following policies do you prefer?</t>
  </si>
  <si>
    <t>Scotland should maintain the Net Zero 2045 target</t>
  </si>
  <si>
    <t>Scotland should get rid of the Net Zero 2045 target</t>
  </si>
  <si>
    <t>You said Scotland should get rid of its Net Zero emissions by 2045 target. Which of the following explains why this is? Please select all that apply</t>
  </si>
  <si>
    <t>It would lead to higher taxes</t>
  </si>
  <si>
    <t>It would negatively impact our economy</t>
  </si>
  <si>
    <t>It would lead to job losses</t>
  </si>
  <si>
    <t>It would lead to higher energy costs</t>
  </si>
  <si>
    <t>It would negatively impact the Scottish landscape</t>
  </si>
  <si>
    <t>It would not impact global climate change</t>
  </si>
  <si>
    <t>It would reduce our energy self-sufficiency</t>
  </si>
  <si>
    <t>I do not think climate change is happening, so Net Zero is unnecessary</t>
  </si>
  <si>
    <t>Scotland becoming an independent country could lead to higher energy bills</t>
  </si>
  <si>
    <t>Scotland becoming an independent country could lead to lower energy bills</t>
  </si>
  <si>
    <t>Scotland becoming an independent country would have no impact on energy bills</t>
  </si>
  <si>
    <t>Offshore wind farms are positive for the environment, because they produce clean, renewable energy and help cut emissions</t>
  </si>
  <si>
    <t>Offshore wind farms are negative for the environment, because they disrupt fishing grounds and harm marine life and seabirds</t>
  </si>
  <si>
    <t>Neither - the benefits and drawbacks roughly balance out</t>
  </si>
  <si>
    <t>Scotland should develop new nuclear power plants</t>
  </si>
  <si>
    <t>Scotland should not develop new nuclear power plants</t>
  </si>
  <si>
    <t>We should immediately end all oil and gas extraction</t>
  </si>
  <si>
    <t>We should consider continuing oil and gas use on a case-by-case basis to support a transition to clean energy</t>
  </si>
  <si>
    <t>We should aim for oil and gas extraction to be our main source of energy</t>
  </si>
  <si>
    <t>For each of the following energy sources, please indicate how you think further investment in them would affect your energy bills, if at all: Oil and Gas</t>
  </si>
  <si>
    <t>Could reduce my energy bills</t>
  </si>
  <si>
    <t>Would have no impact on my energy bills</t>
  </si>
  <si>
    <t>Could increase my energy bills</t>
  </si>
  <si>
    <t>For each of the following energy sources, please indicate how you think further investment in them would affect your energy bills, if at all: Renewable energy sources</t>
  </si>
  <si>
    <t>For each of the following energy sources, please indicate how you think further investment in them would affect your energy bills, if at all: Nuclear energy</t>
  </si>
  <si>
    <t>Further investment in the renewable energy sector will create more ‘Green’ energy jobs than the number of jobs which are taken from the oil and gas sector</t>
  </si>
  <si>
    <t>Further investment in the renewable energy sector will take away more jobs from the oil and gas sector than are created in the ‘Green’ energy sector</t>
  </si>
  <si>
    <t>We should phase out oil and gas boilers and roll out heat pumps as soon as possible</t>
  </si>
  <si>
    <t>We should phase out oil and gas boilers, but only gradually and when households can afford to switch</t>
  </si>
  <si>
    <t>We should not phase out oil and gas boilers</t>
  </si>
  <si>
    <t>Which of the following policies, do you think the government should prioritise when it comes to Nature and the environment? Please select three</t>
  </si>
  <si>
    <t>Additional funding for flood prevention</t>
  </si>
  <si>
    <t>Restoring peatland (wetlands across the country)</t>
  </si>
  <si>
    <t>Keeping Scottish Water in public control</t>
  </si>
  <si>
    <t>Tackling sewage dumping</t>
  </si>
  <si>
    <t>Tougher action on litter and fly-tipping</t>
  </si>
  <si>
    <t>Expanding Scotland’s woodlands</t>
  </si>
  <si>
    <t>Protecting Scotland’s rainforest</t>
  </si>
  <si>
    <t>Supporting reforestation</t>
  </si>
  <si>
    <t>Which of the following policies, do you think will have the most positive impact on Scottish jobs in the energy sector? Please select one</t>
  </si>
  <si>
    <t>Maintaining the Net Zero by 2045 energy target</t>
  </si>
  <si>
    <t>Getting rid of the Net Zero by 2045 energy target</t>
  </si>
  <si>
    <t>Further investment in the renewable energy sector</t>
  </si>
  <si>
    <t>Investing in nuclear energy in Scotland</t>
  </si>
  <si>
    <t>Supporting further oil and gas extraction in the North Sea</t>
  </si>
  <si>
    <t>Opposing further oil and gas extraction in the North Sea</t>
  </si>
  <si>
    <t>Getting rid of the energy profits levy (a tax on oil and gas companies when they make high profits)</t>
  </si>
  <si>
    <t>Which of the following policies do you think will have the most positive impact on reducing Scotland’s reliance on energy from other countries? Please select one</t>
  </si>
  <si>
    <t>Which of the following policies do you think is most likely to reduce energy bills? Please select one</t>
  </si>
  <si>
    <t>Currently, the government applies an extra tax on oil and gas companies when they make very high profits, otherwise known as the windfall tax or energy profit levy. To what extent do you support or oppose this?</t>
  </si>
  <si>
    <t>Somewhat support</t>
  </si>
  <si>
    <t>Somewhat oppose</t>
  </si>
  <si>
    <t>How likely do you think the following outcomes are as a result of the windfall tax?: Loss of jobs in oil and gas</t>
  </si>
  <si>
    <t>How likely do you think the following outcomes are as a result of the windfall tax?: Job creation in renewable energy</t>
  </si>
  <si>
    <t>How likely do you think the following outcomes are as a result of the windfall tax?: Reduced investment in the oil and gas sector</t>
  </si>
  <si>
    <t>How likely do you think the following outcomes are as a result of the windfall tax?: Increased investment in renewable energy</t>
  </si>
  <si>
    <t>How likely do you think the following outcomes are as a result of the windfall tax?: Lower energy bills</t>
  </si>
  <si>
    <t>How likely do you think the following outcomes are as a result of the windfall tax?: Higher energy bills</t>
  </si>
  <si>
    <t>How likely do you think the following outcomes are as a result of the windfall tax?: Increased funding for public services</t>
  </si>
  <si>
    <t>Fieldwork: 23 Apr 2026 - 28 Apr 2026</t>
  </si>
  <si>
    <t>Grid Summary: To what extent do you trust or distrust that the following parties would deliver on their election manifestos if they were to win a majority in the upcoming Scottish Parliament elections?</t>
  </si>
  <si>
    <t>Scottish Labour</t>
  </si>
  <si>
    <t>SNP</t>
  </si>
  <si>
    <t>If you are reading this please select 'Don't Know'</t>
  </si>
  <si>
    <t>Grid Summary: Do you think Scottish independence would make the following better or worse?</t>
  </si>
  <si>
    <t>Cost-of-Living in Scotland</t>
  </si>
  <si>
    <t>The UK’s economy</t>
  </si>
  <si>
    <t>Energy bills</t>
  </si>
  <si>
    <t>Scotland’s energy security</t>
  </si>
  <si>
    <t>Scotland’s economy</t>
  </si>
  <si>
    <t>Scotland’s international influence</t>
  </si>
  <si>
    <t>Grid Summary: To what extent do you agree or disagree with the following statements?</t>
  </si>
  <si>
    <t>Scotland needs to transition to renewable energy as quickly as possible</t>
  </si>
  <si>
    <t>Building new nuclear power stations in Scotland would be a bad idea</t>
  </si>
  <si>
    <t>Scotland should control its own energy policy, independently of Westminster</t>
  </si>
  <si>
    <t>The government should subsidise electricity costs for people who rely on life-saving medical equipment at home</t>
  </si>
  <si>
    <t>Scotland's natural environment is one of the most important parts of our country</t>
  </si>
  <si>
    <t>Decisions about oil and gas projects should be made on a case-by-case basis</t>
  </si>
  <si>
    <t>The government must invest in towns affected by the closure of refineries and oil and gas jobs during the net zero transition</t>
  </si>
  <si>
    <t>Scottish workers are being left behind by advances in AI and technology</t>
  </si>
  <si>
    <t>To what extent do you agree or disagree with the following statements?: Decisions about oil and gas projects should be made on a case-by-case basis</t>
  </si>
  <si>
    <t>We should stop building large solar farms on Scottish land</t>
  </si>
  <si>
    <t>Scotland’s reputation is linked to the quality of our agriculture and meat products</t>
  </si>
  <si>
    <t>Planning permissions should be fast-tracked, so we aren’t bogged down in bureaucratic red tape</t>
  </si>
  <si>
    <t>Investing in nuclear is a way to ensure energy independence</t>
  </si>
  <si>
    <t>We should stop building offshore wind farms</t>
  </si>
  <si>
    <t>Being part of the UK makes Scotland strong</t>
  </si>
  <si>
    <t>Net zero targets should be scrapped</t>
  </si>
  <si>
    <t>Building should happen on existing industrial sites, not new land</t>
  </si>
  <si>
    <t>Grid Summary: In your view, to what extent do you think the net zero transition in Scotland would do the following?</t>
  </si>
  <si>
    <t>Stabilise energy prices from price shocks during times of instability</t>
  </si>
  <si>
    <t>Damage the environment</t>
  </si>
  <si>
    <t>Reduce our reliance on energy imports from other countries</t>
  </si>
  <si>
    <t>Improve air quality</t>
  </si>
  <si>
    <t>Lower energy bills</t>
  </si>
  <si>
    <t>Increase energy bills</t>
  </si>
  <si>
    <t>Boost economic growth</t>
  </si>
  <si>
    <t>Create jobs</t>
  </si>
  <si>
    <t>Improve energy security</t>
  </si>
  <si>
    <t>Risk job loss</t>
  </si>
  <si>
    <t>Improve public health</t>
  </si>
  <si>
    <t>Grid Summary: To what extent would you support or oppose higher taxes if it meant that the following would happen?</t>
  </si>
  <si>
    <t>There was further investment in renewable energy</t>
  </si>
  <si>
    <t>Jobs in the energy sector would be protected</t>
  </si>
  <si>
    <t>Scotland would rely less on energy from other countries</t>
  </si>
  <si>
    <t>Scotland would be on track to reach Net Zero</t>
  </si>
  <si>
    <t>There was further investment in nuclear energy</t>
  </si>
  <si>
    <t>Grid Summary: To what extent would you support or oppose the following?</t>
  </si>
  <si>
    <t>Promoting greater use of electric vehicles</t>
  </si>
  <si>
    <t>Increasing the use of heat pumps in households</t>
  </si>
  <si>
    <t>Investing in nuclear energy</t>
  </si>
  <si>
    <t>Aiming to reach Net Zero climate emissions by 2045</t>
  </si>
  <si>
    <t>Grid Summary: For each of the following energy sources, please indicate how you think further investment in them would affect your energy bills, if at all</t>
  </si>
  <si>
    <t>Nuclear energy</t>
  </si>
  <si>
    <t>Renewable energy sources</t>
  </si>
  <si>
    <t>Oil and Gas</t>
  </si>
  <si>
    <t>Grid Summary: How likely do you think the following outcomes are as a result of the windfall tax?</t>
  </si>
  <si>
    <t>Loss of jobs in oil and gas</t>
  </si>
  <si>
    <t>Higher energy bills</t>
  </si>
  <si>
    <t>Increased funding for public services</t>
  </si>
  <si>
    <t>Increased investment in renewable energy</t>
  </si>
  <si>
    <t>Reduced investment in the oil and gas sector</t>
  </si>
  <si>
    <t>Job creation in renewable energy</t>
  </si>
  <si>
    <t>Farmers and the agricultural industry in Scotland already receive enough government support</t>
  </si>
  <si>
    <t>REFORM</t>
  </si>
  <si>
    <t>LABOUR</t>
  </si>
  <si>
    <t>CONSERVATIVE</t>
  </si>
  <si>
    <t>GREEN</t>
  </si>
  <si>
    <t>LIBDEM</t>
  </si>
  <si>
    <t>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</si>
</sst>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u/>
      <sz val="11"/>
      <color rgb="FF0563C1"/>
      <name val="Calibri"/>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3">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1" fontId="0" fillId="0" borderId="3" xfId="0" applyNumberFormat="1" applyBorder="1" applyAlignment="1">
      <alignment horizontal="center" vertical="center"/>
    </xf>
    <xf numFmtId="0" fontId="3" fillId="0" borderId="0" xfId="0" applyFont="1" applyAlignment="1">
      <alignment horizontal="center" vertical="center" wrapText="1"/>
    </xf>
    <xf numFmtId="9" fontId="0" fillId="0" borderId="0" xfId="0" applyNumberFormat="1" applyAlignment="1">
      <alignment horizontal="center" vertical="center"/>
    </xf>
    <xf numFmtId="0" fontId="1" fillId="0" borderId="0" xfId="0" applyFont="1"/>
    <xf numFmtId="0" fontId="4" fillId="0" borderId="2" xfId="0" applyFont="1" applyBorder="1" applyAlignment="1">
      <alignment horizontal="center" vertical="center" wrapText="1"/>
    </xf>
    <xf numFmtId="0" fontId="9" fillId="0" borderId="0" xfId="0" applyFont="1"/>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1" fontId="0" fillId="0" borderId="4" xfId="0" applyNumberFormat="1" applyBorder="1" applyAlignment="1">
      <alignment horizontal="center" vertical="center"/>
    </xf>
    <xf numFmtId="9" fontId="0" fillId="0" borderId="0" xfId="0" applyNumberFormat="1"/>
    <xf numFmtId="9" fontId="0" fillId="0" borderId="4" xfId="0" applyNumberFormat="1" applyBorder="1" applyAlignment="1">
      <alignment horizontal="center" vertical="center"/>
    </xf>
    <xf numFmtId="1" fontId="0" fillId="0" borderId="0" xfId="0" applyNumberFormat="1" applyAlignment="1">
      <alignment horizontal="center" vertical="center"/>
    </xf>
    <xf numFmtId="9" fontId="0" fillId="0" borderId="3" xfId="0" applyNumberFormat="1" applyBorder="1" applyAlignment="1">
      <alignment horizontal="center" vertical="center"/>
    </xf>
    <xf numFmtId="9" fontId="0" fillId="2" borderId="0" xfId="0" applyNumberFormat="1" applyFill="1" applyAlignment="1">
      <alignment horizontal="center" vertical="center"/>
    </xf>
    <xf numFmtId="0" fontId="4" fillId="0" borderId="0" xfId="0" applyFont="1" applyAlignment="1">
      <alignment horizontal="left" vertical="top" wrapText="1"/>
    </xf>
    <xf numFmtId="0" fontId="0" fillId="0" borderId="0" xfId="0"/>
    <xf numFmtId="0" fontId="9" fillId="0" borderId="0" xfId="0" applyFont="1" applyAlignment="1">
      <alignment horizontal="left" vertical="top" wrapText="1"/>
    </xf>
    <xf numFmtId="0" fontId="4" fillId="0" borderId="4" xfId="0" applyFont="1" applyBorder="1" applyAlignment="1">
      <alignment horizontal="center" vertical="center"/>
    </xf>
    <xf numFmtId="0" fontId="0" fillId="0" borderId="4" xfId="0" applyBorder="1"/>
    <xf numFmtId="0" fontId="7" fillId="0" borderId="0" xfId="0" applyFont="1" applyAlignment="1">
      <alignment horizontal="left" vertical="top" wrapText="1"/>
    </xf>
    <xf numFmtId="0" fontId="2" fillId="0" borderId="0" xfId="0" applyFont="1" applyAlignment="1">
      <alignment horizontal="center" vertical="top" wrapText="1"/>
    </xf>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4.xml"/><Relationship Id="rId21" Type="http://schemas.openxmlformats.org/officeDocument/2006/relationships/worksheet" Target="worksheets/sheet19.xml"/><Relationship Id="rId42" Type="http://schemas.openxmlformats.org/officeDocument/2006/relationships/worksheet" Target="worksheets/sheet40.xml"/><Relationship Id="rId47" Type="http://schemas.openxmlformats.org/officeDocument/2006/relationships/worksheet" Target="worksheets/sheet45.xml"/><Relationship Id="rId63" Type="http://schemas.openxmlformats.org/officeDocument/2006/relationships/worksheet" Target="worksheets/sheet61.xml"/><Relationship Id="rId68" Type="http://schemas.openxmlformats.org/officeDocument/2006/relationships/worksheet" Target="worksheets/sheet66.xml"/><Relationship Id="rId84" Type="http://schemas.openxmlformats.org/officeDocument/2006/relationships/worksheet" Target="worksheets/sheet82.xml"/><Relationship Id="rId89" Type="http://schemas.openxmlformats.org/officeDocument/2006/relationships/worksheet" Target="worksheets/sheet87.xml"/><Relationship Id="rId16" Type="http://schemas.openxmlformats.org/officeDocument/2006/relationships/worksheet" Target="worksheets/sheet14.xml"/><Relationship Id="rId107" Type="http://schemas.openxmlformats.org/officeDocument/2006/relationships/sharedStrings" Target="sharedStrings.xml"/><Relationship Id="rId11" Type="http://schemas.openxmlformats.org/officeDocument/2006/relationships/worksheet" Target="worksheets/sheet10.xml"/><Relationship Id="rId32" Type="http://schemas.openxmlformats.org/officeDocument/2006/relationships/worksheet" Target="worksheets/sheet30.xml"/><Relationship Id="rId37" Type="http://schemas.openxmlformats.org/officeDocument/2006/relationships/worksheet" Target="worksheets/sheet35.xml"/><Relationship Id="rId53" Type="http://schemas.openxmlformats.org/officeDocument/2006/relationships/worksheet" Target="worksheets/sheet51.xml"/><Relationship Id="rId58" Type="http://schemas.openxmlformats.org/officeDocument/2006/relationships/worksheet" Target="worksheets/sheet56.xml"/><Relationship Id="rId74" Type="http://schemas.openxmlformats.org/officeDocument/2006/relationships/worksheet" Target="worksheets/sheet72.xml"/><Relationship Id="rId79" Type="http://schemas.openxmlformats.org/officeDocument/2006/relationships/worksheet" Target="worksheets/sheet77.xml"/><Relationship Id="rId102" Type="http://schemas.openxmlformats.org/officeDocument/2006/relationships/worksheet" Target="worksheets/sheet100.xml"/><Relationship Id="rId5" Type="http://schemas.openxmlformats.org/officeDocument/2006/relationships/worksheet" Target="worksheets/sheet4.xml"/><Relationship Id="rId90" Type="http://schemas.openxmlformats.org/officeDocument/2006/relationships/worksheet" Target="worksheets/sheet88.xml"/><Relationship Id="rId95" Type="http://schemas.openxmlformats.org/officeDocument/2006/relationships/worksheet" Target="worksheets/sheet93.xml"/><Relationship Id="rId22" Type="http://schemas.openxmlformats.org/officeDocument/2006/relationships/worksheet" Target="worksheets/sheet20.xml"/><Relationship Id="rId27" Type="http://schemas.openxmlformats.org/officeDocument/2006/relationships/worksheet" Target="worksheets/sheet25.xml"/><Relationship Id="rId43" Type="http://schemas.openxmlformats.org/officeDocument/2006/relationships/worksheet" Target="worksheets/sheet41.xml"/><Relationship Id="rId48" Type="http://schemas.openxmlformats.org/officeDocument/2006/relationships/worksheet" Target="worksheets/sheet46.xml"/><Relationship Id="rId64" Type="http://schemas.openxmlformats.org/officeDocument/2006/relationships/worksheet" Target="worksheets/sheet62.xml"/><Relationship Id="rId69" Type="http://schemas.openxmlformats.org/officeDocument/2006/relationships/worksheet" Target="worksheets/sheet67.xml"/><Relationship Id="rId80" Type="http://schemas.openxmlformats.org/officeDocument/2006/relationships/worksheet" Target="worksheets/sheet78.xml"/><Relationship Id="rId85" Type="http://schemas.openxmlformats.org/officeDocument/2006/relationships/worksheet" Target="worksheets/sheet83.xml"/><Relationship Id="rId12" Type="http://schemas.openxmlformats.org/officeDocument/2006/relationships/worksheet" Target="worksheets/sheet11.xml"/><Relationship Id="rId17" Type="http://schemas.openxmlformats.org/officeDocument/2006/relationships/worksheet" Target="worksheets/sheet15.xml"/><Relationship Id="rId33" Type="http://schemas.openxmlformats.org/officeDocument/2006/relationships/worksheet" Target="worksheets/sheet31.xml"/><Relationship Id="rId38" Type="http://schemas.openxmlformats.org/officeDocument/2006/relationships/worksheet" Target="worksheets/sheet36.xml"/><Relationship Id="rId59" Type="http://schemas.openxmlformats.org/officeDocument/2006/relationships/worksheet" Target="worksheets/sheet57.xml"/><Relationship Id="rId103" Type="http://schemas.openxmlformats.org/officeDocument/2006/relationships/worksheet" Target="worksheets/sheet101.xml"/><Relationship Id="rId108" Type="http://schemas.openxmlformats.org/officeDocument/2006/relationships/calcChain" Target="calcChain.xml"/><Relationship Id="rId20" Type="http://schemas.openxmlformats.org/officeDocument/2006/relationships/worksheet" Target="worksheets/sheet18.xml"/><Relationship Id="rId41" Type="http://schemas.openxmlformats.org/officeDocument/2006/relationships/worksheet" Target="worksheets/sheet39.xml"/><Relationship Id="rId54" Type="http://schemas.openxmlformats.org/officeDocument/2006/relationships/worksheet" Target="worksheets/sheet52.xml"/><Relationship Id="rId62" Type="http://schemas.openxmlformats.org/officeDocument/2006/relationships/worksheet" Target="worksheets/sheet60.xml"/><Relationship Id="rId70" Type="http://schemas.openxmlformats.org/officeDocument/2006/relationships/worksheet" Target="worksheets/sheet68.xml"/><Relationship Id="rId75" Type="http://schemas.openxmlformats.org/officeDocument/2006/relationships/worksheet" Target="worksheets/sheet73.xml"/><Relationship Id="rId83" Type="http://schemas.openxmlformats.org/officeDocument/2006/relationships/worksheet" Target="worksheets/sheet81.xml"/><Relationship Id="rId88" Type="http://schemas.openxmlformats.org/officeDocument/2006/relationships/worksheet" Target="worksheets/sheet86.xml"/><Relationship Id="rId91" Type="http://schemas.openxmlformats.org/officeDocument/2006/relationships/worksheet" Target="worksheets/sheet89.xml"/><Relationship Id="rId96" Type="http://schemas.openxmlformats.org/officeDocument/2006/relationships/worksheet" Target="worksheets/sheet94.xml"/><Relationship Id="rId1" Type="http://schemas.openxmlformats.org/officeDocument/2006/relationships/worksheet" Target="worksheets/sheet1.xml"/><Relationship Id="rId6" Type="http://schemas.openxmlformats.org/officeDocument/2006/relationships/worksheet" Target="worksheets/sheet5.xml"/><Relationship Id="rId15" Type="http://schemas.openxmlformats.org/officeDocument/2006/relationships/chartsheet" Target="chartsheets/sheet2.xml"/><Relationship Id="rId23" Type="http://schemas.openxmlformats.org/officeDocument/2006/relationships/worksheet" Target="worksheets/sheet21.xml"/><Relationship Id="rId28" Type="http://schemas.openxmlformats.org/officeDocument/2006/relationships/worksheet" Target="worksheets/sheet26.xml"/><Relationship Id="rId36" Type="http://schemas.openxmlformats.org/officeDocument/2006/relationships/worksheet" Target="worksheets/sheet34.xml"/><Relationship Id="rId49" Type="http://schemas.openxmlformats.org/officeDocument/2006/relationships/worksheet" Target="worksheets/sheet47.xml"/><Relationship Id="rId57" Type="http://schemas.openxmlformats.org/officeDocument/2006/relationships/worksheet" Target="worksheets/sheet55.xml"/><Relationship Id="rId106" Type="http://schemas.openxmlformats.org/officeDocument/2006/relationships/styles" Target="styles.xml"/><Relationship Id="rId10" Type="http://schemas.openxmlformats.org/officeDocument/2006/relationships/worksheet" Target="worksheets/sheet9.xml"/><Relationship Id="rId31" Type="http://schemas.openxmlformats.org/officeDocument/2006/relationships/worksheet" Target="worksheets/sheet29.xml"/><Relationship Id="rId44" Type="http://schemas.openxmlformats.org/officeDocument/2006/relationships/worksheet" Target="worksheets/sheet42.xml"/><Relationship Id="rId52" Type="http://schemas.openxmlformats.org/officeDocument/2006/relationships/worksheet" Target="worksheets/sheet50.xml"/><Relationship Id="rId60" Type="http://schemas.openxmlformats.org/officeDocument/2006/relationships/worksheet" Target="worksheets/sheet58.xml"/><Relationship Id="rId65" Type="http://schemas.openxmlformats.org/officeDocument/2006/relationships/worksheet" Target="worksheets/sheet63.xml"/><Relationship Id="rId73" Type="http://schemas.openxmlformats.org/officeDocument/2006/relationships/worksheet" Target="worksheets/sheet71.xml"/><Relationship Id="rId78" Type="http://schemas.openxmlformats.org/officeDocument/2006/relationships/worksheet" Target="worksheets/sheet76.xml"/><Relationship Id="rId81" Type="http://schemas.openxmlformats.org/officeDocument/2006/relationships/worksheet" Target="worksheets/sheet79.xml"/><Relationship Id="rId86" Type="http://schemas.openxmlformats.org/officeDocument/2006/relationships/worksheet" Target="worksheets/sheet84.xml"/><Relationship Id="rId94" Type="http://schemas.openxmlformats.org/officeDocument/2006/relationships/worksheet" Target="worksheets/sheet92.xml"/><Relationship Id="rId99" Type="http://schemas.openxmlformats.org/officeDocument/2006/relationships/worksheet" Target="worksheets/sheet97.xml"/><Relationship Id="rId101" Type="http://schemas.openxmlformats.org/officeDocument/2006/relationships/worksheet" Target="worksheets/sheet99.xml"/><Relationship Id="rId4" Type="http://schemas.openxmlformats.org/officeDocument/2006/relationships/worksheet" Target="worksheets/sheet3.xml"/><Relationship Id="rId9" Type="http://schemas.openxmlformats.org/officeDocument/2006/relationships/worksheet" Target="worksheets/sheet8.xml"/><Relationship Id="rId13" Type="http://schemas.openxmlformats.org/officeDocument/2006/relationships/worksheet" Target="worksheets/sheet12.xml"/><Relationship Id="rId18" Type="http://schemas.openxmlformats.org/officeDocument/2006/relationships/worksheet" Target="worksheets/sheet16.xml"/><Relationship Id="rId39" Type="http://schemas.openxmlformats.org/officeDocument/2006/relationships/worksheet" Target="worksheets/sheet37.xml"/><Relationship Id="rId34" Type="http://schemas.openxmlformats.org/officeDocument/2006/relationships/worksheet" Target="worksheets/sheet32.xml"/><Relationship Id="rId50" Type="http://schemas.openxmlformats.org/officeDocument/2006/relationships/worksheet" Target="worksheets/sheet48.xml"/><Relationship Id="rId55" Type="http://schemas.openxmlformats.org/officeDocument/2006/relationships/worksheet" Target="worksheets/sheet53.xml"/><Relationship Id="rId76" Type="http://schemas.openxmlformats.org/officeDocument/2006/relationships/worksheet" Target="worksheets/sheet74.xml"/><Relationship Id="rId97" Type="http://schemas.openxmlformats.org/officeDocument/2006/relationships/worksheet" Target="worksheets/sheet95.xml"/><Relationship Id="rId104" Type="http://schemas.openxmlformats.org/officeDocument/2006/relationships/worksheet" Target="worksheets/sheet102.xml"/><Relationship Id="rId7" Type="http://schemas.openxmlformats.org/officeDocument/2006/relationships/worksheet" Target="worksheets/sheet6.xml"/><Relationship Id="rId71" Type="http://schemas.openxmlformats.org/officeDocument/2006/relationships/worksheet" Target="worksheets/sheet69.xml"/><Relationship Id="rId92" Type="http://schemas.openxmlformats.org/officeDocument/2006/relationships/worksheet" Target="worksheets/sheet90.xml"/><Relationship Id="rId2" Type="http://schemas.openxmlformats.org/officeDocument/2006/relationships/worksheet" Target="worksheets/sheet2.xml"/><Relationship Id="rId29" Type="http://schemas.openxmlformats.org/officeDocument/2006/relationships/worksheet" Target="worksheets/sheet27.xml"/><Relationship Id="rId24" Type="http://schemas.openxmlformats.org/officeDocument/2006/relationships/worksheet" Target="worksheets/sheet22.xml"/><Relationship Id="rId40" Type="http://schemas.openxmlformats.org/officeDocument/2006/relationships/worksheet" Target="worksheets/sheet38.xml"/><Relationship Id="rId45" Type="http://schemas.openxmlformats.org/officeDocument/2006/relationships/worksheet" Target="worksheets/sheet43.xml"/><Relationship Id="rId66" Type="http://schemas.openxmlformats.org/officeDocument/2006/relationships/worksheet" Target="worksheets/sheet64.xml"/><Relationship Id="rId87" Type="http://schemas.openxmlformats.org/officeDocument/2006/relationships/worksheet" Target="worksheets/sheet85.xml"/><Relationship Id="rId61" Type="http://schemas.openxmlformats.org/officeDocument/2006/relationships/worksheet" Target="worksheets/sheet59.xml"/><Relationship Id="rId82" Type="http://schemas.openxmlformats.org/officeDocument/2006/relationships/worksheet" Target="worksheets/sheet80.xml"/><Relationship Id="rId19" Type="http://schemas.openxmlformats.org/officeDocument/2006/relationships/worksheet" Target="worksheets/sheet17.xml"/><Relationship Id="rId14" Type="http://schemas.openxmlformats.org/officeDocument/2006/relationships/worksheet" Target="worksheets/sheet13.xml"/><Relationship Id="rId30" Type="http://schemas.openxmlformats.org/officeDocument/2006/relationships/worksheet" Target="worksheets/sheet28.xml"/><Relationship Id="rId35" Type="http://schemas.openxmlformats.org/officeDocument/2006/relationships/worksheet" Target="worksheets/sheet33.xml"/><Relationship Id="rId56" Type="http://schemas.openxmlformats.org/officeDocument/2006/relationships/worksheet" Target="worksheets/sheet54.xml"/><Relationship Id="rId77" Type="http://schemas.openxmlformats.org/officeDocument/2006/relationships/worksheet" Target="worksheets/sheet75.xml"/><Relationship Id="rId100" Type="http://schemas.openxmlformats.org/officeDocument/2006/relationships/worksheet" Target="worksheets/sheet98.xml"/><Relationship Id="rId105" Type="http://schemas.openxmlformats.org/officeDocument/2006/relationships/theme" Target="theme/theme1.xml"/><Relationship Id="rId8" Type="http://schemas.openxmlformats.org/officeDocument/2006/relationships/worksheet" Target="worksheets/sheet7.xml"/><Relationship Id="rId51" Type="http://schemas.openxmlformats.org/officeDocument/2006/relationships/worksheet" Target="worksheets/sheet49.xml"/><Relationship Id="rId72" Type="http://schemas.openxmlformats.org/officeDocument/2006/relationships/worksheet" Target="worksheets/sheet70.xml"/><Relationship Id="rId93" Type="http://schemas.openxmlformats.org/officeDocument/2006/relationships/worksheet" Target="worksheets/sheet91.xml"/><Relationship Id="rId98" Type="http://schemas.openxmlformats.org/officeDocument/2006/relationships/worksheet" Target="worksheets/sheet96.xml"/><Relationship Id="rId3" Type="http://schemas.openxmlformats.org/officeDocument/2006/relationships/chartsheet" Target="chartsheets/sheet1.xml"/><Relationship Id="rId25" Type="http://schemas.openxmlformats.org/officeDocument/2006/relationships/worksheet" Target="worksheets/sheet23.xml"/><Relationship Id="rId46" Type="http://schemas.openxmlformats.org/officeDocument/2006/relationships/worksheet" Target="worksheets/sheet44.xml"/><Relationship Id="rId67" Type="http://schemas.openxmlformats.org/officeDocument/2006/relationships/worksheet" Target="worksheets/sheet6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'Full Results'!$AH$6</c:f>
              <c:strCache>
                <c:ptCount val="1"/>
                <c:pt idx="0">
                  <c:v>Scottish National Party (SNP)</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'Full Results'!$B$11:$B$25</c15:sqref>
                  </c15:fullRef>
                </c:ext>
              </c:extLst>
              <c:f>'Full Results'!$B$11:$B$15</c:f>
              <c:strCache>
                <c:ptCount val="5"/>
                <c:pt idx="0">
                  <c:v>Quality of the NHS</c:v>
                </c:pt>
                <c:pt idx="1">
                  <c:v>State of the economy</c:v>
                </c:pt>
                <c:pt idx="2">
                  <c:v>Cost of living</c:v>
                </c:pt>
                <c:pt idx="3">
                  <c:v>Threat of climate change</c:v>
                </c:pt>
                <c:pt idx="4">
                  <c:v>Levels of immigration</c:v>
                </c:pt>
              </c:strCache>
            </c:strRef>
          </c:cat>
          <c:val>
            <c:numRef>
              <c:extLst>
                <c:ext xmlns:c15="http://schemas.microsoft.com/office/drawing/2012/chart" uri="{02D57815-91ED-43cb-92C2-25804820EDAC}">
                  <c15:fullRef>
                    <c15:sqref>'Full Results'!$AH$11:$AH$25</c15:sqref>
                  </c15:fullRef>
                </c:ext>
              </c:extLst>
              <c:f>'Full Results'!$AH$11:$AH$15</c:f>
              <c:numCache>
                <c:formatCode>0%</c:formatCode>
                <c:ptCount val="5"/>
                <c:pt idx="0">
                  <c:v>0.51246668184856692</c:v>
                </c:pt>
                <c:pt idx="1">
                  <c:v>0.379041813731122</c:v>
                </c:pt>
                <c:pt idx="2">
                  <c:v>0.76934700256178457</c:v>
                </c:pt>
                <c:pt idx="3">
                  <c:v>0.13141957476748639</c:v>
                </c:pt>
                <c:pt idx="4">
                  <c:v>0.26687349753617301</c:v>
                </c:pt>
              </c:numCache>
            </c:numRef>
          </c:val>
          <c:extLst>
            <c:ext xmlns:c16="http://schemas.microsoft.com/office/drawing/2014/chart" uri="{C3380CC4-5D6E-409C-BE32-E72D297353CC}">
              <c16:uniqueId val="{00000000-CCA5-4B21-9112-0A3AC863717F}"/>
            </c:ext>
          </c:extLst>
        </c:ser>
        <c:ser>
          <c:idx val="1"/>
          <c:order val="1"/>
          <c:tx>
            <c:strRef>
              <c:f>'Full Results'!$AI$6</c:f>
              <c:strCache>
                <c:ptCount val="1"/>
                <c:pt idx="0">
                  <c:v>Scottish Labour Party</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'Full Results'!$B$11:$B$25</c15:sqref>
                  </c15:fullRef>
                </c:ext>
              </c:extLst>
              <c:f>'Full Results'!$B$11:$B$15</c:f>
              <c:strCache>
                <c:ptCount val="5"/>
                <c:pt idx="0">
                  <c:v>Quality of the NHS</c:v>
                </c:pt>
                <c:pt idx="1">
                  <c:v>State of the economy</c:v>
                </c:pt>
                <c:pt idx="2">
                  <c:v>Cost of living</c:v>
                </c:pt>
                <c:pt idx="3">
                  <c:v>Threat of climate change</c:v>
                </c:pt>
                <c:pt idx="4">
                  <c:v>Levels of immigration</c:v>
                </c:pt>
              </c:strCache>
            </c:strRef>
          </c:cat>
          <c:val>
            <c:numRef>
              <c:extLst>
                <c:ext xmlns:c15="http://schemas.microsoft.com/office/drawing/2012/chart" uri="{02D57815-91ED-43cb-92C2-25804820EDAC}">
                  <c15:fullRef>
                    <c15:sqref>'Full Results'!$AI$11:$AI$25</c15:sqref>
                  </c15:fullRef>
                </c:ext>
              </c:extLst>
              <c:f>'Full Results'!$AI$11:$AI$15</c:f>
              <c:numCache>
                <c:formatCode>0%</c:formatCode>
                <c:ptCount val="5"/>
                <c:pt idx="0">
                  <c:v>0.50480211495485228</c:v>
                </c:pt>
                <c:pt idx="1">
                  <c:v>0.3734648331385978</c:v>
                </c:pt>
                <c:pt idx="2">
                  <c:v>0.67344487970585321</c:v>
                </c:pt>
                <c:pt idx="3">
                  <c:v>6.8552685798661625E-2</c:v>
                </c:pt>
                <c:pt idx="4">
                  <c:v>0.28618146192960808</c:v>
                </c:pt>
              </c:numCache>
            </c:numRef>
          </c:val>
          <c:extLst>
            <c:ext xmlns:c16="http://schemas.microsoft.com/office/drawing/2014/chart" uri="{C3380CC4-5D6E-409C-BE32-E72D297353CC}">
              <c16:uniqueId val="{00000001-CCA5-4B21-9112-0A3AC863717F}"/>
            </c:ext>
          </c:extLst>
        </c:ser>
        <c:ser>
          <c:idx val="2"/>
          <c:order val="2"/>
          <c:tx>
            <c:strRef>
              <c:f>'Full Results'!$AJ$6</c:f>
              <c:strCache>
                <c:ptCount val="1"/>
                <c:pt idx="0">
                  <c:v>Scottish Conservative and Unionist Party</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'Full Results'!$B$11:$B$25</c15:sqref>
                  </c15:fullRef>
                </c:ext>
              </c:extLst>
              <c:f>'Full Results'!$B$11:$B$15</c:f>
              <c:strCache>
                <c:ptCount val="5"/>
                <c:pt idx="0">
                  <c:v>Quality of the NHS</c:v>
                </c:pt>
                <c:pt idx="1">
                  <c:v>State of the economy</c:v>
                </c:pt>
                <c:pt idx="2">
                  <c:v>Cost of living</c:v>
                </c:pt>
                <c:pt idx="3">
                  <c:v>Threat of climate change</c:v>
                </c:pt>
                <c:pt idx="4">
                  <c:v>Levels of immigration</c:v>
                </c:pt>
              </c:strCache>
            </c:strRef>
          </c:cat>
          <c:val>
            <c:numRef>
              <c:extLst>
                <c:ext xmlns:c15="http://schemas.microsoft.com/office/drawing/2012/chart" uri="{02D57815-91ED-43cb-92C2-25804820EDAC}">
                  <c15:fullRef>
                    <c15:sqref>'Full Results'!$AJ$11:$AJ$25</c15:sqref>
                  </c15:fullRef>
                </c:ext>
              </c:extLst>
              <c:f>'Full Results'!$AJ$11:$AJ$15</c:f>
              <c:numCache>
                <c:formatCode>0%</c:formatCode>
                <c:ptCount val="5"/>
                <c:pt idx="0">
                  <c:v>0.48005155643038372</c:v>
                </c:pt>
                <c:pt idx="1">
                  <c:v>0.52489207354948508</c:v>
                </c:pt>
                <c:pt idx="2">
                  <c:v>0.54389477530290109</c:v>
                </c:pt>
                <c:pt idx="3">
                  <c:v>3.2423403361327083E-2</c:v>
                </c:pt>
                <c:pt idx="4">
                  <c:v>0.55368348291240455</c:v>
                </c:pt>
              </c:numCache>
            </c:numRef>
          </c:val>
          <c:extLst>
            <c:ext xmlns:c16="http://schemas.microsoft.com/office/drawing/2014/chart" uri="{C3380CC4-5D6E-409C-BE32-E72D297353CC}">
              <c16:uniqueId val="{00000002-CCA5-4B21-9112-0A3AC863717F}"/>
            </c:ext>
          </c:extLst>
        </c:ser>
        <c:ser>
          <c:idx val="3"/>
          <c:order val="3"/>
          <c:tx>
            <c:strRef>
              <c:f>'Full Results'!$AK$6</c:f>
              <c:strCache>
                <c:ptCount val="1"/>
                <c:pt idx="0">
                  <c:v>Scottish Liberal Democrats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'Full Results'!$B$11:$B$25</c15:sqref>
                  </c15:fullRef>
                </c:ext>
              </c:extLst>
              <c:f>'Full Results'!$B$11:$B$15</c:f>
              <c:strCache>
                <c:ptCount val="5"/>
                <c:pt idx="0">
                  <c:v>Quality of the NHS</c:v>
                </c:pt>
                <c:pt idx="1">
                  <c:v>State of the economy</c:v>
                </c:pt>
                <c:pt idx="2">
                  <c:v>Cost of living</c:v>
                </c:pt>
                <c:pt idx="3">
                  <c:v>Threat of climate change</c:v>
                </c:pt>
                <c:pt idx="4">
                  <c:v>Levels of immigration</c:v>
                </c:pt>
              </c:strCache>
            </c:strRef>
          </c:cat>
          <c:val>
            <c:numRef>
              <c:extLst>
                <c:ext xmlns:c15="http://schemas.microsoft.com/office/drawing/2012/chart" uri="{02D57815-91ED-43cb-92C2-25804820EDAC}">
                  <c15:fullRef>
                    <c15:sqref>'Full Results'!$AK$11:$AK$25</c15:sqref>
                  </c15:fullRef>
                </c:ext>
              </c:extLst>
              <c:f>'Full Results'!$AK$11:$AK$15</c:f>
              <c:numCache>
                <c:formatCode>0%</c:formatCode>
                <c:ptCount val="5"/>
                <c:pt idx="0">
                  <c:v>0.58485163304443721</c:v>
                </c:pt>
                <c:pt idx="1">
                  <c:v>0.36806939178250869</c:v>
                </c:pt>
                <c:pt idx="2">
                  <c:v>0.6810048711635327</c:v>
                </c:pt>
                <c:pt idx="3">
                  <c:v>0.15225075352975051</c:v>
                </c:pt>
                <c:pt idx="4">
                  <c:v>0.27073518739934421</c:v>
                </c:pt>
              </c:numCache>
            </c:numRef>
          </c:val>
          <c:extLst>
            <c:ext xmlns:c16="http://schemas.microsoft.com/office/drawing/2014/chart" uri="{C3380CC4-5D6E-409C-BE32-E72D297353CC}">
              <c16:uniqueId val="{00000003-CCA5-4B21-9112-0A3AC863717F}"/>
            </c:ext>
          </c:extLst>
        </c:ser>
        <c:ser>
          <c:idx val="4"/>
          <c:order val="4"/>
          <c:tx>
            <c:strRef>
              <c:f>'Full Results'!$AL$6</c:f>
              <c:strCache>
                <c:ptCount val="1"/>
                <c:pt idx="0">
                  <c:v>Scottish Greens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'Full Results'!$B$11:$B$25</c15:sqref>
                  </c15:fullRef>
                </c:ext>
              </c:extLst>
              <c:f>'Full Results'!$B$11:$B$15</c:f>
              <c:strCache>
                <c:ptCount val="5"/>
                <c:pt idx="0">
                  <c:v>Quality of the NHS</c:v>
                </c:pt>
                <c:pt idx="1">
                  <c:v>State of the economy</c:v>
                </c:pt>
                <c:pt idx="2">
                  <c:v>Cost of living</c:v>
                </c:pt>
                <c:pt idx="3">
                  <c:v>Threat of climate change</c:v>
                </c:pt>
                <c:pt idx="4">
                  <c:v>Levels of immigration</c:v>
                </c:pt>
              </c:strCache>
            </c:strRef>
          </c:cat>
          <c:val>
            <c:numRef>
              <c:extLst>
                <c:ext xmlns:c15="http://schemas.microsoft.com/office/drawing/2012/chart" uri="{02D57815-91ED-43cb-92C2-25804820EDAC}">
                  <c15:fullRef>
                    <c15:sqref>'Full Results'!$AL$11:$AL$25</c15:sqref>
                  </c15:fullRef>
                </c:ext>
              </c:extLst>
              <c:f>'Full Results'!$AL$11:$AL$15</c:f>
              <c:numCache>
                <c:formatCode>0%</c:formatCode>
                <c:ptCount val="5"/>
                <c:pt idx="0">
                  <c:v>0.5638114307536769</c:v>
                </c:pt>
                <c:pt idx="1">
                  <c:v>0.31145172700398221</c:v>
                </c:pt>
                <c:pt idx="2">
                  <c:v>0.76916214148817841</c:v>
                </c:pt>
                <c:pt idx="3">
                  <c:v>0.22645073179918049</c:v>
                </c:pt>
                <c:pt idx="4">
                  <c:v>0.14128597091288189</c:v>
                </c:pt>
              </c:numCache>
            </c:numRef>
          </c:val>
          <c:extLst>
            <c:ext xmlns:c16="http://schemas.microsoft.com/office/drawing/2014/chart" uri="{C3380CC4-5D6E-409C-BE32-E72D297353CC}">
              <c16:uniqueId val="{00000004-CCA5-4B21-9112-0A3AC863717F}"/>
            </c:ext>
          </c:extLst>
        </c:ser>
        <c:ser>
          <c:idx val="5"/>
          <c:order val="5"/>
          <c:tx>
            <c:strRef>
              <c:f>'Full Results'!$AM$6</c:f>
              <c:strCache>
                <c:ptCount val="1"/>
                <c:pt idx="0">
                  <c:v>Reform UK</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'Full Results'!$B$11:$B$25</c15:sqref>
                  </c15:fullRef>
                </c:ext>
              </c:extLst>
              <c:f>'Full Results'!$B$11:$B$15</c:f>
              <c:strCache>
                <c:ptCount val="5"/>
                <c:pt idx="0">
                  <c:v>Quality of the NHS</c:v>
                </c:pt>
                <c:pt idx="1">
                  <c:v>State of the economy</c:v>
                </c:pt>
                <c:pt idx="2">
                  <c:v>Cost of living</c:v>
                </c:pt>
                <c:pt idx="3">
                  <c:v>Threat of climate change</c:v>
                </c:pt>
                <c:pt idx="4">
                  <c:v>Levels of immigration</c:v>
                </c:pt>
              </c:strCache>
            </c:strRef>
          </c:cat>
          <c:val>
            <c:numRef>
              <c:extLst>
                <c:ext xmlns:c15="http://schemas.microsoft.com/office/drawing/2012/chart" uri="{02D57815-91ED-43cb-92C2-25804820EDAC}">
                  <c15:fullRef>
                    <c15:sqref>'Full Results'!$AM$11:$AM$25</c15:sqref>
                  </c15:fullRef>
                </c:ext>
              </c:extLst>
              <c:f>'Full Results'!$AM$11:$AM$15</c:f>
              <c:numCache>
                <c:formatCode>0%</c:formatCode>
                <c:ptCount val="5"/>
                <c:pt idx="0">
                  <c:v>0.33042457284850968</c:v>
                </c:pt>
                <c:pt idx="1">
                  <c:v>0.26230974704728771</c:v>
                </c:pt>
                <c:pt idx="2">
                  <c:v>0.62971174185324386</c:v>
                </c:pt>
                <c:pt idx="3">
                  <c:v>1.057303747641399E-2</c:v>
                </c:pt>
                <c:pt idx="4">
                  <c:v>0.7821547500959436</c:v>
                </c:pt>
              </c:numCache>
            </c:numRef>
          </c:val>
          <c:extLst>
            <c:ext xmlns:c16="http://schemas.microsoft.com/office/drawing/2014/chart" uri="{C3380CC4-5D6E-409C-BE32-E72D297353CC}">
              <c16:uniqueId val="{00000005-CCA5-4B21-9112-0A3AC863717F}"/>
            </c:ext>
          </c:extLst>
        </c:ser>
        <c:dLbls>
          <c:showLegendKey val="0"/>
          <c:showVal val="0"/>
          <c:showCatName val="0"/>
          <c:showSerName val="0"/>
          <c:showPercent val="0"/>
          <c:showBubbleSize val="0"/>
        </c:dLbls>
        <c:gapWidth val="219"/>
        <c:overlap val="-27"/>
        <c:axId val="453842064"/>
        <c:axId val="1944080432"/>
      </c:barChart>
      <c:catAx>
        <c:axId val="453842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4080432"/>
        <c:crosses val="autoZero"/>
        <c:auto val="1"/>
        <c:lblAlgn val="ctr"/>
        <c:lblOffset val="100"/>
        <c:noMultiLvlLbl val="0"/>
      </c:catAx>
      <c:valAx>
        <c:axId val="19440804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3842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'Full Results'!$AH$6</c:f>
              <c:strCache>
                <c:ptCount val="1"/>
                <c:pt idx="0">
                  <c:v>Scottish National Party (SNP)</c:v>
                </c:pt>
              </c:strCache>
            </c:strRef>
          </c:tx>
          <c:spPr>
            <a:solidFill>
              <a:schemeClr val="accent1"/>
            </a:solidFill>
            <a:ln>
              <a:noFill/>
            </a:ln>
            <a:effectLst/>
          </c:spPr>
          <c:invertIfNegative val="0"/>
          <c:cat>
            <c:strRef>
              <c:extLst>
                <c:ext xmlns:c15="http://schemas.microsoft.com/office/drawing/2012/chart" uri="{02D57815-91ED-43cb-92C2-25804820EDAC}">
                  <c15:fullRef>
                    <c15:sqref>'Full Results'!$B$86:$B$100</c15:sqref>
                  </c15:fullRef>
                </c:ext>
              </c:extLst>
              <c:f>('Full Results'!$B$86:$B$87,'Full Results'!$B$89,'Full Results'!$B$94,'Full Results'!$B$99:$B$100)</c:f>
              <c:strCache>
                <c:ptCount val="6"/>
                <c:pt idx="0">
                  <c:v>Health</c:v>
                </c:pt>
                <c:pt idx="1">
                  <c:v>Immigration and asylum</c:v>
                </c:pt>
                <c:pt idx="2">
                  <c:v>The economy</c:v>
                </c:pt>
                <c:pt idx="3">
                  <c:v>Housing</c:v>
                </c:pt>
                <c:pt idx="4">
                  <c:v>Cost-of-living</c:v>
                </c:pt>
                <c:pt idx="5">
                  <c:v>Scottish independence</c:v>
                </c:pt>
              </c:strCache>
            </c:strRef>
          </c:cat>
          <c:val>
            <c:numRef>
              <c:extLst>
                <c:ext xmlns:c15="http://schemas.microsoft.com/office/drawing/2012/chart" uri="{02D57815-91ED-43cb-92C2-25804820EDAC}">
                  <c15:fullRef>
                    <c15:sqref>'Full Results'!$AH$86:$AH$100</c15:sqref>
                  </c15:fullRef>
                </c:ext>
              </c:extLst>
              <c:f>('Full Results'!$AH$86:$AH$87,'Full Results'!$AH$89,'Full Results'!$AH$94,'Full Results'!$AH$99:$AH$100)</c:f>
              <c:numCache>
                <c:formatCode>0%</c:formatCode>
                <c:ptCount val="6"/>
                <c:pt idx="0">
                  <c:v>0.33396695733110288</c:v>
                </c:pt>
                <c:pt idx="1">
                  <c:v>0.2657234961993733</c:v>
                </c:pt>
                <c:pt idx="2">
                  <c:v>0.36277292831988378</c:v>
                </c:pt>
                <c:pt idx="3">
                  <c:v>0.18072174927619841</c:v>
                </c:pt>
                <c:pt idx="4">
                  <c:v>0.75287684718487002</c:v>
                </c:pt>
                <c:pt idx="5">
                  <c:v>0.42565006459231047</c:v>
                </c:pt>
              </c:numCache>
            </c:numRef>
          </c:val>
          <c:extLst>
            <c:ext xmlns:c16="http://schemas.microsoft.com/office/drawing/2014/chart" uri="{C3380CC4-5D6E-409C-BE32-E72D297353CC}">
              <c16:uniqueId val="{00000000-0A1E-4F61-B7ED-0BBF90B30FF1}"/>
            </c:ext>
          </c:extLst>
        </c:ser>
        <c:ser>
          <c:idx val="1"/>
          <c:order val="1"/>
          <c:tx>
            <c:strRef>
              <c:f>'Full Results'!$AI$6</c:f>
              <c:strCache>
                <c:ptCount val="1"/>
                <c:pt idx="0">
                  <c:v>Scottish Labour Party</c:v>
                </c:pt>
              </c:strCache>
            </c:strRef>
          </c:tx>
          <c:spPr>
            <a:solidFill>
              <a:schemeClr val="accent2"/>
            </a:solidFill>
            <a:ln>
              <a:noFill/>
            </a:ln>
            <a:effectLst/>
          </c:spPr>
          <c:invertIfNegative val="0"/>
          <c:cat>
            <c:strRef>
              <c:extLst>
                <c:ext xmlns:c15="http://schemas.microsoft.com/office/drawing/2012/chart" uri="{02D57815-91ED-43cb-92C2-25804820EDAC}">
                  <c15:fullRef>
                    <c15:sqref>'Full Results'!$B$86:$B$100</c15:sqref>
                  </c15:fullRef>
                </c:ext>
              </c:extLst>
              <c:f>('Full Results'!$B$86:$B$87,'Full Results'!$B$89,'Full Results'!$B$94,'Full Results'!$B$99:$B$100)</c:f>
              <c:strCache>
                <c:ptCount val="6"/>
                <c:pt idx="0">
                  <c:v>Health</c:v>
                </c:pt>
                <c:pt idx="1">
                  <c:v>Immigration and asylum</c:v>
                </c:pt>
                <c:pt idx="2">
                  <c:v>The economy</c:v>
                </c:pt>
                <c:pt idx="3">
                  <c:v>Housing</c:v>
                </c:pt>
                <c:pt idx="4">
                  <c:v>Cost-of-living</c:v>
                </c:pt>
                <c:pt idx="5">
                  <c:v>Scottish independence</c:v>
                </c:pt>
              </c:strCache>
            </c:strRef>
          </c:cat>
          <c:val>
            <c:numRef>
              <c:extLst>
                <c:ext xmlns:c15="http://schemas.microsoft.com/office/drawing/2012/chart" uri="{02D57815-91ED-43cb-92C2-25804820EDAC}">
                  <c15:fullRef>
                    <c15:sqref>'Full Results'!$AI$86:$AI$100</c15:sqref>
                  </c15:fullRef>
                </c:ext>
              </c:extLst>
              <c:f>('Full Results'!$AI$86:$AI$87,'Full Results'!$AI$89,'Full Results'!$AI$94,'Full Results'!$AI$99:$AI$100)</c:f>
              <c:numCache>
                <c:formatCode>0%</c:formatCode>
                <c:ptCount val="6"/>
                <c:pt idx="0">
                  <c:v>0.40996892654551509</c:v>
                </c:pt>
                <c:pt idx="1">
                  <c:v>0.25611185255965868</c:v>
                </c:pt>
                <c:pt idx="2">
                  <c:v>0.46106525091118777</c:v>
                </c:pt>
                <c:pt idx="3">
                  <c:v>0.23909118468065449</c:v>
                </c:pt>
                <c:pt idx="4">
                  <c:v>0.70041193314687911</c:v>
                </c:pt>
                <c:pt idx="5">
                  <c:v>7.8882683895503694E-2</c:v>
                </c:pt>
              </c:numCache>
            </c:numRef>
          </c:val>
          <c:extLst>
            <c:ext xmlns:c16="http://schemas.microsoft.com/office/drawing/2014/chart" uri="{C3380CC4-5D6E-409C-BE32-E72D297353CC}">
              <c16:uniqueId val="{00000001-0A1E-4F61-B7ED-0BBF90B30FF1}"/>
            </c:ext>
          </c:extLst>
        </c:ser>
        <c:ser>
          <c:idx val="2"/>
          <c:order val="2"/>
          <c:tx>
            <c:strRef>
              <c:f>'Full Results'!$AJ$6</c:f>
              <c:strCache>
                <c:ptCount val="1"/>
                <c:pt idx="0">
                  <c:v>Scottish Conservative and Unionist Party</c:v>
                </c:pt>
              </c:strCache>
            </c:strRef>
          </c:tx>
          <c:spPr>
            <a:solidFill>
              <a:schemeClr val="accent3"/>
            </a:solidFill>
            <a:ln>
              <a:noFill/>
            </a:ln>
            <a:effectLst/>
          </c:spPr>
          <c:invertIfNegative val="0"/>
          <c:cat>
            <c:strRef>
              <c:extLst>
                <c:ext xmlns:c15="http://schemas.microsoft.com/office/drawing/2012/chart" uri="{02D57815-91ED-43cb-92C2-25804820EDAC}">
                  <c15:fullRef>
                    <c15:sqref>'Full Results'!$B$86:$B$100</c15:sqref>
                  </c15:fullRef>
                </c:ext>
              </c:extLst>
              <c:f>('Full Results'!$B$86:$B$87,'Full Results'!$B$89,'Full Results'!$B$94,'Full Results'!$B$99:$B$100)</c:f>
              <c:strCache>
                <c:ptCount val="6"/>
                <c:pt idx="0">
                  <c:v>Health</c:v>
                </c:pt>
                <c:pt idx="1">
                  <c:v>Immigration and asylum</c:v>
                </c:pt>
                <c:pt idx="2">
                  <c:v>The economy</c:v>
                </c:pt>
                <c:pt idx="3">
                  <c:v>Housing</c:v>
                </c:pt>
                <c:pt idx="4">
                  <c:v>Cost-of-living</c:v>
                </c:pt>
                <c:pt idx="5">
                  <c:v>Scottish independence</c:v>
                </c:pt>
              </c:strCache>
            </c:strRef>
          </c:cat>
          <c:val>
            <c:numRef>
              <c:extLst>
                <c:ext xmlns:c15="http://schemas.microsoft.com/office/drawing/2012/chart" uri="{02D57815-91ED-43cb-92C2-25804820EDAC}">
                  <c15:fullRef>
                    <c15:sqref>'Full Results'!$AJ$86:$AJ$100</c15:sqref>
                  </c15:fullRef>
                </c:ext>
              </c:extLst>
              <c:f>('Full Results'!$AJ$86:$AJ$87,'Full Results'!$AJ$89,'Full Results'!$AJ$94,'Full Results'!$AJ$99:$AJ$100)</c:f>
              <c:numCache>
                <c:formatCode>0%</c:formatCode>
                <c:ptCount val="6"/>
                <c:pt idx="0">
                  <c:v>0.33677024827592639</c:v>
                </c:pt>
                <c:pt idx="1">
                  <c:v>0.48894026131302148</c:v>
                </c:pt>
                <c:pt idx="2">
                  <c:v>0.5685472880642225</c:v>
                </c:pt>
                <c:pt idx="3">
                  <c:v>7.1875535481738154E-2</c:v>
                </c:pt>
                <c:pt idx="4">
                  <c:v>0.62814660146744739</c:v>
                </c:pt>
                <c:pt idx="5">
                  <c:v>5.8903411115232923E-2</c:v>
                </c:pt>
              </c:numCache>
            </c:numRef>
          </c:val>
          <c:extLst>
            <c:ext xmlns:c16="http://schemas.microsoft.com/office/drawing/2014/chart" uri="{C3380CC4-5D6E-409C-BE32-E72D297353CC}">
              <c16:uniqueId val="{00000002-0A1E-4F61-B7ED-0BBF90B30FF1}"/>
            </c:ext>
          </c:extLst>
        </c:ser>
        <c:ser>
          <c:idx val="3"/>
          <c:order val="3"/>
          <c:tx>
            <c:strRef>
              <c:f>'Full Results'!$AK$6</c:f>
              <c:strCache>
                <c:ptCount val="1"/>
                <c:pt idx="0">
                  <c:v>Scottish Liberal Democrats</c:v>
                </c:pt>
              </c:strCache>
            </c:strRef>
          </c:tx>
          <c:spPr>
            <a:solidFill>
              <a:schemeClr val="accent4"/>
            </a:solidFill>
            <a:ln>
              <a:noFill/>
            </a:ln>
            <a:effectLst/>
          </c:spPr>
          <c:invertIfNegative val="0"/>
          <c:cat>
            <c:strRef>
              <c:extLst>
                <c:ext xmlns:c15="http://schemas.microsoft.com/office/drawing/2012/chart" uri="{02D57815-91ED-43cb-92C2-25804820EDAC}">
                  <c15:fullRef>
                    <c15:sqref>'Full Results'!$B$86:$B$100</c15:sqref>
                  </c15:fullRef>
                </c:ext>
              </c:extLst>
              <c:f>('Full Results'!$B$86:$B$87,'Full Results'!$B$89,'Full Results'!$B$94,'Full Results'!$B$99:$B$100)</c:f>
              <c:strCache>
                <c:ptCount val="6"/>
                <c:pt idx="0">
                  <c:v>Health</c:v>
                </c:pt>
                <c:pt idx="1">
                  <c:v>Immigration and asylum</c:v>
                </c:pt>
                <c:pt idx="2">
                  <c:v>The economy</c:v>
                </c:pt>
                <c:pt idx="3">
                  <c:v>Housing</c:v>
                </c:pt>
                <c:pt idx="4">
                  <c:v>Cost-of-living</c:v>
                </c:pt>
                <c:pt idx="5">
                  <c:v>Scottish independence</c:v>
                </c:pt>
              </c:strCache>
            </c:strRef>
          </c:cat>
          <c:val>
            <c:numRef>
              <c:extLst>
                <c:ext xmlns:c15="http://schemas.microsoft.com/office/drawing/2012/chart" uri="{02D57815-91ED-43cb-92C2-25804820EDAC}">
                  <c15:fullRef>
                    <c15:sqref>'Full Results'!$AK$86:$AK$100</c15:sqref>
                  </c15:fullRef>
                </c:ext>
              </c:extLst>
              <c:f>('Full Results'!$AK$86:$AK$87,'Full Results'!$AK$89,'Full Results'!$AK$94,'Full Results'!$AK$99:$AK$100)</c:f>
              <c:numCache>
                <c:formatCode>0%</c:formatCode>
                <c:ptCount val="6"/>
                <c:pt idx="0">
                  <c:v>0.53596405251325696</c:v>
                </c:pt>
                <c:pt idx="1">
                  <c:v>0.26824780591687408</c:v>
                </c:pt>
                <c:pt idx="2">
                  <c:v>0.46350632868833952</c:v>
                </c:pt>
                <c:pt idx="3">
                  <c:v>7.0287986645699921E-2</c:v>
                </c:pt>
                <c:pt idx="4">
                  <c:v>0.7625852818335711</c:v>
                </c:pt>
                <c:pt idx="5">
                  <c:v>3.8017365175389672E-2</c:v>
                </c:pt>
              </c:numCache>
            </c:numRef>
          </c:val>
          <c:extLst>
            <c:ext xmlns:c16="http://schemas.microsoft.com/office/drawing/2014/chart" uri="{C3380CC4-5D6E-409C-BE32-E72D297353CC}">
              <c16:uniqueId val="{00000003-0A1E-4F61-B7ED-0BBF90B30FF1}"/>
            </c:ext>
          </c:extLst>
        </c:ser>
        <c:ser>
          <c:idx val="4"/>
          <c:order val="4"/>
          <c:tx>
            <c:strRef>
              <c:f>'Full Results'!$AL$6</c:f>
              <c:strCache>
                <c:ptCount val="1"/>
                <c:pt idx="0">
                  <c:v>Scottish Greens</c:v>
                </c:pt>
              </c:strCache>
            </c:strRef>
          </c:tx>
          <c:spPr>
            <a:solidFill>
              <a:schemeClr val="accent5"/>
            </a:solidFill>
            <a:ln>
              <a:noFill/>
            </a:ln>
            <a:effectLst/>
          </c:spPr>
          <c:invertIfNegative val="0"/>
          <c:cat>
            <c:strRef>
              <c:extLst>
                <c:ext xmlns:c15="http://schemas.microsoft.com/office/drawing/2012/chart" uri="{02D57815-91ED-43cb-92C2-25804820EDAC}">
                  <c15:fullRef>
                    <c15:sqref>'Full Results'!$B$86:$B$100</c15:sqref>
                  </c15:fullRef>
                </c:ext>
              </c:extLst>
              <c:f>('Full Results'!$B$86:$B$87,'Full Results'!$B$89,'Full Results'!$B$94,'Full Results'!$B$99:$B$100)</c:f>
              <c:strCache>
                <c:ptCount val="6"/>
                <c:pt idx="0">
                  <c:v>Health</c:v>
                </c:pt>
                <c:pt idx="1">
                  <c:v>Immigration and asylum</c:v>
                </c:pt>
                <c:pt idx="2">
                  <c:v>The economy</c:v>
                </c:pt>
                <c:pt idx="3">
                  <c:v>Housing</c:v>
                </c:pt>
                <c:pt idx="4">
                  <c:v>Cost-of-living</c:v>
                </c:pt>
                <c:pt idx="5">
                  <c:v>Scottish independence</c:v>
                </c:pt>
              </c:strCache>
            </c:strRef>
          </c:cat>
          <c:val>
            <c:numRef>
              <c:extLst>
                <c:ext xmlns:c15="http://schemas.microsoft.com/office/drawing/2012/chart" uri="{02D57815-91ED-43cb-92C2-25804820EDAC}">
                  <c15:fullRef>
                    <c15:sqref>'Full Results'!$AL$86:$AL$100</c15:sqref>
                  </c15:fullRef>
                </c:ext>
              </c:extLst>
              <c:f>('Full Results'!$AL$86:$AL$87,'Full Results'!$AL$89,'Full Results'!$AL$94,'Full Results'!$AL$99:$AL$100)</c:f>
              <c:numCache>
                <c:formatCode>0%</c:formatCode>
                <c:ptCount val="6"/>
                <c:pt idx="0">
                  <c:v>0.34630521463395531</c:v>
                </c:pt>
                <c:pt idx="1">
                  <c:v>0.1397272402807736</c:v>
                </c:pt>
                <c:pt idx="2">
                  <c:v>0.38661286061204081</c:v>
                </c:pt>
                <c:pt idx="3">
                  <c:v>0.19561044208491379</c:v>
                </c:pt>
                <c:pt idx="4">
                  <c:v>0.80008996369968821</c:v>
                </c:pt>
                <c:pt idx="5">
                  <c:v>0.16005911478318921</c:v>
                </c:pt>
              </c:numCache>
            </c:numRef>
          </c:val>
          <c:extLst>
            <c:ext xmlns:c16="http://schemas.microsoft.com/office/drawing/2014/chart" uri="{C3380CC4-5D6E-409C-BE32-E72D297353CC}">
              <c16:uniqueId val="{00000004-0A1E-4F61-B7ED-0BBF90B30FF1}"/>
            </c:ext>
          </c:extLst>
        </c:ser>
        <c:ser>
          <c:idx val="5"/>
          <c:order val="5"/>
          <c:tx>
            <c:strRef>
              <c:f>'Full Results'!$AM$6</c:f>
              <c:strCache>
                <c:ptCount val="1"/>
                <c:pt idx="0">
                  <c:v>Reform UK</c:v>
                </c:pt>
              </c:strCache>
            </c:strRef>
          </c:tx>
          <c:spPr>
            <a:solidFill>
              <a:schemeClr val="accent6"/>
            </a:solidFill>
            <a:ln>
              <a:noFill/>
            </a:ln>
            <a:effectLst/>
          </c:spPr>
          <c:invertIfNegative val="0"/>
          <c:cat>
            <c:strRef>
              <c:extLst>
                <c:ext xmlns:c15="http://schemas.microsoft.com/office/drawing/2012/chart" uri="{02D57815-91ED-43cb-92C2-25804820EDAC}">
                  <c15:fullRef>
                    <c15:sqref>'Full Results'!$B$86:$B$100</c15:sqref>
                  </c15:fullRef>
                </c:ext>
              </c:extLst>
              <c:f>('Full Results'!$B$86:$B$87,'Full Results'!$B$89,'Full Results'!$B$94,'Full Results'!$B$99:$B$100)</c:f>
              <c:strCache>
                <c:ptCount val="6"/>
                <c:pt idx="0">
                  <c:v>Health</c:v>
                </c:pt>
                <c:pt idx="1">
                  <c:v>Immigration and asylum</c:v>
                </c:pt>
                <c:pt idx="2">
                  <c:v>The economy</c:v>
                </c:pt>
                <c:pt idx="3">
                  <c:v>Housing</c:v>
                </c:pt>
                <c:pt idx="4">
                  <c:v>Cost-of-living</c:v>
                </c:pt>
                <c:pt idx="5">
                  <c:v>Scottish independence</c:v>
                </c:pt>
              </c:strCache>
            </c:strRef>
          </c:cat>
          <c:val>
            <c:numRef>
              <c:extLst>
                <c:ext xmlns:c15="http://schemas.microsoft.com/office/drawing/2012/chart" uri="{02D57815-91ED-43cb-92C2-25804820EDAC}">
                  <c15:fullRef>
                    <c15:sqref>'Full Results'!$AM$86:$AM$100</c15:sqref>
                  </c15:fullRef>
                </c:ext>
              </c:extLst>
              <c:f>('Full Results'!$AM$86:$AM$87,'Full Results'!$AM$89,'Full Results'!$AM$94,'Full Results'!$AM$99:$AM$100)</c:f>
              <c:numCache>
                <c:formatCode>0%</c:formatCode>
                <c:ptCount val="6"/>
                <c:pt idx="0">
                  <c:v>0.24351220443055849</c:v>
                </c:pt>
                <c:pt idx="1">
                  <c:v>0.77697600607401074</c:v>
                </c:pt>
                <c:pt idx="2">
                  <c:v>0.38653332172624172</c:v>
                </c:pt>
                <c:pt idx="3">
                  <c:v>9.4957065534484478E-2</c:v>
                </c:pt>
                <c:pt idx="4">
                  <c:v>0.70703345581674315</c:v>
                </c:pt>
                <c:pt idx="5">
                  <c:v>7.177309250949214E-2</c:v>
                </c:pt>
              </c:numCache>
            </c:numRef>
          </c:val>
          <c:extLst>
            <c:ext xmlns:c16="http://schemas.microsoft.com/office/drawing/2014/chart" uri="{C3380CC4-5D6E-409C-BE32-E72D297353CC}">
              <c16:uniqueId val="{00000005-0A1E-4F61-B7ED-0BBF90B30FF1}"/>
            </c:ext>
          </c:extLst>
        </c:ser>
        <c:dLbls>
          <c:showLegendKey val="0"/>
          <c:showVal val="0"/>
          <c:showCatName val="0"/>
          <c:showSerName val="0"/>
          <c:showPercent val="0"/>
          <c:showBubbleSize val="0"/>
        </c:dLbls>
        <c:gapWidth val="219"/>
        <c:overlap val="-27"/>
        <c:axId val="584360368"/>
        <c:axId val="459974064"/>
      </c:barChart>
      <c:catAx>
        <c:axId val="584360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974064"/>
        <c:crosses val="autoZero"/>
        <c:auto val="1"/>
        <c:lblAlgn val="ctr"/>
        <c:lblOffset val="100"/>
        <c:noMultiLvlLbl val="0"/>
      </c:catAx>
      <c:valAx>
        <c:axId val="4599740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43603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'Table 10'!$AH$6</c:f>
              <c:strCache>
                <c:ptCount val="1"/>
                <c:pt idx="0">
                  <c:v>Scottish National Party (SNP)</c:v>
                </c:pt>
              </c:strCache>
            </c:strRef>
          </c:tx>
          <c:spPr>
            <a:solidFill>
              <a:schemeClr val="accent1"/>
            </a:solidFill>
            <a:ln>
              <a:noFill/>
            </a:ln>
            <a:effectLst/>
          </c:spPr>
          <c:invertIfNegative val="0"/>
          <c:cat>
            <c:strRef>
              <c:extLst>
                <c:ext xmlns:c15="http://schemas.microsoft.com/office/drawing/2012/chart" uri="{02D57815-91ED-43cb-92C2-25804820EDAC}">
                  <c15:fullRef>
                    <c15:sqref>'Table 10'!$B$7:$B$25</c15:sqref>
                  </c15:fullRef>
                </c:ext>
              </c:extLst>
              <c:f>'Table 10'!$B$9:$B$25</c:f>
              <c:strCache>
                <c:ptCount val="17"/>
                <c:pt idx="0">
                  <c:v>Health</c:v>
                </c:pt>
                <c:pt idx="1">
                  <c:v>Immigration and asylum</c:v>
                </c:pt>
                <c:pt idx="2">
                  <c:v>Crime</c:v>
                </c:pt>
                <c:pt idx="3">
                  <c:v>The economy</c:v>
                </c:pt>
                <c:pt idx="4">
                  <c:v>Pensions</c:v>
                </c:pt>
                <c:pt idx="5">
                  <c:v>Education</c:v>
                </c:pt>
                <c:pt idx="6">
                  <c:v>Family life &amp; childcare</c:v>
                </c:pt>
                <c:pt idx="7">
                  <c:v>Climate change</c:v>
                </c:pt>
                <c:pt idx="8">
                  <c:v>Housing</c:v>
                </c:pt>
                <c:pt idx="9">
                  <c:v>Defence and security</c:v>
                </c:pt>
                <c:pt idx="10">
                  <c:v>Welfare reform</c:v>
                </c:pt>
                <c:pt idx="11">
                  <c:v>Transport</c:v>
                </c:pt>
                <c:pt idx="12">
                  <c:v>Agriculture and farming</c:v>
                </c:pt>
                <c:pt idx="13">
                  <c:v>Cost-of-living</c:v>
                </c:pt>
                <c:pt idx="14">
                  <c:v>Scottish independence</c:v>
                </c:pt>
                <c:pt idx="15">
                  <c:v>None of the above, I do not plan to vote</c:v>
                </c:pt>
                <c:pt idx="16">
                  <c:v>Don’t know</c:v>
                </c:pt>
              </c:strCache>
            </c:strRef>
          </c:cat>
          <c:val>
            <c:numRef>
              <c:extLst>
                <c:ext xmlns:c15="http://schemas.microsoft.com/office/drawing/2012/chart" uri="{02D57815-91ED-43cb-92C2-25804820EDAC}">
                  <c15:fullRef>
                    <c15:sqref>'Table 10'!$AH$7:$AH$25</c15:sqref>
                  </c15:fullRef>
                </c:ext>
              </c:extLst>
              <c:f>'Table 10'!$AH$9:$AH$25</c:f>
              <c:numCache>
                <c:formatCode>0</c:formatCode>
                <c:ptCount val="17"/>
                <c:pt idx="0" formatCode="0%">
                  <c:v>0.33396695733110288</c:v>
                </c:pt>
                <c:pt idx="1" formatCode="0%">
                  <c:v>0.2657234961993733</c:v>
                </c:pt>
                <c:pt idx="2" formatCode="0%">
                  <c:v>7.3860710259551099E-2</c:v>
                </c:pt>
                <c:pt idx="3" formatCode="0%">
                  <c:v>0.36277292831988378</c:v>
                </c:pt>
                <c:pt idx="4" formatCode="0%">
                  <c:v>7.5833830677465491E-2</c:v>
                </c:pt>
                <c:pt idx="5" formatCode="0%">
                  <c:v>6.7689655712312294E-2</c:v>
                </c:pt>
                <c:pt idx="6" formatCode="0%">
                  <c:v>8.4813850743468838E-2</c:v>
                </c:pt>
                <c:pt idx="7" formatCode="0%">
                  <c:v>0.1206660420927422</c:v>
                </c:pt>
                <c:pt idx="8" formatCode="0%">
                  <c:v>0.18072174927619841</c:v>
                </c:pt>
                <c:pt idx="9" formatCode="0%">
                  <c:v>6.8085136342738925E-2</c:v>
                </c:pt>
                <c:pt idx="10" formatCode="0%">
                  <c:v>6.9180343340882439E-2</c:v>
                </c:pt>
                <c:pt idx="11" formatCode="0%">
                  <c:v>2.6492124761115621E-2</c:v>
                </c:pt>
                <c:pt idx="12" formatCode="0%">
                  <c:v>2.4688206092691931E-2</c:v>
                </c:pt>
                <c:pt idx="13" formatCode="0%">
                  <c:v>0.75287684718487002</c:v>
                </c:pt>
                <c:pt idx="14" formatCode="0%">
                  <c:v>0.42565006459231047</c:v>
                </c:pt>
                <c:pt idx="15" formatCode="0%">
                  <c:v>1.495108651486431E-3</c:v>
                </c:pt>
                <c:pt idx="16" formatCode="0%">
                  <c:v>2.0095204020160219E-3</c:v>
                </c:pt>
              </c:numCache>
            </c:numRef>
          </c:val>
          <c:extLst>
            <c:ext xmlns:c16="http://schemas.microsoft.com/office/drawing/2014/chart" uri="{C3380CC4-5D6E-409C-BE32-E72D297353CC}">
              <c16:uniqueId val="{00000000-A631-47CF-8441-DAFE611FDD81}"/>
            </c:ext>
          </c:extLst>
        </c:ser>
        <c:ser>
          <c:idx val="1"/>
          <c:order val="1"/>
          <c:tx>
            <c:strRef>
              <c:f>'Table 10'!$AI$6</c:f>
              <c:strCache>
                <c:ptCount val="1"/>
                <c:pt idx="0">
                  <c:v>Scottish Labour Party</c:v>
                </c:pt>
              </c:strCache>
            </c:strRef>
          </c:tx>
          <c:spPr>
            <a:solidFill>
              <a:schemeClr val="accent2"/>
            </a:solidFill>
            <a:ln>
              <a:noFill/>
            </a:ln>
            <a:effectLst/>
          </c:spPr>
          <c:invertIfNegative val="0"/>
          <c:cat>
            <c:strRef>
              <c:extLst>
                <c:ext xmlns:c15="http://schemas.microsoft.com/office/drawing/2012/chart" uri="{02D57815-91ED-43cb-92C2-25804820EDAC}">
                  <c15:fullRef>
                    <c15:sqref>'Table 10'!$B$7:$B$25</c15:sqref>
                  </c15:fullRef>
                </c:ext>
              </c:extLst>
              <c:f>'Table 10'!$B$9:$B$25</c:f>
              <c:strCache>
                <c:ptCount val="17"/>
                <c:pt idx="0">
                  <c:v>Health</c:v>
                </c:pt>
                <c:pt idx="1">
                  <c:v>Immigration and asylum</c:v>
                </c:pt>
                <c:pt idx="2">
                  <c:v>Crime</c:v>
                </c:pt>
                <c:pt idx="3">
                  <c:v>The economy</c:v>
                </c:pt>
                <c:pt idx="4">
                  <c:v>Pensions</c:v>
                </c:pt>
                <c:pt idx="5">
                  <c:v>Education</c:v>
                </c:pt>
                <c:pt idx="6">
                  <c:v>Family life &amp; childcare</c:v>
                </c:pt>
                <c:pt idx="7">
                  <c:v>Climate change</c:v>
                </c:pt>
                <c:pt idx="8">
                  <c:v>Housing</c:v>
                </c:pt>
                <c:pt idx="9">
                  <c:v>Defence and security</c:v>
                </c:pt>
                <c:pt idx="10">
                  <c:v>Welfare reform</c:v>
                </c:pt>
                <c:pt idx="11">
                  <c:v>Transport</c:v>
                </c:pt>
                <c:pt idx="12">
                  <c:v>Agriculture and farming</c:v>
                </c:pt>
                <c:pt idx="13">
                  <c:v>Cost-of-living</c:v>
                </c:pt>
                <c:pt idx="14">
                  <c:v>Scottish independence</c:v>
                </c:pt>
                <c:pt idx="15">
                  <c:v>None of the above, I do not plan to vote</c:v>
                </c:pt>
                <c:pt idx="16">
                  <c:v>Don’t know</c:v>
                </c:pt>
              </c:strCache>
            </c:strRef>
          </c:cat>
          <c:val>
            <c:numRef>
              <c:extLst>
                <c:ext xmlns:c15="http://schemas.microsoft.com/office/drawing/2012/chart" uri="{02D57815-91ED-43cb-92C2-25804820EDAC}">
                  <c15:fullRef>
                    <c15:sqref>'Table 10'!$AI$7:$AI$25</c15:sqref>
                  </c15:fullRef>
                </c:ext>
              </c:extLst>
              <c:f>'Table 10'!$AI$9:$AI$25</c:f>
              <c:numCache>
                <c:formatCode>0</c:formatCode>
                <c:ptCount val="17"/>
                <c:pt idx="0" formatCode="0%">
                  <c:v>0.40996892654551509</c:v>
                </c:pt>
                <c:pt idx="1" formatCode="0%">
                  <c:v>0.25611185255965868</c:v>
                </c:pt>
                <c:pt idx="2" formatCode="0%">
                  <c:v>0.11401786777179961</c:v>
                </c:pt>
                <c:pt idx="3" formatCode="0%">
                  <c:v>0.46106525091118777</c:v>
                </c:pt>
                <c:pt idx="4" formatCode="0%">
                  <c:v>5.7157220800353722E-2</c:v>
                </c:pt>
                <c:pt idx="5" formatCode="0%">
                  <c:v>0.14718823363803421</c:v>
                </c:pt>
                <c:pt idx="6" formatCode="0%">
                  <c:v>9.6605080999151841E-2</c:v>
                </c:pt>
                <c:pt idx="7" formatCode="0%">
                  <c:v>0.1079632245993072</c:v>
                </c:pt>
                <c:pt idx="8" formatCode="0%">
                  <c:v>0.23909118468065449</c:v>
                </c:pt>
                <c:pt idx="9" formatCode="0%">
                  <c:v>0.1144687872423503</c:v>
                </c:pt>
                <c:pt idx="10" formatCode="0%">
                  <c:v>9.2546072474656391E-2</c:v>
                </c:pt>
                <c:pt idx="11" formatCode="0%">
                  <c:v>5.0337590133211117E-2</c:v>
                </c:pt>
                <c:pt idx="12" formatCode="0%">
                  <c:v>3.689379138646371E-2</c:v>
                </c:pt>
                <c:pt idx="13" formatCode="0%">
                  <c:v>0.70041193314687911</c:v>
                </c:pt>
                <c:pt idx="14" formatCode="0%">
                  <c:v>7.8882683895503694E-2</c:v>
                </c:pt>
                <c:pt idx="15" formatCode="0%">
                  <c:v>0</c:v>
                </c:pt>
                <c:pt idx="16" formatCode="0%">
                  <c:v>0</c:v>
                </c:pt>
              </c:numCache>
            </c:numRef>
          </c:val>
          <c:extLst>
            <c:ext xmlns:c16="http://schemas.microsoft.com/office/drawing/2014/chart" uri="{C3380CC4-5D6E-409C-BE32-E72D297353CC}">
              <c16:uniqueId val="{00000001-A631-47CF-8441-DAFE611FDD81}"/>
            </c:ext>
          </c:extLst>
        </c:ser>
        <c:ser>
          <c:idx val="2"/>
          <c:order val="2"/>
          <c:tx>
            <c:strRef>
              <c:f>'Table 10'!$AJ$6</c:f>
              <c:strCache>
                <c:ptCount val="1"/>
                <c:pt idx="0">
                  <c:v>Scottish Conservative and Unionist Party</c:v>
                </c:pt>
              </c:strCache>
            </c:strRef>
          </c:tx>
          <c:spPr>
            <a:solidFill>
              <a:schemeClr val="accent3"/>
            </a:solidFill>
            <a:ln>
              <a:noFill/>
            </a:ln>
            <a:effectLst/>
          </c:spPr>
          <c:invertIfNegative val="0"/>
          <c:cat>
            <c:strRef>
              <c:extLst>
                <c:ext xmlns:c15="http://schemas.microsoft.com/office/drawing/2012/chart" uri="{02D57815-91ED-43cb-92C2-25804820EDAC}">
                  <c15:fullRef>
                    <c15:sqref>'Table 10'!$B$7:$B$25</c15:sqref>
                  </c15:fullRef>
                </c:ext>
              </c:extLst>
              <c:f>'Table 10'!$B$9:$B$25</c:f>
              <c:strCache>
                <c:ptCount val="17"/>
                <c:pt idx="0">
                  <c:v>Health</c:v>
                </c:pt>
                <c:pt idx="1">
                  <c:v>Immigration and asylum</c:v>
                </c:pt>
                <c:pt idx="2">
                  <c:v>Crime</c:v>
                </c:pt>
                <c:pt idx="3">
                  <c:v>The economy</c:v>
                </c:pt>
                <c:pt idx="4">
                  <c:v>Pensions</c:v>
                </c:pt>
                <c:pt idx="5">
                  <c:v>Education</c:v>
                </c:pt>
                <c:pt idx="6">
                  <c:v>Family life &amp; childcare</c:v>
                </c:pt>
                <c:pt idx="7">
                  <c:v>Climate change</c:v>
                </c:pt>
                <c:pt idx="8">
                  <c:v>Housing</c:v>
                </c:pt>
                <c:pt idx="9">
                  <c:v>Defence and security</c:v>
                </c:pt>
                <c:pt idx="10">
                  <c:v>Welfare reform</c:v>
                </c:pt>
                <c:pt idx="11">
                  <c:v>Transport</c:v>
                </c:pt>
                <c:pt idx="12">
                  <c:v>Agriculture and farming</c:v>
                </c:pt>
                <c:pt idx="13">
                  <c:v>Cost-of-living</c:v>
                </c:pt>
                <c:pt idx="14">
                  <c:v>Scottish independence</c:v>
                </c:pt>
                <c:pt idx="15">
                  <c:v>None of the above, I do not plan to vote</c:v>
                </c:pt>
                <c:pt idx="16">
                  <c:v>Don’t know</c:v>
                </c:pt>
              </c:strCache>
            </c:strRef>
          </c:cat>
          <c:val>
            <c:numRef>
              <c:extLst>
                <c:ext xmlns:c15="http://schemas.microsoft.com/office/drawing/2012/chart" uri="{02D57815-91ED-43cb-92C2-25804820EDAC}">
                  <c15:fullRef>
                    <c15:sqref>'Table 10'!$AJ$7:$AJ$25</c15:sqref>
                  </c15:fullRef>
                </c:ext>
              </c:extLst>
              <c:f>'Table 10'!$AJ$9:$AJ$25</c:f>
              <c:numCache>
                <c:formatCode>0</c:formatCode>
                <c:ptCount val="17"/>
                <c:pt idx="0" formatCode="0%">
                  <c:v>0.33677024827592639</c:v>
                </c:pt>
                <c:pt idx="1" formatCode="0%">
                  <c:v>0.48894026131302148</c:v>
                </c:pt>
                <c:pt idx="2" formatCode="0%">
                  <c:v>0.14305479558804379</c:v>
                </c:pt>
                <c:pt idx="3" formatCode="0%">
                  <c:v>0.5685472880642225</c:v>
                </c:pt>
                <c:pt idx="4" formatCode="0%">
                  <c:v>8.8664417655354794E-2</c:v>
                </c:pt>
                <c:pt idx="5" formatCode="0%">
                  <c:v>8.3866150775644077E-2</c:v>
                </c:pt>
                <c:pt idx="6" formatCode="0%">
                  <c:v>5.5830278175844558E-2</c:v>
                </c:pt>
                <c:pt idx="7" formatCode="0%">
                  <c:v>6.0370209607103029E-2</c:v>
                </c:pt>
                <c:pt idx="8" formatCode="0%">
                  <c:v>7.1875535481738154E-2</c:v>
                </c:pt>
                <c:pt idx="9" formatCode="0%">
                  <c:v>0.1513978074520832</c:v>
                </c:pt>
                <c:pt idx="10" formatCode="0%">
                  <c:v>9.4611041270472651E-2</c:v>
                </c:pt>
                <c:pt idx="11" formatCode="0%">
                  <c:v>4.5543783385979961E-2</c:v>
                </c:pt>
                <c:pt idx="12" formatCode="0%">
                  <c:v>6.5230293387424448E-2</c:v>
                </c:pt>
                <c:pt idx="13" formatCode="0%">
                  <c:v>0.62814660146744739</c:v>
                </c:pt>
                <c:pt idx="14" formatCode="0%">
                  <c:v>5.8903411115232923E-2</c:v>
                </c:pt>
                <c:pt idx="15" formatCode="0%">
                  <c:v>0</c:v>
                </c:pt>
                <c:pt idx="16" formatCode="0%">
                  <c:v>0</c:v>
                </c:pt>
              </c:numCache>
            </c:numRef>
          </c:val>
          <c:extLst>
            <c:ext xmlns:c16="http://schemas.microsoft.com/office/drawing/2014/chart" uri="{C3380CC4-5D6E-409C-BE32-E72D297353CC}">
              <c16:uniqueId val="{00000002-A631-47CF-8441-DAFE611FDD81}"/>
            </c:ext>
          </c:extLst>
        </c:ser>
        <c:ser>
          <c:idx val="3"/>
          <c:order val="3"/>
          <c:tx>
            <c:strRef>
              <c:f>'Table 10'!$AK$6</c:f>
              <c:strCache>
                <c:ptCount val="1"/>
                <c:pt idx="0">
                  <c:v>Scottish Liberal Democrats</c:v>
                </c:pt>
              </c:strCache>
            </c:strRef>
          </c:tx>
          <c:spPr>
            <a:solidFill>
              <a:schemeClr val="accent4"/>
            </a:solidFill>
            <a:ln>
              <a:noFill/>
            </a:ln>
            <a:effectLst/>
          </c:spPr>
          <c:invertIfNegative val="0"/>
          <c:cat>
            <c:strRef>
              <c:extLst>
                <c:ext xmlns:c15="http://schemas.microsoft.com/office/drawing/2012/chart" uri="{02D57815-91ED-43cb-92C2-25804820EDAC}">
                  <c15:fullRef>
                    <c15:sqref>'Table 10'!$B$7:$B$25</c15:sqref>
                  </c15:fullRef>
                </c:ext>
              </c:extLst>
              <c:f>'Table 10'!$B$9:$B$25</c:f>
              <c:strCache>
                <c:ptCount val="17"/>
                <c:pt idx="0">
                  <c:v>Health</c:v>
                </c:pt>
                <c:pt idx="1">
                  <c:v>Immigration and asylum</c:v>
                </c:pt>
                <c:pt idx="2">
                  <c:v>Crime</c:v>
                </c:pt>
                <c:pt idx="3">
                  <c:v>The economy</c:v>
                </c:pt>
                <c:pt idx="4">
                  <c:v>Pensions</c:v>
                </c:pt>
                <c:pt idx="5">
                  <c:v>Education</c:v>
                </c:pt>
                <c:pt idx="6">
                  <c:v>Family life &amp; childcare</c:v>
                </c:pt>
                <c:pt idx="7">
                  <c:v>Climate change</c:v>
                </c:pt>
                <c:pt idx="8">
                  <c:v>Housing</c:v>
                </c:pt>
                <c:pt idx="9">
                  <c:v>Defence and security</c:v>
                </c:pt>
                <c:pt idx="10">
                  <c:v>Welfare reform</c:v>
                </c:pt>
                <c:pt idx="11">
                  <c:v>Transport</c:v>
                </c:pt>
                <c:pt idx="12">
                  <c:v>Agriculture and farming</c:v>
                </c:pt>
                <c:pt idx="13">
                  <c:v>Cost-of-living</c:v>
                </c:pt>
                <c:pt idx="14">
                  <c:v>Scottish independence</c:v>
                </c:pt>
                <c:pt idx="15">
                  <c:v>None of the above, I do not plan to vote</c:v>
                </c:pt>
                <c:pt idx="16">
                  <c:v>Don’t know</c:v>
                </c:pt>
              </c:strCache>
            </c:strRef>
          </c:cat>
          <c:val>
            <c:numRef>
              <c:extLst>
                <c:ext xmlns:c15="http://schemas.microsoft.com/office/drawing/2012/chart" uri="{02D57815-91ED-43cb-92C2-25804820EDAC}">
                  <c15:fullRef>
                    <c15:sqref>'Table 10'!$AK$7:$AK$25</c15:sqref>
                  </c15:fullRef>
                </c:ext>
              </c:extLst>
              <c:f>'Table 10'!$AK$9:$AK$25</c:f>
              <c:numCache>
                <c:formatCode>0</c:formatCode>
                <c:ptCount val="17"/>
                <c:pt idx="0" formatCode="0%">
                  <c:v>0.53596405251325696</c:v>
                </c:pt>
                <c:pt idx="1" formatCode="0%">
                  <c:v>0.26824780591687408</c:v>
                </c:pt>
                <c:pt idx="2" formatCode="0%">
                  <c:v>7.6757013907798474E-2</c:v>
                </c:pt>
                <c:pt idx="3" formatCode="0%">
                  <c:v>0.46350632868833952</c:v>
                </c:pt>
                <c:pt idx="4" formatCode="0%">
                  <c:v>0.10475618824232009</c:v>
                </c:pt>
                <c:pt idx="5" formatCode="0%">
                  <c:v>0.14909868281803179</c:v>
                </c:pt>
                <c:pt idx="6" formatCode="0%">
                  <c:v>4.0059575346710202E-2</c:v>
                </c:pt>
                <c:pt idx="7" formatCode="0%">
                  <c:v>0.13889884925907481</c:v>
                </c:pt>
                <c:pt idx="8" formatCode="0%">
                  <c:v>7.0287986645699921E-2</c:v>
                </c:pt>
                <c:pt idx="9" formatCode="0%">
                  <c:v>0.14809898396198429</c:v>
                </c:pt>
                <c:pt idx="10" formatCode="0%">
                  <c:v>5.1221248530029559E-2</c:v>
                </c:pt>
                <c:pt idx="11" formatCode="0%">
                  <c:v>4.9038031654833399E-2</c:v>
                </c:pt>
                <c:pt idx="12" formatCode="0%">
                  <c:v>7.5649869031326519E-2</c:v>
                </c:pt>
                <c:pt idx="13" formatCode="0%">
                  <c:v>0.7625852818335711</c:v>
                </c:pt>
                <c:pt idx="14" formatCode="0%">
                  <c:v>3.8017365175389672E-2</c:v>
                </c:pt>
                <c:pt idx="15" formatCode="0%">
                  <c:v>0</c:v>
                </c:pt>
                <c:pt idx="16" formatCode="0%">
                  <c:v>0</c:v>
                </c:pt>
              </c:numCache>
            </c:numRef>
          </c:val>
          <c:extLst>
            <c:ext xmlns:c16="http://schemas.microsoft.com/office/drawing/2014/chart" uri="{C3380CC4-5D6E-409C-BE32-E72D297353CC}">
              <c16:uniqueId val="{00000003-A631-47CF-8441-DAFE611FDD81}"/>
            </c:ext>
          </c:extLst>
        </c:ser>
        <c:ser>
          <c:idx val="4"/>
          <c:order val="4"/>
          <c:tx>
            <c:strRef>
              <c:f>'Table 10'!$AL$6</c:f>
              <c:strCache>
                <c:ptCount val="1"/>
                <c:pt idx="0">
                  <c:v>Scottish Greens</c:v>
                </c:pt>
              </c:strCache>
            </c:strRef>
          </c:tx>
          <c:spPr>
            <a:solidFill>
              <a:schemeClr val="accent5"/>
            </a:solidFill>
            <a:ln>
              <a:noFill/>
            </a:ln>
            <a:effectLst/>
          </c:spPr>
          <c:invertIfNegative val="0"/>
          <c:cat>
            <c:strRef>
              <c:extLst>
                <c:ext xmlns:c15="http://schemas.microsoft.com/office/drawing/2012/chart" uri="{02D57815-91ED-43cb-92C2-25804820EDAC}">
                  <c15:fullRef>
                    <c15:sqref>'Table 10'!$B$7:$B$25</c15:sqref>
                  </c15:fullRef>
                </c:ext>
              </c:extLst>
              <c:f>'Table 10'!$B$9:$B$25</c:f>
              <c:strCache>
                <c:ptCount val="17"/>
                <c:pt idx="0">
                  <c:v>Health</c:v>
                </c:pt>
                <c:pt idx="1">
                  <c:v>Immigration and asylum</c:v>
                </c:pt>
                <c:pt idx="2">
                  <c:v>Crime</c:v>
                </c:pt>
                <c:pt idx="3">
                  <c:v>The economy</c:v>
                </c:pt>
                <c:pt idx="4">
                  <c:v>Pensions</c:v>
                </c:pt>
                <c:pt idx="5">
                  <c:v>Education</c:v>
                </c:pt>
                <c:pt idx="6">
                  <c:v>Family life &amp; childcare</c:v>
                </c:pt>
                <c:pt idx="7">
                  <c:v>Climate change</c:v>
                </c:pt>
                <c:pt idx="8">
                  <c:v>Housing</c:v>
                </c:pt>
                <c:pt idx="9">
                  <c:v>Defence and security</c:v>
                </c:pt>
                <c:pt idx="10">
                  <c:v>Welfare reform</c:v>
                </c:pt>
                <c:pt idx="11">
                  <c:v>Transport</c:v>
                </c:pt>
                <c:pt idx="12">
                  <c:v>Agriculture and farming</c:v>
                </c:pt>
                <c:pt idx="13">
                  <c:v>Cost-of-living</c:v>
                </c:pt>
                <c:pt idx="14">
                  <c:v>Scottish independence</c:v>
                </c:pt>
                <c:pt idx="15">
                  <c:v>None of the above, I do not plan to vote</c:v>
                </c:pt>
                <c:pt idx="16">
                  <c:v>Don’t know</c:v>
                </c:pt>
              </c:strCache>
            </c:strRef>
          </c:cat>
          <c:val>
            <c:numRef>
              <c:extLst>
                <c:ext xmlns:c15="http://schemas.microsoft.com/office/drawing/2012/chart" uri="{02D57815-91ED-43cb-92C2-25804820EDAC}">
                  <c15:fullRef>
                    <c15:sqref>'Table 10'!$AL$7:$AL$25</c15:sqref>
                  </c15:fullRef>
                </c:ext>
              </c:extLst>
              <c:f>'Table 10'!$AL$9:$AL$25</c:f>
              <c:numCache>
                <c:formatCode>0</c:formatCode>
                <c:ptCount val="17"/>
                <c:pt idx="0" formatCode="0%">
                  <c:v>0.34630521463395531</c:v>
                </c:pt>
                <c:pt idx="1" formatCode="0%">
                  <c:v>0.1397272402807736</c:v>
                </c:pt>
                <c:pt idx="2" formatCode="0%">
                  <c:v>8.5157360694467207E-2</c:v>
                </c:pt>
                <c:pt idx="3" formatCode="0%">
                  <c:v>0.38661286061204081</c:v>
                </c:pt>
                <c:pt idx="4" formatCode="0%">
                  <c:v>4.4835607870976048E-2</c:v>
                </c:pt>
                <c:pt idx="5" formatCode="0%">
                  <c:v>8.9131022056540582E-2</c:v>
                </c:pt>
                <c:pt idx="6" formatCode="0%">
                  <c:v>0.1118485258877789</c:v>
                </c:pt>
                <c:pt idx="7" formatCode="0%">
                  <c:v>0.2610636217405532</c:v>
                </c:pt>
                <c:pt idx="8" formatCode="0%">
                  <c:v>0.19561044208491379</c:v>
                </c:pt>
                <c:pt idx="9" formatCode="0%">
                  <c:v>3.9503085258604513E-2</c:v>
                </c:pt>
                <c:pt idx="10" formatCode="0%">
                  <c:v>0.1170418803996994</c:v>
                </c:pt>
                <c:pt idx="11" formatCode="0%">
                  <c:v>9.2545056028838057E-2</c:v>
                </c:pt>
                <c:pt idx="12" formatCode="0%">
                  <c:v>2.639129825920122E-2</c:v>
                </c:pt>
                <c:pt idx="13" formatCode="0%">
                  <c:v>0.80008996369968821</c:v>
                </c:pt>
                <c:pt idx="14" formatCode="0%">
                  <c:v>0.16005911478318921</c:v>
                </c:pt>
                <c:pt idx="15" formatCode="0%">
                  <c:v>0</c:v>
                </c:pt>
                <c:pt idx="16" formatCode="0%">
                  <c:v>1.026697605005702E-2</c:v>
                </c:pt>
              </c:numCache>
            </c:numRef>
          </c:val>
          <c:extLst>
            <c:ext xmlns:c16="http://schemas.microsoft.com/office/drawing/2014/chart" uri="{C3380CC4-5D6E-409C-BE32-E72D297353CC}">
              <c16:uniqueId val="{00000004-A631-47CF-8441-DAFE611FDD81}"/>
            </c:ext>
          </c:extLst>
        </c:ser>
        <c:ser>
          <c:idx val="5"/>
          <c:order val="5"/>
          <c:tx>
            <c:strRef>
              <c:f>'Table 10'!$AM$6</c:f>
              <c:strCache>
                <c:ptCount val="1"/>
                <c:pt idx="0">
                  <c:v>Reform UK</c:v>
                </c:pt>
              </c:strCache>
            </c:strRef>
          </c:tx>
          <c:spPr>
            <a:solidFill>
              <a:schemeClr val="accent6"/>
            </a:solidFill>
            <a:ln>
              <a:noFill/>
            </a:ln>
            <a:effectLst/>
          </c:spPr>
          <c:invertIfNegative val="0"/>
          <c:cat>
            <c:strRef>
              <c:extLst>
                <c:ext xmlns:c15="http://schemas.microsoft.com/office/drawing/2012/chart" uri="{02D57815-91ED-43cb-92C2-25804820EDAC}">
                  <c15:fullRef>
                    <c15:sqref>'Table 10'!$B$7:$B$25</c15:sqref>
                  </c15:fullRef>
                </c:ext>
              </c:extLst>
              <c:f>'Table 10'!$B$9:$B$25</c:f>
              <c:strCache>
                <c:ptCount val="17"/>
                <c:pt idx="0">
                  <c:v>Health</c:v>
                </c:pt>
                <c:pt idx="1">
                  <c:v>Immigration and asylum</c:v>
                </c:pt>
                <c:pt idx="2">
                  <c:v>Crime</c:v>
                </c:pt>
                <c:pt idx="3">
                  <c:v>The economy</c:v>
                </c:pt>
                <c:pt idx="4">
                  <c:v>Pensions</c:v>
                </c:pt>
                <c:pt idx="5">
                  <c:v>Education</c:v>
                </c:pt>
                <c:pt idx="6">
                  <c:v>Family life &amp; childcare</c:v>
                </c:pt>
                <c:pt idx="7">
                  <c:v>Climate change</c:v>
                </c:pt>
                <c:pt idx="8">
                  <c:v>Housing</c:v>
                </c:pt>
                <c:pt idx="9">
                  <c:v>Defence and security</c:v>
                </c:pt>
                <c:pt idx="10">
                  <c:v>Welfare reform</c:v>
                </c:pt>
                <c:pt idx="11">
                  <c:v>Transport</c:v>
                </c:pt>
                <c:pt idx="12">
                  <c:v>Agriculture and farming</c:v>
                </c:pt>
                <c:pt idx="13">
                  <c:v>Cost-of-living</c:v>
                </c:pt>
                <c:pt idx="14">
                  <c:v>Scottish independence</c:v>
                </c:pt>
                <c:pt idx="15">
                  <c:v>None of the above, I do not plan to vote</c:v>
                </c:pt>
                <c:pt idx="16">
                  <c:v>Don’t know</c:v>
                </c:pt>
              </c:strCache>
            </c:strRef>
          </c:cat>
          <c:val>
            <c:numRef>
              <c:extLst>
                <c:ext xmlns:c15="http://schemas.microsoft.com/office/drawing/2012/chart" uri="{02D57815-91ED-43cb-92C2-25804820EDAC}">
                  <c15:fullRef>
                    <c15:sqref>'Table 10'!$AM$7:$AM$25</c15:sqref>
                  </c15:fullRef>
                </c:ext>
              </c:extLst>
              <c:f>'Table 10'!$AM$9:$AM$25</c:f>
              <c:numCache>
                <c:formatCode>0</c:formatCode>
                <c:ptCount val="17"/>
                <c:pt idx="0" formatCode="0%">
                  <c:v>0.24351220443055849</c:v>
                </c:pt>
                <c:pt idx="1" formatCode="0%">
                  <c:v>0.77697600607401074</c:v>
                </c:pt>
                <c:pt idx="2" formatCode="0%">
                  <c:v>0.17170985969065389</c:v>
                </c:pt>
                <c:pt idx="3" formatCode="0%">
                  <c:v>0.38653332172624172</c:v>
                </c:pt>
                <c:pt idx="4" formatCode="0%">
                  <c:v>8.2083682606210323E-2</c:v>
                </c:pt>
                <c:pt idx="5" formatCode="0%">
                  <c:v>2.719685203358576E-2</c:v>
                </c:pt>
                <c:pt idx="6" formatCode="0%">
                  <c:v>3.222360475727875E-2</c:v>
                </c:pt>
                <c:pt idx="7" formatCode="0%">
                  <c:v>2.8474970089619109E-2</c:v>
                </c:pt>
                <c:pt idx="8" formatCode="0%">
                  <c:v>9.4957065534484478E-2</c:v>
                </c:pt>
                <c:pt idx="9" formatCode="0%">
                  <c:v>0.17279119105609961</c:v>
                </c:pt>
                <c:pt idx="10" formatCode="0%">
                  <c:v>0.1484001264293284</c:v>
                </c:pt>
                <c:pt idx="11" formatCode="0%">
                  <c:v>8.5963458088604405E-3</c:v>
                </c:pt>
                <c:pt idx="12" formatCode="0%">
                  <c:v>1.178754149296685E-2</c:v>
                </c:pt>
                <c:pt idx="13" formatCode="0%">
                  <c:v>0.70703345581674315</c:v>
                </c:pt>
                <c:pt idx="14" formatCode="0%">
                  <c:v>7.177309250949214E-2</c:v>
                </c:pt>
                <c:pt idx="15" formatCode="0%">
                  <c:v>0</c:v>
                </c:pt>
                <c:pt idx="16" formatCode="0%">
                  <c:v>0</c:v>
                </c:pt>
              </c:numCache>
            </c:numRef>
          </c:val>
          <c:extLst>
            <c:ext xmlns:c16="http://schemas.microsoft.com/office/drawing/2014/chart" uri="{C3380CC4-5D6E-409C-BE32-E72D297353CC}">
              <c16:uniqueId val="{00000005-A631-47CF-8441-DAFE611FDD81}"/>
            </c:ext>
          </c:extLst>
        </c:ser>
        <c:dLbls>
          <c:showLegendKey val="0"/>
          <c:showVal val="0"/>
          <c:showCatName val="0"/>
          <c:showSerName val="0"/>
          <c:showPercent val="0"/>
          <c:showBubbleSize val="0"/>
        </c:dLbls>
        <c:gapWidth val="219"/>
        <c:overlap val="-27"/>
        <c:axId val="614927919"/>
        <c:axId val="614928399"/>
      </c:barChart>
      <c:catAx>
        <c:axId val="614927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928399"/>
        <c:crosses val="autoZero"/>
        <c:auto val="1"/>
        <c:lblAlgn val="ctr"/>
        <c:lblOffset val="100"/>
        <c:noMultiLvlLbl val="0"/>
      </c:catAx>
      <c:valAx>
        <c:axId val="6149283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9279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28575" cap="rnd">
              <a:noFill/>
              <a:round/>
            </a:ln>
            <a:effectLst/>
          </c:spPr>
          <c:marker>
            <c:symbol val="circle"/>
            <c:size val="5"/>
            <c:spPr>
              <a:solidFill>
                <a:schemeClr val="accent1"/>
              </a:solidFill>
              <a:ln w="9525">
                <a:solidFill>
                  <a:schemeClr val="accent1"/>
                </a:solidFill>
              </a:ln>
              <a:effectLst/>
            </c:spPr>
          </c:marker>
          <c:xVal>
            <c:strRef>
              <c:f>Sheet1!$A$2:$A$18</c:f>
              <c:strCache>
                <c:ptCount val="17"/>
                <c:pt idx="0">
                  <c:v>Immigration and asylum</c:v>
                </c:pt>
                <c:pt idx="1">
                  <c:v>Scottish independence</c:v>
                </c:pt>
                <c:pt idx="2">
                  <c:v>Health</c:v>
                </c:pt>
                <c:pt idx="3">
                  <c:v>Climate change</c:v>
                </c:pt>
                <c:pt idx="4">
                  <c:v>The economy</c:v>
                </c:pt>
                <c:pt idx="5">
                  <c:v>Housing</c:v>
                </c:pt>
                <c:pt idx="6">
                  <c:v>Cost-of-living</c:v>
                </c:pt>
                <c:pt idx="7">
                  <c:v>Defence and security</c:v>
                </c:pt>
                <c:pt idx="8">
                  <c:v>Education</c:v>
                </c:pt>
                <c:pt idx="9">
                  <c:v>Crime</c:v>
                </c:pt>
                <c:pt idx="10">
                  <c:v>Welfare reform</c:v>
                </c:pt>
                <c:pt idx="11">
                  <c:v>Family life &amp; childcare</c:v>
                </c:pt>
                <c:pt idx="12">
                  <c:v>Transport</c:v>
                </c:pt>
                <c:pt idx="13">
                  <c:v>Agriculture and farming</c:v>
                </c:pt>
                <c:pt idx="14">
                  <c:v>Pensions</c:v>
                </c:pt>
                <c:pt idx="15">
                  <c:v>Don’t know</c:v>
                </c:pt>
                <c:pt idx="16">
                  <c:v>None of the above, I do not plan to vote</c:v>
                </c:pt>
              </c:strCache>
            </c:strRef>
          </c:xVal>
          <c:yVal>
            <c:numRef>
              <c:f>Sheet1!$H$2:$H$18</c:f>
              <c:numCache>
                <c:formatCode>General</c:formatCode>
                <c:ptCount val="17"/>
                <c:pt idx="0">
                  <c:v>5.3380241673876158E-2</c:v>
                </c:pt>
                <c:pt idx="1">
                  <c:v>2.14716331379779E-2</c:v>
                </c:pt>
                <c:pt idx="2">
                  <c:v>9.6148705704361959E-3</c:v>
                </c:pt>
                <c:pt idx="3">
                  <c:v>6.4665775119292866E-3</c:v>
                </c:pt>
                <c:pt idx="4">
                  <c:v>5.8347125675509929E-3</c:v>
                </c:pt>
                <c:pt idx="5">
                  <c:v>5.2146386521167041E-3</c:v>
                </c:pt>
                <c:pt idx="6">
                  <c:v>3.6272014124581211E-3</c:v>
                </c:pt>
                <c:pt idx="7">
                  <c:v>2.7316178306347554E-3</c:v>
                </c:pt>
                <c:pt idx="8">
                  <c:v>2.229228967266668E-3</c:v>
                </c:pt>
                <c:pt idx="9">
                  <c:v>1.5883417411588024E-3</c:v>
                </c:pt>
                <c:pt idx="10">
                  <c:v>1.1850648162300594E-3</c:v>
                </c:pt>
                <c:pt idx="11">
                  <c:v>1.0405055777740681E-3</c:v>
                </c:pt>
                <c:pt idx="12">
                  <c:v>7.9446097242370502E-4</c:v>
                </c:pt>
                <c:pt idx="13">
                  <c:v>6.2653030579322357E-4</c:v>
                </c:pt>
                <c:pt idx="14">
                  <c:v>4.6988540025024312E-4</c:v>
                </c:pt>
                <c:pt idx="15">
                  <c:v>1.6866048387120551E-5</c:v>
                </c:pt>
                <c:pt idx="16">
                  <c:v>3.7255831329159566E-7</c:v>
                </c:pt>
              </c:numCache>
            </c:numRef>
          </c:yVal>
          <c:smooth val="0"/>
          <c:extLst>
            <c:ext xmlns:c16="http://schemas.microsoft.com/office/drawing/2014/chart" uri="{C3380CC4-5D6E-409C-BE32-E72D297353CC}">
              <c16:uniqueId val="{00000000-6590-41DB-9335-E50555BA5E54}"/>
            </c:ext>
          </c:extLst>
        </c:ser>
        <c:ser>
          <c:idx val="1"/>
          <c:order val="1"/>
          <c:spPr>
            <a:ln w="28575" cap="rnd">
              <a:noFill/>
              <a:round/>
            </a:ln>
            <a:effectLst/>
          </c:spPr>
          <c:marker>
            <c:symbol val="circle"/>
            <c:size val="5"/>
            <c:spPr>
              <a:solidFill>
                <a:schemeClr val="accent2"/>
              </a:solidFill>
              <a:ln w="9525">
                <a:solidFill>
                  <a:schemeClr val="accent2"/>
                </a:solidFill>
              </a:ln>
              <a:effectLst/>
            </c:spPr>
          </c:marker>
          <c:xVal>
            <c:strRef>
              <c:f>Sheet1!$A$2:$A$18</c:f>
              <c:strCache>
                <c:ptCount val="17"/>
                <c:pt idx="0">
                  <c:v>Immigration and asylum</c:v>
                </c:pt>
                <c:pt idx="1">
                  <c:v>Scottish independence</c:v>
                </c:pt>
                <c:pt idx="2">
                  <c:v>Health</c:v>
                </c:pt>
                <c:pt idx="3">
                  <c:v>Climate change</c:v>
                </c:pt>
                <c:pt idx="4">
                  <c:v>The economy</c:v>
                </c:pt>
                <c:pt idx="5">
                  <c:v>Housing</c:v>
                </c:pt>
                <c:pt idx="6">
                  <c:v>Cost-of-living</c:v>
                </c:pt>
                <c:pt idx="7">
                  <c:v>Defence and security</c:v>
                </c:pt>
                <c:pt idx="8">
                  <c:v>Education</c:v>
                </c:pt>
                <c:pt idx="9">
                  <c:v>Crime</c:v>
                </c:pt>
                <c:pt idx="10">
                  <c:v>Welfare reform</c:v>
                </c:pt>
                <c:pt idx="11">
                  <c:v>Family life &amp; childcare</c:v>
                </c:pt>
                <c:pt idx="12">
                  <c:v>Transport</c:v>
                </c:pt>
                <c:pt idx="13">
                  <c:v>Agriculture and farming</c:v>
                </c:pt>
                <c:pt idx="14">
                  <c:v>Pensions</c:v>
                </c:pt>
                <c:pt idx="15">
                  <c:v>Don’t know</c:v>
                </c:pt>
                <c:pt idx="16">
                  <c:v>None of the above, I do not plan to vote</c:v>
                </c:pt>
              </c:strCache>
            </c:strRef>
          </c:xVal>
          <c:yVal>
            <c:numRef>
              <c:f>Sheet1!$I$2:$I$18</c:f>
              <c:numCache>
                <c:formatCode>0%</c:formatCode>
                <c:ptCount val="17"/>
                <c:pt idx="0">
                  <c:v>0.36595444372395197</c:v>
                </c:pt>
                <c:pt idx="1">
                  <c:v>0.13888095534518635</c:v>
                </c:pt>
                <c:pt idx="2">
                  <c:v>0.36774793395505251</c:v>
                </c:pt>
                <c:pt idx="3">
                  <c:v>0.11957281956473326</c:v>
                </c:pt>
                <c:pt idx="4">
                  <c:v>0.43817299638698598</c:v>
                </c:pt>
                <c:pt idx="5">
                  <c:v>0.14209066061728157</c:v>
                </c:pt>
                <c:pt idx="6">
                  <c:v>0.72519068052486657</c:v>
                </c:pt>
                <c:pt idx="7">
                  <c:v>0.11572416521897681</c:v>
                </c:pt>
                <c:pt idx="8">
                  <c:v>9.4028432839024789E-2</c:v>
                </c:pt>
                <c:pt idx="9">
                  <c:v>0.11075960131871902</c:v>
                </c:pt>
                <c:pt idx="10">
                  <c:v>9.5500118740844811E-2</c:v>
                </c:pt>
                <c:pt idx="11">
                  <c:v>7.0230152651705513E-2</c:v>
                </c:pt>
                <c:pt idx="12">
                  <c:v>4.5425488628806437E-2</c:v>
                </c:pt>
                <c:pt idx="13">
                  <c:v>4.0106833275012445E-2</c:v>
                </c:pt>
                <c:pt idx="14">
                  <c:v>7.5555157975446749E-2</c:v>
                </c:pt>
                <c:pt idx="15">
                  <c:v>2.0460827420121738E-3</c:v>
                </c:pt>
                <c:pt idx="16">
                  <c:v>2.4918477524773851E-4</c:v>
                </c:pt>
              </c:numCache>
            </c:numRef>
          </c:yVal>
          <c:smooth val="0"/>
          <c:extLst>
            <c:ext xmlns:c16="http://schemas.microsoft.com/office/drawing/2014/chart" uri="{C3380CC4-5D6E-409C-BE32-E72D297353CC}">
              <c16:uniqueId val="{00000001-6590-41DB-9335-E50555BA5E54}"/>
            </c:ext>
          </c:extLst>
        </c:ser>
        <c:dLbls>
          <c:showLegendKey val="0"/>
          <c:showVal val="0"/>
          <c:showCatName val="0"/>
          <c:showSerName val="0"/>
          <c:showPercent val="0"/>
          <c:showBubbleSize val="0"/>
        </c:dLbls>
        <c:axId val="2030900719"/>
        <c:axId val="2030897839"/>
      </c:scatterChart>
      <c:valAx>
        <c:axId val="2030900719"/>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0897839"/>
        <c:crosses val="autoZero"/>
        <c:crossBetween val="midCat"/>
      </c:valAx>
      <c:valAx>
        <c:axId val="20308978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09007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Salience</a:t>
            </a:r>
            <a:r>
              <a:rPr lang="en-GB" baseline="0"/>
              <a:t> vs Consensus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scatterChart>
        <c:scatterStyle val="lineMarker"/>
        <c:varyColors val="0"/>
        <c:ser>
          <c:idx val="0"/>
          <c:order val="0"/>
          <c:spPr>
            <a:ln w="28575" cap="rnd">
              <a:noFill/>
              <a:round/>
            </a:ln>
            <a:effectLst/>
          </c:spPr>
          <c:marker>
            <c:symbol val="circle"/>
            <c:size val="5"/>
            <c:spPr>
              <a:solidFill>
                <a:schemeClr val="accent1"/>
              </a:solidFill>
              <a:ln w="9525">
                <a:solidFill>
                  <a:schemeClr val="accent1"/>
                </a:solidFill>
              </a:ln>
              <a:effectLst/>
            </c:spPr>
          </c:marker>
          <c:dLbls>
            <c:dLbl>
              <c:idx val="0"/>
              <c:tx>
                <c:rich>
                  <a:bodyPr/>
                  <a:lstStyle/>
                  <a:p>
                    <a:fld id="{7C0CC5A7-6D89-4CF5-8C10-5FA0C47FF185}"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4204-4F02-8EDA-B48B1E0ACCE3}"/>
                </c:ext>
              </c:extLst>
            </c:dLbl>
            <c:dLbl>
              <c:idx val="1"/>
              <c:tx>
                <c:rich>
                  <a:bodyPr/>
                  <a:lstStyle/>
                  <a:p>
                    <a:fld id="{A49E0C07-9949-4299-811E-AF47E69810B5}"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4204-4F02-8EDA-B48B1E0ACCE3}"/>
                </c:ext>
              </c:extLst>
            </c:dLbl>
            <c:dLbl>
              <c:idx val="2"/>
              <c:tx>
                <c:rich>
                  <a:bodyPr/>
                  <a:lstStyle/>
                  <a:p>
                    <a:fld id="{6D16822C-F07C-4959-9DE4-4356F1A113FE}"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4204-4F02-8EDA-B48B1E0ACCE3}"/>
                </c:ext>
              </c:extLst>
            </c:dLbl>
            <c:dLbl>
              <c:idx val="3"/>
              <c:tx>
                <c:rich>
                  <a:bodyPr/>
                  <a:lstStyle/>
                  <a:p>
                    <a:fld id="{06267FA9-D586-4EB7-B650-ECE5E32622E1}"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4204-4F02-8EDA-B48B1E0ACCE3}"/>
                </c:ext>
              </c:extLst>
            </c:dLbl>
            <c:dLbl>
              <c:idx val="4"/>
              <c:tx>
                <c:rich>
                  <a:bodyPr/>
                  <a:lstStyle/>
                  <a:p>
                    <a:fld id="{F322C268-9378-426E-81BA-5EDB2814AA84}"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4204-4F02-8EDA-B48B1E0ACCE3}"/>
                </c:ext>
              </c:extLst>
            </c:dLbl>
            <c:dLbl>
              <c:idx val="5"/>
              <c:tx>
                <c:rich>
                  <a:bodyPr/>
                  <a:lstStyle/>
                  <a:p>
                    <a:fld id="{2FAA2871-C767-402D-A408-E18F82DAD38E}"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4204-4F02-8EDA-B48B1E0ACCE3}"/>
                </c:ext>
              </c:extLst>
            </c:dLbl>
            <c:dLbl>
              <c:idx val="6"/>
              <c:tx>
                <c:rich>
                  <a:bodyPr/>
                  <a:lstStyle/>
                  <a:p>
                    <a:fld id="{794E7051-8A7F-412B-9B3E-B2C72A79A98E}"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4204-4F02-8EDA-B48B1E0ACCE3}"/>
                </c:ext>
              </c:extLst>
            </c:dLbl>
            <c:dLbl>
              <c:idx val="7"/>
              <c:tx>
                <c:rich>
                  <a:bodyPr/>
                  <a:lstStyle/>
                  <a:p>
                    <a:fld id="{EAB3BC1B-3C57-4883-BC20-917CD7CD87E6}"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4204-4F02-8EDA-B48B1E0ACCE3}"/>
                </c:ext>
              </c:extLst>
            </c:dLbl>
            <c:dLbl>
              <c:idx val="8"/>
              <c:tx>
                <c:rich>
                  <a:bodyPr/>
                  <a:lstStyle/>
                  <a:p>
                    <a:fld id="{AFAE6ACE-D31F-4521-B18A-304CF6557F6C}"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4204-4F02-8EDA-B48B1E0ACCE3}"/>
                </c:ext>
              </c:extLst>
            </c:dLbl>
            <c:dLbl>
              <c:idx val="9"/>
              <c:tx>
                <c:rich>
                  <a:bodyPr/>
                  <a:lstStyle/>
                  <a:p>
                    <a:fld id="{932515D4-10A3-45DA-BC85-86AEBF6EE9EF}"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4204-4F02-8EDA-B48B1E0ACCE3}"/>
                </c:ext>
              </c:extLst>
            </c:dLbl>
            <c:dLbl>
              <c:idx val="10"/>
              <c:tx>
                <c:rich>
                  <a:bodyPr/>
                  <a:lstStyle/>
                  <a:p>
                    <a:fld id="{C222B07B-374F-4991-8C98-79B2F4C954B1}"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4204-4F02-8EDA-B48B1E0ACCE3}"/>
                </c:ext>
              </c:extLst>
            </c:dLbl>
            <c:dLbl>
              <c:idx val="11"/>
              <c:tx>
                <c:rich>
                  <a:bodyPr/>
                  <a:lstStyle/>
                  <a:p>
                    <a:fld id="{B31E6DEF-7D67-49C4-B5FE-E522B1C67F23}"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4204-4F02-8EDA-B48B1E0ACCE3}"/>
                </c:ext>
              </c:extLst>
            </c:dLbl>
            <c:dLbl>
              <c:idx val="12"/>
              <c:tx>
                <c:rich>
                  <a:bodyPr/>
                  <a:lstStyle/>
                  <a:p>
                    <a:fld id="{3FEB2CEF-449E-45BD-B4FF-4300A38C6492}"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4204-4F02-8EDA-B48B1E0ACCE3}"/>
                </c:ext>
              </c:extLst>
            </c:dLbl>
            <c:dLbl>
              <c:idx val="13"/>
              <c:tx>
                <c:rich>
                  <a:bodyPr/>
                  <a:lstStyle/>
                  <a:p>
                    <a:fld id="{D202FFEF-B46C-4076-914A-83BB1DADFFC2}"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4204-4F02-8EDA-B48B1E0ACCE3}"/>
                </c:ext>
              </c:extLst>
            </c:dLbl>
            <c:dLbl>
              <c:idx val="14"/>
              <c:tx>
                <c:rich>
                  <a:bodyPr/>
                  <a:lstStyle/>
                  <a:p>
                    <a:fld id="{DF16E3A3-65AE-429B-AC25-7CD6412910AA}"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4204-4F02-8EDA-B48B1E0ACCE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Sheet2!$B$5:$B$19</c:f>
              <c:numCache>
                <c:formatCode>0%</c:formatCode>
                <c:ptCount val="15"/>
                <c:pt idx="0">
                  <c:v>0.34514432320993899</c:v>
                </c:pt>
                <c:pt idx="1">
                  <c:v>0.36118063835798619</c:v>
                </c:pt>
                <c:pt idx="2">
                  <c:v>0.1048418951220266</c:v>
                </c:pt>
                <c:pt idx="3">
                  <c:v>0.40363105999061638</c:v>
                </c:pt>
                <c:pt idx="4">
                  <c:v>7.4529796243692659E-2</c:v>
                </c:pt>
                <c:pt idx="5">
                  <c:v>8.0433854047083489E-2</c:v>
                </c:pt>
                <c:pt idx="6">
                  <c:v>7.6029974779912995E-2</c:v>
                </c:pt>
                <c:pt idx="7">
                  <c:v>0.10974678703429069</c:v>
                </c:pt>
                <c:pt idx="8">
                  <c:v>0.15866609424168879</c:v>
                </c:pt>
                <c:pt idx="9">
                  <c:v>0.1023454876848162</c:v>
                </c:pt>
                <c:pt idx="10">
                  <c:v>8.7553366775024968E-2</c:v>
                </c:pt>
                <c:pt idx="11">
                  <c:v>3.7271022509105051E-2</c:v>
                </c:pt>
                <c:pt idx="12">
                  <c:v>3.2179946720604778E-2</c:v>
                </c:pt>
                <c:pt idx="13">
                  <c:v>0.72722963939661256</c:v>
                </c:pt>
                <c:pt idx="14">
                  <c:v>0.21262676911688219</c:v>
                </c:pt>
              </c:numCache>
            </c:numRef>
          </c:xVal>
          <c:yVal>
            <c:numRef>
              <c:f>Sheet2!$I$5:$I$19</c:f>
              <c:numCache>
                <c:formatCode>General</c:formatCode>
                <c:ptCount val="15"/>
                <c:pt idx="0">
                  <c:v>9.6148705704361959E-3</c:v>
                </c:pt>
                <c:pt idx="1">
                  <c:v>5.3380241673876158E-2</c:v>
                </c:pt>
                <c:pt idx="2">
                  <c:v>1.5883417411588024E-3</c:v>
                </c:pt>
                <c:pt idx="3">
                  <c:v>5.8347125675509929E-3</c:v>
                </c:pt>
                <c:pt idx="4">
                  <c:v>4.6988540025024312E-4</c:v>
                </c:pt>
                <c:pt idx="5">
                  <c:v>2.229228967266668E-3</c:v>
                </c:pt>
                <c:pt idx="6">
                  <c:v>1.0405055777740681E-3</c:v>
                </c:pt>
                <c:pt idx="7">
                  <c:v>6.4665775119292866E-3</c:v>
                </c:pt>
                <c:pt idx="8">
                  <c:v>5.2146386521167041E-3</c:v>
                </c:pt>
                <c:pt idx="9">
                  <c:v>2.7316178306347554E-3</c:v>
                </c:pt>
                <c:pt idx="10">
                  <c:v>1.1850648162300594E-3</c:v>
                </c:pt>
                <c:pt idx="11">
                  <c:v>7.9446097242370502E-4</c:v>
                </c:pt>
                <c:pt idx="12">
                  <c:v>6.2653030579322357E-4</c:v>
                </c:pt>
                <c:pt idx="13">
                  <c:v>3.6272014124581211E-3</c:v>
                </c:pt>
                <c:pt idx="14">
                  <c:v>2.14716331379779E-2</c:v>
                </c:pt>
              </c:numCache>
            </c:numRef>
          </c:yVal>
          <c:smooth val="0"/>
          <c:extLst>
            <c:ext xmlns:c15="http://schemas.microsoft.com/office/drawing/2012/chart" uri="{02D57815-91ED-43cb-92C2-25804820EDAC}">
              <c15:datalabelsRange>
                <c15:f>Sheet2!$A$5:$A$19</c15:f>
                <c15:dlblRangeCache>
                  <c:ptCount val="15"/>
                  <c:pt idx="0">
                    <c:v>Health</c:v>
                  </c:pt>
                  <c:pt idx="1">
                    <c:v>Immigration and asylum</c:v>
                  </c:pt>
                  <c:pt idx="2">
                    <c:v>Crime</c:v>
                  </c:pt>
                  <c:pt idx="3">
                    <c:v>The economy</c:v>
                  </c:pt>
                  <c:pt idx="4">
                    <c:v>Pensions</c:v>
                  </c:pt>
                  <c:pt idx="5">
                    <c:v>Education</c:v>
                  </c:pt>
                  <c:pt idx="6">
                    <c:v>Family life &amp; childcare</c:v>
                  </c:pt>
                  <c:pt idx="7">
                    <c:v>Climate change</c:v>
                  </c:pt>
                  <c:pt idx="8">
                    <c:v>Housing</c:v>
                  </c:pt>
                  <c:pt idx="9">
                    <c:v>Defence and security</c:v>
                  </c:pt>
                  <c:pt idx="10">
                    <c:v>Welfare reform</c:v>
                  </c:pt>
                  <c:pt idx="11">
                    <c:v>Transport</c:v>
                  </c:pt>
                  <c:pt idx="12">
                    <c:v>Agriculture and farming</c:v>
                  </c:pt>
                  <c:pt idx="13">
                    <c:v>Cost-of-living</c:v>
                  </c:pt>
                  <c:pt idx="14">
                    <c:v>Scottish independence</c:v>
                  </c:pt>
                </c15:dlblRangeCache>
              </c15:datalabelsRange>
            </c:ext>
            <c:ext xmlns:c16="http://schemas.microsoft.com/office/drawing/2014/chart" uri="{C3380CC4-5D6E-409C-BE32-E72D297353CC}">
              <c16:uniqueId val="{00000000-4204-4F02-8EDA-B48B1E0ACCE3}"/>
            </c:ext>
          </c:extLst>
        </c:ser>
        <c:dLbls>
          <c:showLegendKey val="0"/>
          <c:showVal val="0"/>
          <c:showCatName val="0"/>
          <c:showSerName val="0"/>
          <c:showPercent val="0"/>
          <c:showBubbleSize val="0"/>
        </c:dLbls>
        <c:axId val="774264575"/>
        <c:axId val="774266015"/>
      </c:scatterChart>
      <c:valAx>
        <c:axId val="774264575"/>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Avaerage salience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4266015"/>
        <c:crosses val="autoZero"/>
        <c:crossBetween val="midCat"/>
      </c:valAx>
      <c:valAx>
        <c:axId val="7742660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Variance between</a:t>
                </a:r>
                <a:r>
                  <a:rPr lang="en-GB" baseline="0"/>
                  <a:t> political parties</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4264575"/>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14.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747D235-BD66-4792-932B-82113C95DDEE}">
  <sheetPr/>
  <sheetViews>
    <sheetView zoomScale="124"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F20CE7C-132F-4CAC-AF80-E4C7A1E27337}">
  <sheetPr/>
  <sheetViews>
    <sheetView zoomScale="132"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absoluteAnchor>
    <xdr:pos x="0" y="0"/>
    <xdr:ext cx="9299677" cy="6073468"/>
    <xdr:graphicFrame macro="">
      <xdr:nvGraphicFramePr>
        <xdr:cNvPr id="2" name="Chart 1">
          <a:extLst>
            <a:ext uri="{FF2B5EF4-FFF2-40B4-BE49-F238E27FC236}">
              <a16:creationId xmlns:a16="http://schemas.microsoft.com/office/drawing/2014/main" id="{73DA8E55-161D-2B0F-6AB3-BF43A37FCA5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twoCellAnchor>
    <xdr:from>
      <xdr:col>35</xdr:col>
      <xdr:colOff>593725</xdr:colOff>
      <xdr:row>72</xdr:row>
      <xdr:rowOff>69850</xdr:rowOff>
    </xdr:from>
    <xdr:to>
      <xdr:col>43</xdr:col>
      <xdr:colOff>174625</xdr:colOff>
      <xdr:row>87</xdr:row>
      <xdr:rowOff>50800</xdr:rowOff>
    </xdr:to>
    <xdr:graphicFrame macro="">
      <xdr:nvGraphicFramePr>
        <xdr:cNvPr id="5" name="Chart 4">
          <a:extLst>
            <a:ext uri="{FF2B5EF4-FFF2-40B4-BE49-F238E27FC236}">
              <a16:creationId xmlns:a16="http://schemas.microsoft.com/office/drawing/2014/main" id="{1EEAA603-4DE6-C633-DE96-2ABA080652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absoluteAnchor>
    <xdr:pos x="0" y="0"/>
    <xdr:ext cx="9295827" cy="6073083"/>
    <xdr:graphicFrame macro="">
      <xdr:nvGraphicFramePr>
        <xdr:cNvPr id="2" name="Chart 1">
          <a:extLst>
            <a:ext uri="{FF2B5EF4-FFF2-40B4-BE49-F238E27FC236}">
              <a16:creationId xmlns:a16="http://schemas.microsoft.com/office/drawing/2014/main" id="{B20813F4-9040-CD26-B2C9-7F5A8C287C2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5.xml><?xml version="1.0" encoding="utf-8"?>
<xdr:wsDr xmlns:xdr="http://schemas.openxmlformats.org/drawingml/2006/spreadsheetDrawing" xmlns:a="http://schemas.openxmlformats.org/drawingml/2006/main">
  <xdr:twoCellAnchor>
    <xdr:from>
      <xdr:col>10</xdr:col>
      <xdr:colOff>533400</xdr:colOff>
      <xdr:row>7</xdr:row>
      <xdr:rowOff>147637</xdr:rowOff>
    </xdr:from>
    <xdr:to>
      <xdr:col>18</xdr:col>
      <xdr:colOff>228600</xdr:colOff>
      <xdr:row>14</xdr:row>
      <xdr:rowOff>33337</xdr:rowOff>
    </xdr:to>
    <xdr:graphicFrame macro="">
      <xdr:nvGraphicFramePr>
        <xdr:cNvPr id="2" name="Chart 1">
          <a:extLst>
            <a:ext uri="{FF2B5EF4-FFF2-40B4-BE49-F238E27FC236}">
              <a16:creationId xmlns:a16="http://schemas.microsoft.com/office/drawing/2014/main" id="{AC69F6D1-145D-FB52-8EAF-59639BA2B9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152400</xdr:colOff>
      <xdr:row>5</xdr:row>
      <xdr:rowOff>500061</xdr:rowOff>
    </xdr:from>
    <xdr:to>
      <xdr:col>23</xdr:col>
      <xdr:colOff>571500</xdr:colOff>
      <xdr:row>21</xdr:row>
      <xdr:rowOff>161925</xdr:rowOff>
    </xdr:to>
    <xdr:graphicFrame macro="">
      <xdr:nvGraphicFramePr>
        <xdr:cNvPr id="2" name="Chart 1">
          <a:extLst>
            <a:ext uri="{FF2B5EF4-FFF2-40B4-BE49-F238E27FC236}">
              <a16:creationId xmlns:a16="http://schemas.microsoft.com/office/drawing/2014/main" id="{E714B6CF-E42E-E05B-8BCB-B8FBCCCC35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election activeCell="E10" sqref="E10"/>
    </sheetView>
  </sheetViews>
  <sheetFormatPr defaultRowHeight="14.5" x14ac:dyDescent="0.35"/>
  <cols>
    <col min="6" max="6" width="25" customWidth="1"/>
    <col min="11" max="11" width="40" customWidth="1"/>
  </cols>
  <sheetData>
    <row r="7" spans="6:12" ht="40" customHeight="1" x14ac:dyDescent="0.35">
      <c r="F7" s="31" t="s">
        <v>0</v>
      </c>
      <c r="G7" s="26"/>
      <c r="H7" s="26"/>
      <c r="I7" s="26"/>
      <c r="J7" s="26"/>
      <c r="K7" s="26"/>
      <c r="L7" s="26"/>
    </row>
    <row r="10" spans="6:12" ht="20.149999999999999" customHeight="1" x14ac:dyDescent="0.45">
      <c r="F10" s="1" t="s">
        <v>1</v>
      </c>
      <c r="K10" s="2" t="s">
        <v>2</v>
      </c>
    </row>
    <row r="11" spans="6:12" ht="20.149999999999999" customHeight="1" x14ac:dyDescent="0.45">
      <c r="F11" s="1" t="s">
        <v>3</v>
      </c>
      <c r="K11" s="2" t="s">
        <v>4</v>
      </c>
    </row>
    <row r="12" spans="6:12" ht="20.149999999999999" customHeight="1" x14ac:dyDescent="0.45">
      <c r="F12" s="1" t="s">
        <v>5</v>
      </c>
      <c r="K12" s="2" t="s">
        <v>6</v>
      </c>
    </row>
    <row r="13" spans="6:12" ht="20.149999999999999" customHeight="1" x14ac:dyDescent="0.45">
      <c r="F13" s="1" t="s">
        <v>7</v>
      </c>
      <c r="K13" s="2">
        <v>1341</v>
      </c>
    </row>
    <row r="16" spans="6:12" ht="18.5" x14ac:dyDescent="0.45">
      <c r="F16" s="1" t="s">
        <v>8</v>
      </c>
    </row>
    <row r="17" spans="6:13" ht="50.15" customHeight="1" x14ac:dyDescent="0.35">
      <c r="F17" s="30" t="s">
        <v>9</v>
      </c>
      <c r="G17" s="26"/>
      <c r="H17" s="26"/>
      <c r="I17" s="26"/>
      <c r="J17" s="26"/>
      <c r="K17" s="26"/>
      <c r="L17" s="26"/>
      <c r="M17" s="26"/>
    </row>
    <row r="19" spans="6:13" ht="30" customHeight="1" x14ac:dyDescent="0.35">
      <c r="F19" s="3" t="s">
        <v>10</v>
      </c>
    </row>
    <row r="20" spans="6:13" ht="17" x14ac:dyDescent="0.35">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06"/>
  <sheetViews>
    <sheetView showGridLines="0" workbookViewId="0">
      <selection activeCell="D10" sqref="D10"/>
    </sheetView>
  </sheetViews>
  <sheetFormatPr defaultRowHeight="14.5" x14ac:dyDescent="0.35"/>
  <cols>
    <col min="1" max="2" width="5" customWidth="1"/>
    <col min="3" max="3" width="10" customWidth="1"/>
    <col min="4" max="4" width="131.54296875" customWidth="1"/>
    <col min="5" max="5" width="20" customWidth="1"/>
    <col min="6" max="6" width="50" customWidth="1"/>
  </cols>
  <sheetData>
    <row r="2" spans="3:6" ht="40" customHeight="1" x14ac:dyDescent="0.55000000000000004">
      <c r="D2" s="4" t="s">
        <v>11</v>
      </c>
    </row>
    <row r="6" spans="3:6" x14ac:dyDescent="0.35">
      <c r="D6" s="5" t="str">
        <f>HYPERLINK("#'Full Results'!A1", "Full Results")</f>
        <v>Full Results</v>
      </c>
    </row>
    <row r="8" spans="3:6" x14ac:dyDescent="0.35">
      <c r="C8" s="6" t="s">
        <v>12</v>
      </c>
      <c r="D8" s="7" t="s">
        <v>13</v>
      </c>
      <c r="E8" s="6" t="s">
        <v>14</v>
      </c>
      <c r="F8" s="7" t="s">
        <v>15</v>
      </c>
    </row>
    <row r="9" spans="3:6" x14ac:dyDescent="0.35">
      <c r="C9" s="8">
        <v>1</v>
      </c>
      <c r="D9" s="5" t="str">
        <f>HYPERLINK("#'Table 1'!A1", "Which of the following do you think are the most important issues facing the country at this time? Please select up to three")</f>
        <v>Which of the following do you think are the most important issues facing the country at this time? Please select up to three</v>
      </c>
      <c r="E9" s="9">
        <f>HYPERLINK("#'Full Results'!A9", 9)</f>
        <v>9</v>
      </c>
      <c r="F9" s="10" t="s">
        <v>16</v>
      </c>
    </row>
    <row r="10" spans="3:6" x14ac:dyDescent="0.35">
      <c r="C10" s="8">
        <v>2</v>
      </c>
      <c r="D10" s="5" t="str">
        <f>HYPERLINK("#'Table 2'!A1", "Grid Summary: To what extent do you trust or distrust that the following parties would deliver on their election manifestos if they were to win a majority in the upcoming Scottish Parliament elections?")</f>
        <v>Grid Summary: To what extent do you trust or distrust that the following parties would deliver on their election manifestos if they were to win a majority in the upcoming Scottish Parliament elections?</v>
      </c>
      <c r="E10" s="9">
        <f>HYPERLINK("#'Full Results'!A28", 28)</f>
        <v>28</v>
      </c>
      <c r="F10" s="10"/>
    </row>
    <row r="11" spans="3:6" x14ac:dyDescent="0.35">
      <c r="C11" s="8">
        <v>3</v>
      </c>
      <c r="D11" s="5" t="str">
        <f>HYPERLINK("#'Table 3'!A1", "To what extent do you trust or distrust that the following parties would deliver on their election manifestos if they were to win a majority in the upcoming Scottish Parliament elections?: Reform UK")</f>
        <v>To what extent do you trust or distrust that the following parties would deliver on their election manifestos if they were to win a majority in the upcoming Scottish Parliament elections?: Reform UK</v>
      </c>
      <c r="E11" s="9">
        <f>HYPERLINK("#'Full Results'!A28", 28)</f>
        <v>28</v>
      </c>
      <c r="F11" s="10" t="s">
        <v>16</v>
      </c>
    </row>
    <row r="12" spans="3:6" x14ac:dyDescent="0.35">
      <c r="C12" s="8">
        <v>4</v>
      </c>
      <c r="D12" s="5" t="str">
        <f>HYPERLINK("#'Table 4'!A1", "To what extent do you trust or distrust that the following parties would deliver on their election manifestos if they were to win a majority in the upcoming Scottish Parliament elections?: SNP")</f>
        <v>To what extent do you trust or distrust that the following parties would deliver on their election manifestos if they were to win a majority in the upcoming Scottish Parliament elections?: SNP</v>
      </c>
      <c r="E12" s="9">
        <f>HYPERLINK("#'Full Results'!A36", 36)</f>
        <v>36</v>
      </c>
      <c r="F12" s="10" t="s">
        <v>16</v>
      </c>
    </row>
    <row r="13" spans="3:6" x14ac:dyDescent="0.35">
      <c r="C13" s="8">
        <v>5</v>
      </c>
      <c r="D13" s="5" t="str">
        <f>HYPERLINK("#'Table 5'!A1", "To what extent do you trust or distrust that the following parties would deliver on their election manifestos if they were to win a majority in the upcoming Scottish Parliament elections?: Scottish Labour")</f>
        <v>To what extent do you trust or distrust that the following parties would deliver on their election manifestos if they were to win a majority in the upcoming Scottish Parliament elections?: Scottish Labour</v>
      </c>
      <c r="E13" s="9">
        <f>HYPERLINK("#'Full Results'!A44", 44)</f>
        <v>44</v>
      </c>
      <c r="F13" s="10" t="s">
        <v>16</v>
      </c>
    </row>
    <row r="14" spans="3:6" x14ac:dyDescent="0.35">
      <c r="C14" s="8">
        <v>6</v>
      </c>
      <c r="D14" s="5" t="str">
        <f>HYPERLINK("#'Table 6'!A1", "To what extent do you trust or distrust that the f...")</f>
        <v>To what extent do you trust or distrust that the f...</v>
      </c>
      <c r="E14" s="9">
        <f>HYPERLINK("#'Full Results'!A52", 52)</f>
        <v>52</v>
      </c>
      <c r="F14" s="10" t="s">
        <v>16</v>
      </c>
    </row>
    <row r="15" spans="3:6" x14ac:dyDescent="0.35">
      <c r="C15" s="8">
        <v>7</v>
      </c>
      <c r="D15" s="5" t="str">
        <f>HYPERLINK("#'Table 7'!A1", "To what extent do you trust or distrust that the f...")</f>
        <v>To what extent do you trust or distrust that the f...</v>
      </c>
      <c r="E15" s="9">
        <f>HYPERLINK("#'Full Results'!A60", 60)</f>
        <v>60</v>
      </c>
      <c r="F15" s="10" t="s">
        <v>16</v>
      </c>
    </row>
    <row r="16" spans="3:6" x14ac:dyDescent="0.35">
      <c r="C16" s="8">
        <v>8</v>
      </c>
      <c r="D16" s="5" t="str">
        <f>HYPERLINK("#'Table 8'!A1", "To what extent do you trust or distrust that the following parties would deliver on their election manifestos if they were to win a majority in the upcoming Scottish Parliament elections?: Scottish Greens")</f>
        <v>To what extent do you trust or distrust that the following parties would deliver on their election manifestos if they were to win a majority in the upcoming Scottish Parliament elections?: Scottish Greens</v>
      </c>
      <c r="E16" s="9">
        <f>HYPERLINK("#'Full Results'!A68", 68)</f>
        <v>68</v>
      </c>
      <c r="F16" s="10" t="s">
        <v>16</v>
      </c>
    </row>
    <row r="17" spans="3:6" x14ac:dyDescent="0.35">
      <c r="C17" s="8">
        <v>9</v>
      </c>
      <c r="D17" s="5" t="str">
        <f>HYPERLINK("#'Table 9'!A1", "To what extent do you trust or distrust that the following parties would deliver on their election manifestos if they were to win a majority in the upcoming Scottish Parliament elections?: Scottish Liberal Democrats")</f>
        <v>To what extent do you trust or distrust that the following parties would deliver on their election manifestos if they were to win a majority in the upcoming Scottish Parliament elections?: Scottish Liberal Democrats</v>
      </c>
      <c r="E17" s="9">
        <f>HYPERLINK("#'Full Results'!A76", 76)</f>
        <v>76</v>
      </c>
      <c r="F17" s="10" t="s">
        <v>16</v>
      </c>
    </row>
    <row r="18" spans="3:6" x14ac:dyDescent="0.35">
      <c r="C18" s="8">
        <v>10</v>
      </c>
      <c r="D18" s="5" t="str">
        <f>HYPERLINK("#'Table 10'!A1", "Thinking about how you'll vote in the upcoming Scottish elections, which issues are the top priorities for you? Please select three")</f>
        <v>Thinking about how you'll vote in the upcoming Scottish elections, which issues are the top priorities for you? Please select three</v>
      </c>
      <c r="E18" s="9">
        <f>HYPERLINK("#'Full Results'!A84", 84)</f>
        <v>84</v>
      </c>
      <c r="F18" s="10" t="s">
        <v>16</v>
      </c>
    </row>
    <row r="19" spans="3:6" x14ac:dyDescent="0.35">
      <c r="C19" s="8">
        <v>11</v>
      </c>
      <c r="D19" s="5" t="str">
        <f>HYPERLINK("#'Table 11'!A1", "To what extent would you support or oppose a second Scottish referendum on Scottish independence?")</f>
        <v>To what extent would you support or oppose a second Scottish referendum on Scottish independence?</v>
      </c>
      <c r="E19" s="9">
        <f>HYPERLINK("#'Full Results'!A104", 104)</f>
        <v>104</v>
      </c>
      <c r="F19" s="10" t="s">
        <v>16</v>
      </c>
    </row>
    <row r="20" spans="3:6" x14ac:dyDescent="0.35">
      <c r="C20" s="8">
        <v>12</v>
      </c>
      <c r="D20" s="5" t="str">
        <f>HYPERLINK("#'Table 12'!A1", "If a referendum on Scottish independence were held tomorrow, how would you vote?")</f>
        <v>If a referendum on Scottish independence were held tomorrow, how would you vote?</v>
      </c>
      <c r="E20" s="9">
        <f>HYPERLINK("#'Full Results'!A113", 113)</f>
        <v>113</v>
      </c>
      <c r="F20" s="10" t="s">
        <v>16</v>
      </c>
    </row>
    <row r="21" spans="3:6" x14ac:dyDescent="0.35">
      <c r="C21" s="8">
        <v>13</v>
      </c>
      <c r="D21" s="5" t="str">
        <f>HYPERLINK("#'Table 13'!A1", "You said that if a referendum on Scottish independ...")</f>
        <v>You said that if a referendum on Scottish independ...</v>
      </c>
      <c r="E21" s="9">
        <f>HYPERLINK("#'Full Results'!A120", 120)</f>
        <v>120</v>
      </c>
      <c r="F21" s="10" t="s">
        <v>17</v>
      </c>
    </row>
    <row r="22" spans="3:6" x14ac:dyDescent="0.35">
      <c r="C22" s="8">
        <v>14</v>
      </c>
      <c r="D22" s="5" t="str">
        <f>HYPERLINK("#'Table 14'!A1", "You said that if a referendum on Scottish independ...")</f>
        <v>You said that if a referendum on Scottish independ...</v>
      </c>
      <c r="E22" s="9">
        <f>HYPERLINK("#'Full Results'!A137", 137)</f>
        <v>137</v>
      </c>
      <c r="F22" s="10" t="s">
        <v>18</v>
      </c>
    </row>
    <row r="23" spans="3:6" x14ac:dyDescent="0.35">
      <c r="C23" s="8">
        <v>15</v>
      </c>
      <c r="D23" s="5" t="str">
        <f>HYPERLINK("#'Table 15'!A1", "Grid Summary: Do you think Scottish independence would make the following better or worse?")</f>
        <v>Grid Summary: Do you think Scottish independence would make the following better or worse?</v>
      </c>
      <c r="E23" s="9">
        <f>HYPERLINK("#'Full Results'!A150", 150)</f>
        <v>150</v>
      </c>
      <c r="F23" s="10"/>
    </row>
    <row r="24" spans="3:6" x14ac:dyDescent="0.35">
      <c r="C24" s="8">
        <v>16</v>
      </c>
      <c r="D24" s="5" t="str">
        <f>HYPERLINK("#'Table 16'!A1", "Do you think Scottish independence would make the following better or worse?: Cost-of-Living in Scotland")</f>
        <v>Do you think Scottish independence would make the following better or worse?: Cost-of-Living in Scotland</v>
      </c>
      <c r="E24" s="9">
        <f>HYPERLINK("#'Full Results'!A150", 150)</f>
        <v>150</v>
      </c>
      <c r="F24" s="10" t="s">
        <v>16</v>
      </c>
    </row>
    <row r="25" spans="3:6" x14ac:dyDescent="0.35">
      <c r="C25" s="8">
        <v>17</v>
      </c>
      <c r="D25" s="5" t="str">
        <f>HYPERLINK("#'Table 17'!A1", "Do you think Scottish independence would make the following better or worse?: Scotland’s economy")</f>
        <v>Do you think Scottish independence would make the following better or worse?: Scotland’s economy</v>
      </c>
      <c r="E25" s="9">
        <f>HYPERLINK("#'Full Results'!A159", 159)</f>
        <v>159</v>
      </c>
      <c r="F25" s="10" t="s">
        <v>16</v>
      </c>
    </row>
    <row r="26" spans="3:6" x14ac:dyDescent="0.35">
      <c r="C26" s="8">
        <v>18</v>
      </c>
      <c r="D26" s="5" t="str">
        <f>HYPERLINK("#'Table 18'!A1", "Do you think Scottish independence would make the following better or worse?: Scotland’s international influence")</f>
        <v>Do you think Scottish independence would make the following better or worse?: Scotland’s international influence</v>
      </c>
      <c r="E26" s="9">
        <f>HYPERLINK("#'Full Results'!A168", 168)</f>
        <v>168</v>
      </c>
      <c r="F26" s="10" t="s">
        <v>16</v>
      </c>
    </row>
    <row r="27" spans="3:6" x14ac:dyDescent="0.35">
      <c r="C27" s="8">
        <v>19</v>
      </c>
      <c r="D27" s="5" t="str">
        <f>HYPERLINK("#'Table 19'!A1", "Do you think Scottish independence would make the following better or worse?: Scotland’s energy security")</f>
        <v>Do you think Scottish independence would make the following better or worse?: Scotland’s energy security</v>
      </c>
      <c r="E27" s="9">
        <f>HYPERLINK("#'Full Results'!A177", 177)</f>
        <v>177</v>
      </c>
      <c r="F27" s="10" t="s">
        <v>16</v>
      </c>
    </row>
    <row r="28" spans="3:6" x14ac:dyDescent="0.35">
      <c r="C28" s="8">
        <v>20</v>
      </c>
      <c r="D28" s="5" t="str">
        <f>HYPERLINK("#'Table 20'!A1", "Do you think Scottish independence would make the following better or worse?: Energy bills")</f>
        <v>Do you think Scottish independence would make the following better or worse?: Energy bills</v>
      </c>
      <c r="E28" s="9">
        <f>HYPERLINK("#'Full Results'!A186", 186)</f>
        <v>186</v>
      </c>
      <c r="F28" s="10" t="s">
        <v>16</v>
      </c>
    </row>
    <row r="29" spans="3:6" x14ac:dyDescent="0.35">
      <c r="C29" s="8">
        <v>21</v>
      </c>
      <c r="D29" s="5" t="str">
        <f>HYPERLINK("#'Table 21'!A1", "Do you think Scottish independence would make the following better or worse?: The UK’s economy")</f>
        <v>Do you think Scottish independence would make the following better or worse?: The UK’s economy</v>
      </c>
      <c r="E29" s="9">
        <f>HYPERLINK("#'Full Results'!A195", 195)</f>
        <v>195</v>
      </c>
      <c r="F29" s="10" t="s">
        <v>16</v>
      </c>
    </row>
    <row r="30" spans="3:6" x14ac:dyDescent="0.35">
      <c r="C30" s="8">
        <v>22</v>
      </c>
      <c r="D30" s="5" t="str">
        <f>HYPERLINK("#'Table 22'!A1", "Which of the following comes closest to your view?")</f>
        <v>Which of the following comes closest to your view?</v>
      </c>
      <c r="E30" s="9">
        <f>HYPERLINK("#'Full Results'!A204", 204)</f>
        <v>204</v>
      </c>
      <c r="F30" s="10" t="s">
        <v>16</v>
      </c>
    </row>
    <row r="31" spans="3:6" x14ac:dyDescent="0.35">
      <c r="C31" s="8">
        <v>23</v>
      </c>
      <c r="D31" s="5" t="str">
        <f>HYPERLINK("#'Table 23'!A1", "Grid Summary: To what extent do you agree or disagree with the following statements?")</f>
        <v>Grid Summary: To what extent do you agree or disagree with the following statements?</v>
      </c>
      <c r="E31" s="9">
        <f>HYPERLINK("#'Full Results'!A210", 210)</f>
        <v>210</v>
      </c>
      <c r="F31" s="10"/>
    </row>
    <row r="32" spans="3:6" x14ac:dyDescent="0.35">
      <c r="C32" s="8">
        <v>24</v>
      </c>
      <c r="D32" s="5" t="str">
        <f>HYPERLINK("#'Table 24'!A1", "To what extent do you agree or disagree with the following statements?: The UK political system does not adequately represent Scotland")</f>
        <v>To what extent do you agree or disagree with the following statements?: The UK political system does not adequately represent Scotland</v>
      </c>
      <c r="E32" s="9">
        <f>HYPERLINK("#'Full Results'!A210", 210)</f>
        <v>210</v>
      </c>
      <c r="F32" s="10" t="s">
        <v>16</v>
      </c>
    </row>
    <row r="33" spans="3:6" x14ac:dyDescent="0.35">
      <c r="C33" s="8">
        <v>25</v>
      </c>
      <c r="D33" s="5" t="str">
        <f>HYPERLINK("#'Table 25'!A1", "To what extent do you agree or disagree with the following statements?: Scottish workers are being left behind by advances in AI and technology")</f>
        <v>To what extent do you agree or disagree with the following statements?: Scottish workers are being left behind by advances in AI and technology</v>
      </c>
      <c r="E33" s="9">
        <f>HYPERLINK("#'Full Results'!A219", 219)</f>
        <v>219</v>
      </c>
      <c r="F33" s="10" t="s">
        <v>16</v>
      </c>
    </row>
    <row r="34" spans="3:6" x14ac:dyDescent="0.35">
      <c r="C34" s="8">
        <v>26</v>
      </c>
      <c r="D34" s="5" t="str">
        <f>HYPERLINK("#'Table 26'!A1", "To what extent do you agree or disagree with the following statements?: Scotland needs to transition to renewable energy as quickly as possible")</f>
        <v>To what extent do you agree or disagree with the following statements?: Scotland needs to transition to renewable energy as quickly as possible</v>
      </c>
      <c r="E34" s="9">
        <f>HYPERLINK("#'Full Results'!A228", 228)</f>
        <v>228</v>
      </c>
      <c r="F34" s="10" t="s">
        <v>16</v>
      </c>
    </row>
    <row r="35" spans="3:6" x14ac:dyDescent="0.35">
      <c r="C35" s="8">
        <v>27</v>
      </c>
      <c r="D35" s="5" t="str">
        <f>HYPERLINK("#'Table 27'!A1", "To what extent do you agree or disagree with the following statements?: Decisions about oil and gas projects should be made on a case-by-case basis")</f>
        <v>To what extent do you agree or disagree with the following statements?: Decisions about oil and gas projects should be made on a case-by-case basis</v>
      </c>
      <c r="E35" s="9">
        <f>HYPERLINK("#'Full Results'!A237", 237)</f>
        <v>237</v>
      </c>
      <c r="F35" s="10" t="s">
        <v>16</v>
      </c>
    </row>
    <row r="36" spans="3:6" x14ac:dyDescent="0.35">
      <c r="C36" s="8">
        <v>28</v>
      </c>
      <c r="D36" s="5" t="str">
        <f>HYPERLINK("#'Table 28'!A1", "To what extent do you agree or disagree with the following statements?: Building new nuclear power stations in Scotland would be a bad idea")</f>
        <v>To what extent do you agree or disagree with the following statements?: Building new nuclear power stations in Scotland would be a bad idea</v>
      </c>
      <c r="E36" s="9">
        <f>HYPERLINK("#'Full Results'!A246", 246)</f>
        <v>246</v>
      </c>
      <c r="F36" s="10" t="s">
        <v>16</v>
      </c>
    </row>
    <row r="37" spans="3:6" x14ac:dyDescent="0.35">
      <c r="C37" s="8">
        <v>29</v>
      </c>
      <c r="D37" s="5" t="str">
        <f>HYPERLINK("#'Table 29'!A1", "To what extent do you agree or disagree with the following statements?: Scotland's natural environment is one of the most important parts of our country")</f>
        <v>To what extent do you agree or disagree with the following statements?: Scotland's natural environment is one of the most important parts of our country</v>
      </c>
      <c r="E37" s="9">
        <f>HYPERLINK("#'Full Results'!A255", 255)</f>
        <v>255</v>
      </c>
      <c r="F37" s="10" t="s">
        <v>16</v>
      </c>
    </row>
    <row r="38" spans="3:6" x14ac:dyDescent="0.35">
      <c r="C38" s="8">
        <v>30</v>
      </c>
      <c r="D38" s="5" t="str">
        <f>HYPERLINK("#'Table 30'!A1", "To what extent do you agree or disagree with the following statements?: Farmers and the agricultural industry in Scotland already receive enough government support [reverse coded]")</f>
        <v>To what extent do you agree or disagree with the following statements?: Farmers and the agricultural industry in Scotland already receive enough government support [reverse coded]</v>
      </c>
      <c r="E38" s="9">
        <f>HYPERLINK("#'Full Results'!A264", 264)</f>
        <v>264</v>
      </c>
      <c r="F38" s="10" t="s">
        <v>16</v>
      </c>
    </row>
    <row r="39" spans="3:6" x14ac:dyDescent="0.35">
      <c r="C39" s="8">
        <v>31</v>
      </c>
      <c r="D39" s="5" t="str">
        <f>HYPERLINK("#'Table 31'!A1", "To what extent do you agree or disagree with the following statements?: The government should subsidise electricity costs for people who rely on life-saving medical equipment at home")</f>
        <v>To what extent do you agree or disagree with the following statements?: The government should subsidise electricity costs for people who rely on life-saving medical equipment at home</v>
      </c>
      <c r="E39" s="9">
        <f>HYPERLINK("#'Full Results'!A273", 273)</f>
        <v>273</v>
      </c>
      <c r="F39" s="10" t="s">
        <v>16</v>
      </c>
    </row>
    <row r="40" spans="3:6" x14ac:dyDescent="0.35">
      <c r="C40" s="8">
        <v>32</v>
      </c>
      <c r="D40" s="5" t="str">
        <f>HYPERLINK("#'Table 32'!A1", "To what extent do you agree or disagree with the following statements?: The government must invest in towns affected by the closure of refineries and oil and gas jobs during the net zero transition")</f>
        <v>To what extent do you agree or disagree with the following statements?: The government must invest in towns affected by the closure of refineries and oil and gas jobs during the net zero transition</v>
      </c>
      <c r="E40" s="9">
        <f>HYPERLINK("#'Full Results'!A282", 282)</f>
        <v>282</v>
      </c>
      <c r="F40" s="10" t="s">
        <v>16</v>
      </c>
    </row>
    <row r="41" spans="3:6" x14ac:dyDescent="0.35">
      <c r="C41" s="8">
        <v>33</v>
      </c>
      <c r="D41" s="5" t="str">
        <f>HYPERLINK("#'Table 33'!A1", "To what extent do you agree or disagree with the following statements?: Scotland should control its own energy policy, independently of Westminster")</f>
        <v>To what extent do you agree or disagree with the following statements?: Scotland should control its own energy policy, independently of Westminster</v>
      </c>
      <c r="E41" s="9">
        <f>HYPERLINK("#'Full Results'!A291", 291)</f>
        <v>291</v>
      </c>
      <c r="F41" s="10" t="s">
        <v>16</v>
      </c>
    </row>
    <row r="42" spans="3:6" x14ac:dyDescent="0.35">
      <c r="C42" s="8">
        <v>34</v>
      </c>
      <c r="D42" s="5" t="str">
        <f>HYPERLINK("#'Table 34'!A1", "Grid Summary: To what extent do you agree or disagree with the following statements?")</f>
        <v>Grid Summary: To what extent do you agree or disagree with the following statements?</v>
      </c>
      <c r="E42" s="9">
        <f>HYPERLINK("#'Full Results'!A300", 300)</f>
        <v>300</v>
      </c>
      <c r="F42" s="10"/>
    </row>
    <row r="43" spans="3:6" x14ac:dyDescent="0.35">
      <c r="C43" s="8">
        <v>35</v>
      </c>
      <c r="D43" s="5" t="str">
        <f>HYPERLINK("#'Table 35'!A1", "To what extent do you agree or disagree with the following statements?: Being part of the UK makes Scotland strong")</f>
        <v>To what extent do you agree or disagree with the following statements?: Being part of the UK makes Scotland strong</v>
      </c>
      <c r="E43" s="9">
        <f>HYPERLINK("#'Full Results'!A300", 300)</f>
        <v>300</v>
      </c>
      <c r="F43" s="10" t="s">
        <v>16</v>
      </c>
    </row>
    <row r="44" spans="3:6" x14ac:dyDescent="0.35">
      <c r="C44" s="8">
        <v>36</v>
      </c>
      <c r="D44" s="5" t="str">
        <f>HYPERLINK("#'Table 36'!A1", "To what extent do you agree or disagree with the following statements?: Investing in nuclear is a way to ensure energy independence")</f>
        <v>To what extent do you agree or disagree with the following statements?: Investing in nuclear is a way to ensure energy independence</v>
      </c>
      <c r="E44" s="9">
        <f>HYPERLINK("#'Full Results'!A309", 309)</f>
        <v>309</v>
      </c>
      <c r="F44" s="10" t="s">
        <v>16</v>
      </c>
    </row>
    <row r="45" spans="3:6" x14ac:dyDescent="0.35">
      <c r="C45" s="8">
        <v>37</v>
      </c>
      <c r="D45" s="5" t="str">
        <f>HYPERLINK("#'Table 37'!A1", "To what extent do you agree or disagree with the following statements?: Net zero targets should be scrapped")</f>
        <v>To what extent do you agree or disagree with the following statements?: Net zero targets should be scrapped</v>
      </c>
      <c r="E45" s="9">
        <f>HYPERLINK("#'Full Results'!A318", 318)</f>
        <v>318</v>
      </c>
      <c r="F45" s="10" t="s">
        <v>16</v>
      </c>
    </row>
    <row r="46" spans="3:6" x14ac:dyDescent="0.35">
      <c r="C46" s="8">
        <v>38</v>
      </c>
      <c r="D46" s="5" t="str">
        <f>HYPERLINK("#'Table 38'!A1", "To what extent do you agree or disagree with the following statements?: We should stop building large solar farms on Scottish land")</f>
        <v>To what extent do you agree or disagree with the following statements?: We should stop building large solar farms on Scottish land</v>
      </c>
      <c r="E46" s="9">
        <f>HYPERLINK("#'Full Results'!A327", 327)</f>
        <v>327</v>
      </c>
      <c r="F46" s="10" t="s">
        <v>16</v>
      </c>
    </row>
    <row r="47" spans="3:6" x14ac:dyDescent="0.35">
      <c r="C47" s="8">
        <v>39</v>
      </c>
      <c r="D47" s="5" t="str">
        <f>HYPERLINK("#'Table 39'!A1", "To what extent do you agree or disagree with the following statements?: Building should happen on existing industrial sites, not new land")</f>
        <v>To what extent do you agree or disagree with the following statements?: Building should happen on existing industrial sites, not new land</v>
      </c>
      <c r="E47" s="9">
        <f>HYPERLINK("#'Full Results'!A336", 336)</f>
        <v>336</v>
      </c>
      <c r="F47" s="10" t="s">
        <v>16</v>
      </c>
    </row>
    <row r="48" spans="3:6" x14ac:dyDescent="0.35">
      <c r="C48" s="8">
        <v>40</v>
      </c>
      <c r="D48" s="5" t="str">
        <f>HYPERLINK("#'Table 40'!A1", "To what extent do you agree or disagree with the following statements?: We should stop building offshore wind farms")</f>
        <v>To what extent do you agree or disagree with the following statements?: We should stop building offshore wind farms</v>
      </c>
      <c r="E48" s="9">
        <f>HYPERLINK("#'Full Results'!A345", 345)</f>
        <v>345</v>
      </c>
      <c r="F48" s="10" t="s">
        <v>16</v>
      </c>
    </row>
    <row r="49" spans="3:6" x14ac:dyDescent="0.35">
      <c r="C49" s="8">
        <v>41</v>
      </c>
      <c r="D49" s="5" t="str">
        <f>HYPERLINK("#'Table 41'!A1", "To what extent do you agree or disagree with the following statements?: Planning permissions should be fast-tracked, so we aren’t bogged down in bureaucratic red tape")</f>
        <v>To what extent do you agree or disagree with the following statements?: Planning permissions should be fast-tracked, so we aren’t bogged down in bureaucratic red tape</v>
      </c>
      <c r="E49" s="9">
        <f>HYPERLINK("#'Full Results'!A354", 354)</f>
        <v>354</v>
      </c>
      <c r="F49" s="10" t="s">
        <v>16</v>
      </c>
    </row>
    <row r="50" spans="3:6" x14ac:dyDescent="0.35">
      <c r="C50" s="8">
        <v>42</v>
      </c>
      <c r="D50" s="5" t="str">
        <f>HYPERLINK("#'Table 42'!A1", "To what extent do you agree or disagree with the following statements?: Scotland’s reputation is linked to the quality of our agriculture and meat products")</f>
        <v>To what extent do you agree or disagree with the following statements?: Scotland’s reputation is linked to the quality of our agriculture and meat products</v>
      </c>
      <c r="E50" s="9">
        <f>HYPERLINK("#'Full Results'!A363", 363)</f>
        <v>363</v>
      </c>
      <c r="F50" s="10" t="s">
        <v>16</v>
      </c>
    </row>
    <row r="51" spans="3:6" x14ac:dyDescent="0.35">
      <c r="C51" s="8">
        <v>43</v>
      </c>
      <c r="D51" s="5" t="str">
        <f>HYPERLINK("#'Table 43'!A1", "Which of the following comes closest to your view?...")</f>
        <v>Which of the following comes closest to your view?...</v>
      </c>
      <c r="E51" s="9">
        <f>HYPERLINK("#'Full Results'!A372", 372)</f>
        <v>372</v>
      </c>
      <c r="F51" s="10" t="s">
        <v>16</v>
      </c>
    </row>
    <row r="52" spans="3:6" x14ac:dyDescent="0.35">
      <c r="C52" s="8">
        <v>44</v>
      </c>
      <c r="D52" s="5" t="str">
        <f>HYPERLINK("#'Table 44'!A1", "Grid Summary: In your view, to what extent do you think the net zero transition in Scotland would do the following?")</f>
        <v>Grid Summary: In your view, to what extent do you think the net zero transition in Scotland would do the following?</v>
      </c>
      <c r="E52" s="9">
        <f>HYPERLINK("#'Full Results'!A378", 378)</f>
        <v>378</v>
      </c>
      <c r="F52" s="10"/>
    </row>
    <row r="53" spans="3:6" x14ac:dyDescent="0.35">
      <c r="C53" s="8">
        <v>45</v>
      </c>
      <c r="D53" s="5" t="str">
        <f>HYPERLINK("#'Table 45'!A1", "In your view, to what extent do you think the net zero transition in Scotland would do the following?: Reduce our reliance on energy imports from other countries")</f>
        <v>In your view, to what extent do you think the net zero transition in Scotland would do the following?: Reduce our reliance on energy imports from other countries</v>
      </c>
      <c r="E53" s="9">
        <f>HYPERLINK("#'Full Results'!A378", 378)</f>
        <v>378</v>
      </c>
      <c r="F53" s="10" t="s">
        <v>16</v>
      </c>
    </row>
    <row r="54" spans="3:6" x14ac:dyDescent="0.35">
      <c r="C54" s="8">
        <v>46</v>
      </c>
      <c r="D54" s="5" t="str">
        <f>HYPERLINK("#'Table 46'!A1", "In your view, to what extent do you think the net zero transition in Scotland would do the following?: Improve energy security")</f>
        <v>In your view, to what extent do you think the net zero transition in Scotland would do the following?: Improve energy security</v>
      </c>
      <c r="E54" s="9">
        <f>HYPERLINK("#'Full Results'!A386", 386)</f>
        <v>386</v>
      </c>
      <c r="F54" s="10" t="s">
        <v>16</v>
      </c>
    </row>
    <row r="55" spans="3:6" x14ac:dyDescent="0.35">
      <c r="C55" s="8">
        <v>47</v>
      </c>
      <c r="D55" s="5" t="str">
        <f>HYPERLINK("#'Table 47'!A1", "In your view, to what extent do you think the net zero transition in Scotland would do the following?: Stabilise energy prices from price shocks during times of instability")</f>
        <v>In your view, to what extent do you think the net zero transition in Scotland would do the following?: Stabilise energy prices from price shocks during times of instability</v>
      </c>
      <c r="E55" s="9">
        <f>HYPERLINK("#'Full Results'!A394", 394)</f>
        <v>394</v>
      </c>
      <c r="F55" s="10" t="s">
        <v>16</v>
      </c>
    </row>
    <row r="56" spans="3:6" x14ac:dyDescent="0.35">
      <c r="C56" s="8">
        <v>48</v>
      </c>
      <c r="D56" s="5" t="str">
        <f>HYPERLINK("#'Table 48'!A1", "In your view, to what extent do you think the net zero transition in Scotland would do the following?: Create jobs")</f>
        <v>In your view, to what extent do you think the net zero transition in Scotland would do the following?: Create jobs</v>
      </c>
      <c r="E56" s="9">
        <f>HYPERLINK("#'Full Results'!A402", 402)</f>
        <v>402</v>
      </c>
      <c r="F56" s="10" t="s">
        <v>16</v>
      </c>
    </row>
    <row r="57" spans="3:6" x14ac:dyDescent="0.35">
      <c r="C57" s="8">
        <v>49</v>
      </c>
      <c r="D57" s="5" t="str">
        <f>HYPERLINK("#'Table 49'!A1", "In your view, to what extent do you think the net zero transition in Scotland would do the following?: Risk job loss")</f>
        <v>In your view, to what extent do you think the net zero transition in Scotland would do the following?: Risk job loss</v>
      </c>
      <c r="E57" s="9">
        <f>HYPERLINK("#'Full Results'!A410", 410)</f>
        <v>410</v>
      </c>
      <c r="F57" s="10" t="s">
        <v>16</v>
      </c>
    </row>
    <row r="58" spans="3:6" x14ac:dyDescent="0.35">
      <c r="C58" s="8">
        <v>50</v>
      </c>
      <c r="D58" s="5" t="str">
        <f>HYPERLINK("#'Table 50'!A1", "In your view, to what extent do you think the net zero transition in Scotland would do the following?: Boost economic growth")</f>
        <v>In your view, to what extent do you think the net zero transition in Scotland would do the following?: Boost economic growth</v>
      </c>
      <c r="E58" s="9">
        <f>HYPERLINK("#'Full Results'!A418", 418)</f>
        <v>418</v>
      </c>
      <c r="F58" s="10" t="s">
        <v>16</v>
      </c>
    </row>
    <row r="59" spans="3:6" x14ac:dyDescent="0.35">
      <c r="C59" s="8">
        <v>51</v>
      </c>
      <c r="D59" s="5" t="str">
        <f>HYPERLINK("#'Table 51'!A1", "In your view, to what extent do you think the net zero transition in Scotland would do the following?: Improve public health")</f>
        <v>In your view, to what extent do you think the net zero transition in Scotland would do the following?: Improve public health</v>
      </c>
      <c r="E59" s="9">
        <f>HYPERLINK("#'Full Results'!A426", 426)</f>
        <v>426</v>
      </c>
      <c r="F59" s="10" t="s">
        <v>16</v>
      </c>
    </row>
    <row r="60" spans="3:6" x14ac:dyDescent="0.35">
      <c r="C60" s="8">
        <v>52</v>
      </c>
      <c r="D60" s="5" t="str">
        <f>HYPERLINK("#'Table 52'!A1", "In your view, to what extent do you think the net zero transition in Scotland would do the following?: Damage the environment")</f>
        <v>In your view, to what extent do you think the net zero transition in Scotland would do the following?: Damage the environment</v>
      </c>
      <c r="E60" s="9">
        <f>HYPERLINK("#'Full Results'!A434", 434)</f>
        <v>434</v>
      </c>
      <c r="F60" s="10" t="s">
        <v>16</v>
      </c>
    </row>
    <row r="61" spans="3:6" x14ac:dyDescent="0.35">
      <c r="C61" s="8">
        <v>53</v>
      </c>
      <c r="D61" s="5" t="str">
        <f>HYPERLINK("#'Table 53'!A1", "In your view, to what extent do you think the net zero transition in Scotland would do the following?: Improve air quality")</f>
        <v>In your view, to what extent do you think the net zero transition in Scotland would do the following?: Improve air quality</v>
      </c>
      <c r="E61" s="9">
        <f>HYPERLINK("#'Full Results'!A442", 442)</f>
        <v>442</v>
      </c>
      <c r="F61" s="10" t="s">
        <v>16</v>
      </c>
    </row>
    <row r="62" spans="3:6" x14ac:dyDescent="0.35">
      <c r="C62" s="8">
        <v>54</v>
      </c>
      <c r="D62" s="5" t="str">
        <f>HYPERLINK("#'Table 54'!A1", "In your view, to what extent do you think the net zero transition in Scotland would do the following?: Increase energy bills")</f>
        <v>In your view, to what extent do you think the net zero transition in Scotland would do the following?: Increase energy bills</v>
      </c>
      <c r="E62" s="9">
        <f>HYPERLINK("#'Full Results'!A450", 450)</f>
        <v>450</v>
      </c>
      <c r="F62" s="10" t="s">
        <v>16</v>
      </c>
    </row>
    <row r="63" spans="3:6" x14ac:dyDescent="0.35">
      <c r="C63" s="8">
        <v>55</v>
      </c>
      <c r="D63" s="5" t="str">
        <f>HYPERLINK("#'Table 55'!A1", "In your view, to what extent do you think the net zero transition in Scotland would do the following?: Lower energy bills")</f>
        <v>In your view, to what extent do you think the net zero transition in Scotland would do the following?: Lower energy bills</v>
      </c>
      <c r="E63" s="9">
        <f>HYPERLINK("#'Full Results'!A458", 458)</f>
        <v>458</v>
      </c>
      <c r="F63" s="10" t="s">
        <v>16</v>
      </c>
    </row>
    <row r="64" spans="3:6" x14ac:dyDescent="0.35">
      <c r="C64" s="8">
        <v>56</v>
      </c>
      <c r="D64" s="5" t="str">
        <f>HYPERLINK("#'Table 56'!A1", "Grid Summary: To what extent would you support or oppose higher taxes if it meant that the following would happen?")</f>
        <v>Grid Summary: To what extent would you support or oppose higher taxes if it meant that the following would happen?</v>
      </c>
      <c r="E64" s="9">
        <f>HYPERLINK("#'Full Results'!A466", 466)</f>
        <v>466</v>
      </c>
      <c r="F64" s="10"/>
    </row>
    <row r="65" spans="3:6" x14ac:dyDescent="0.35">
      <c r="C65" s="8">
        <v>57</v>
      </c>
      <c r="D65" s="5" t="str">
        <f>HYPERLINK("#'Table 57'!A1", "To what extent would you support or oppose higher taxes if it meant that the following would happen?: Scotland would be on track to reach Net Zero")</f>
        <v>To what extent would you support or oppose higher taxes if it meant that the following would happen?: Scotland would be on track to reach Net Zero</v>
      </c>
      <c r="E65" s="9">
        <f>HYPERLINK("#'Full Results'!A466", 466)</f>
        <v>466</v>
      </c>
      <c r="F65" s="10" t="s">
        <v>16</v>
      </c>
    </row>
    <row r="66" spans="3:6" x14ac:dyDescent="0.35">
      <c r="C66" s="8">
        <v>58</v>
      </c>
      <c r="D66" s="5" t="str">
        <f>HYPERLINK("#'Table 58'!A1", "To what extent would you support or oppose higher taxes if it meant that the following would happen?: There was further investment in renewable energy")</f>
        <v>To what extent would you support or oppose higher taxes if it meant that the following would happen?: There was further investment in renewable energy</v>
      </c>
      <c r="E66" s="9">
        <f>HYPERLINK("#'Full Results'!A475", 475)</f>
        <v>475</v>
      </c>
      <c r="F66" s="10" t="s">
        <v>16</v>
      </c>
    </row>
    <row r="67" spans="3:6" x14ac:dyDescent="0.35">
      <c r="C67" s="8">
        <v>59</v>
      </c>
      <c r="D67" s="5" t="str">
        <f>HYPERLINK("#'Table 59'!A1", "To what extent would you support or oppose higher taxes if it meant that the following would happen?: There was further investment in nuclear energy")</f>
        <v>To what extent would you support or oppose higher taxes if it meant that the following would happen?: There was further investment in nuclear energy</v>
      </c>
      <c r="E67" s="9">
        <f>HYPERLINK("#'Full Results'!A484", 484)</f>
        <v>484</v>
      </c>
      <c r="F67" s="10" t="s">
        <v>16</v>
      </c>
    </row>
    <row r="68" spans="3:6" x14ac:dyDescent="0.35">
      <c r="C68" s="8">
        <v>60</v>
      </c>
      <c r="D68" s="5" t="str">
        <f>HYPERLINK("#'Table 60'!A1", "To what extent would you support or oppose higher taxes if it meant that the following would happen?: Scotland would rely less on energy from other countries")</f>
        <v>To what extent would you support or oppose higher taxes if it meant that the following would happen?: Scotland would rely less on energy from other countries</v>
      </c>
      <c r="E68" s="9">
        <f>HYPERLINK("#'Full Results'!A493", 493)</f>
        <v>493</v>
      </c>
      <c r="F68" s="10" t="s">
        <v>16</v>
      </c>
    </row>
    <row r="69" spans="3:6" x14ac:dyDescent="0.35">
      <c r="C69" s="8">
        <v>61</v>
      </c>
      <c r="D69" s="5" t="str">
        <f>HYPERLINK("#'Table 61'!A1", "To what extent would you support or oppose higher taxes if it meant that the following would happen?: Jobs in the energy sector would be protected")</f>
        <v>To what extent would you support or oppose higher taxes if it meant that the following would happen?: Jobs in the energy sector would be protected</v>
      </c>
      <c r="E69" s="9">
        <f>HYPERLINK("#'Full Results'!A502", 502)</f>
        <v>502</v>
      </c>
      <c r="F69" s="10" t="s">
        <v>16</v>
      </c>
    </row>
    <row r="70" spans="3:6" x14ac:dyDescent="0.35">
      <c r="C70" s="8">
        <v>62</v>
      </c>
      <c r="D70" s="5" t="str">
        <f>HYPERLINK("#'Table 62'!A1", "Grid Summary: To what extent would you support or oppose the following?")</f>
        <v>Grid Summary: To what extent would you support or oppose the following?</v>
      </c>
      <c r="E70" s="9">
        <f>HYPERLINK("#'Full Results'!A511", 511)</f>
        <v>511</v>
      </c>
      <c r="F70" s="10"/>
    </row>
    <row r="71" spans="3:6" x14ac:dyDescent="0.35">
      <c r="C71" s="8">
        <v>63</v>
      </c>
      <c r="D71" s="5" t="str">
        <f>HYPERLINK("#'Table 63'!A1", "To what extent would you support or oppose the following?: Aiming to reach Net Zero climate emissions by 2045")</f>
        <v>To what extent would you support or oppose the following?: Aiming to reach Net Zero climate emissions by 2045</v>
      </c>
      <c r="E71" s="9">
        <f>HYPERLINK("#'Full Results'!A511", 511)</f>
        <v>511</v>
      </c>
      <c r="F71" s="10" t="s">
        <v>16</v>
      </c>
    </row>
    <row r="72" spans="3:6" x14ac:dyDescent="0.35">
      <c r="C72" s="8">
        <v>64</v>
      </c>
      <c r="D72" s="5" t="str">
        <f>HYPERLINK("#'Table 64'!A1", "To what extent would you support or oppose the following?: Getting rid of the Net Zero by 2045 energy target")</f>
        <v>To what extent would you support or oppose the following?: Getting rid of the Net Zero by 2045 energy target</v>
      </c>
      <c r="E72" s="9">
        <f>HYPERLINK("#'Full Results'!A520", 520)</f>
        <v>520</v>
      </c>
      <c r="F72" s="10" t="s">
        <v>16</v>
      </c>
    </row>
    <row r="73" spans="3:6" x14ac:dyDescent="0.35">
      <c r="C73" s="8">
        <v>65</v>
      </c>
      <c r="D73" s="5" t="str">
        <f>HYPERLINK("#'Table 65'!A1", "To what extent would you support or oppose the following?: Further investment in the renewable energy sector")</f>
        <v>To what extent would you support or oppose the following?: Further investment in the renewable energy sector</v>
      </c>
      <c r="E73" s="9">
        <f>HYPERLINK("#'Full Results'!A529", 529)</f>
        <v>529</v>
      </c>
      <c r="F73" s="10" t="s">
        <v>16</v>
      </c>
    </row>
    <row r="74" spans="3:6" x14ac:dyDescent="0.35">
      <c r="C74" s="8">
        <v>66</v>
      </c>
      <c r="D74" s="5" t="str">
        <f>HYPERLINK("#'Table 66'!A1", "To what extent would you support or oppose the following?: Investing in nuclear energy")</f>
        <v>To what extent would you support or oppose the following?: Investing in nuclear energy</v>
      </c>
      <c r="E74" s="9">
        <f>HYPERLINK("#'Full Results'!A538", 538)</f>
        <v>538</v>
      </c>
      <c r="F74" s="10" t="s">
        <v>16</v>
      </c>
    </row>
    <row r="75" spans="3:6" x14ac:dyDescent="0.35">
      <c r="C75" s="8">
        <v>67</v>
      </c>
      <c r="D75" s="5" t="str">
        <f>HYPERLINK("#'Table 67'!A1", "To what extent would you support or oppose the following?: Supporting further oil and gas extraction in the North Sea")</f>
        <v>To what extent would you support or oppose the following?: Supporting further oil and gas extraction in the North Sea</v>
      </c>
      <c r="E75" s="9">
        <f>HYPERLINK("#'Full Results'!A547", 547)</f>
        <v>547</v>
      </c>
      <c r="F75" s="10" t="s">
        <v>16</v>
      </c>
    </row>
    <row r="76" spans="3:6" x14ac:dyDescent="0.35">
      <c r="C76" s="8">
        <v>68</v>
      </c>
      <c r="D76" s="5" t="str">
        <f>HYPERLINK("#'Table 68'!A1", "To what extent would you support or oppose the following?: Opposing further oil and gas extraction in the North Sea")</f>
        <v>To what extent would you support or oppose the following?: Opposing further oil and gas extraction in the North Sea</v>
      </c>
      <c r="E76" s="9">
        <f>HYPERLINK("#'Full Results'!A556", 556)</f>
        <v>556</v>
      </c>
      <c r="F76" s="10" t="s">
        <v>16</v>
      </c>
    </row>
    <row r="77" spans="3:6" x14ac:dyDescent="0.35">
      <c r="C77" s="8">
        <v>69</v>
      </c>
      <c r="D77" s="5" t="str">
        <f>HYPERLINK("#'Table 69'!A1", "To what extent would you support or oppose the following?: Getting rid of the energy profits levy (a tax on oil and gas companies when they make high profits)")</f>
        <v>To what extent would you support or oppose the following?: Getting rid of the energy profits levy (a tax on oil and gas companies when they make high profits)</v>
      </c>
      <c r="E77" s="9">
        <f>HYPERLINK("#'Full Results'!A565", 565)</f>
        <v>565</v>
      </c>
      <c r="F77" s="10" t="s">
        <v>16</v>
      </c>
    </row>
    <row r="78" spans="3:6" x14ac:dyDescent="0.35">
      <c r="C78" s="8">
        <v>70</v>
      </c>
      <c r="D78" s="5" t="str">
        <f>HYPERLINK("#'Table 70'!A1", "To what extent would you support or oppose the following?: Increasing the use of heat pumps in households")</f>
        <v>To what extent would you support or oppose the following?: Increasing the use of heat pumps in households</v>
      </c>
      <c r="E78" s="9">
        <f>HYPERLINK("#'Full Results'!A574", 574)</f>
        <v>574</v>
      </c>
      <c r="F78" s="10" t="s">
        <v>16</v>
      </c>
    </row>
    <row r="79" spans="3:6" x14ac:dyDescent="0.35">
      <c r="C79" s="8">
        <v>71</v>
      </c>
      <c r="D79" s="5" t="str">
        <f>HYPERLINK("#'Table 71'!A1", "To what extent would you support or oppose the following?: Promoting greater use of electric vehicles")</f>
        <v>To what extent would you support or oppose the following?: Promoting greater use of electric vehicles</v>
      </c>
      <c r="E79" s="9">
        <f>HYPERLINK("#'Full Results'!A583", 583)</f>
        <v>583</v>
      </c>
      <c r="F79" s="10" t="s">
        <v>16</v>
      </c>
    </row>
    <row r="80" spans="3:6" x14ac:dyDescent="0.35">
      <c r="C80" s="8">
        <v>72</v>
      </c>
      <c r="D80" s="5" t="str">
        <f>HYPERLINK("#'Table 72'!A1", "How likely or unlikely is it that Scotland will reach Net Zero by 2045?")</f>
        <v>How likely or unlikely is it that Scotland will reach Net Zero by 2045?</v>
      </c>
      <c r="E80" s="9">
        <f>HYPERLINK("#'Full Results'!A592", 592)</f>
        <v>592</v>
      </c>
      <c r="F80" s="10" t="s">
        <v>16</v>
      </c>
    </row>
    <row r="81" spans="3:6" x14ac:dyDescent="0.35">
      <c r="C81" s="8">
        <v>73</v>
      </c>
      <c r="D81" s="5" t="str">
        <f>HYPERLINK("#'Table 73'!A1", "Which of the following policies do you prefer?")</f>
        <v>Which of the following policies do you prefer?</v>
      </c>
      <c r="E81" s="9">
        <f>HYPERLINK("#'Full Results'!A600", 600)</f>
        <v>600</v>
      </c>
      <c r="F81" s="10" t="s">
        <v>16</v>
      </c>
    </row>
    <row r="82" spans="3:6" x14ac:dyDescent="0.35">
      <c r="C82" s="8">
        <v>74</v>
      </c>
      <c r="D82" s="5" t="str">
        <f>HYPERLINK("#'Table 74'!A1", "You said Scotland should get rid of its Net Zero emissions by 2045 target. Which of the following explains why this is? Please select all that apply")</f>
        <v>You said Scotland should get rid of its Net Zero emissions by 2045 target. Which of the following explains why this is? Please select all that apply</v>
      </c>
      <c r="E82" s="9">
        <f>HYPERLINK("#'Full Results'!A606", 606)</f>
        <v>606</v>
      </c>
      <c r="F82" s="10" t="s">
        <v>19</v>
      </c>
    </row>
    <row r="83" spans="3:6" x14ac:dyDescent="0.35">
      <c r="C83" s="8">
        <v>75</v>
      </c>
      <c r="D83" s="5" t="str">
        <f>HYPERLINK("#'Table 75'!A1", "Which of the following comes closest to your view?")</f>
        <v>Which of the following comes closest to your view?</v>
      </c>
      <c r="E83" s="9">
        <f>HYPERLINK("#'Full Results'!A619", 619)</f>
        <v>619</v>
      </c>
      <c r="F83" s="10" t="s">
        <v>16</v>
      </c>
    </row>
    <row r="84" spans="3:6" x14ac:dyDescent="0.35">
      <c r="C84" s="8">
        <v>76</v>
      </c>
      <c r="D84" s="5" t="str">
        <f>HYPERLINK("#'Table 76'!A1", "Which of the following comes closest to your view?")</f>
        <v>Which of the following comes closest to your view?</v>
      </c>
      <c r="E84" s="9">
        <f>HYPERLINK("#'Full Results'!A626", 626)</f>
        <v>626</v>
      </c>
      <c r="F84" s="10" t="s">
        <v>16</v>
      </c>
    </row>
    <row r="85" spans="3:6" x14ac:dyDescent="0.35">
      <c r="C85" s="8">
        <v>77</v>
      </c>
      <c r="D85" s="5" t="str">
        <f>HYPERLINK("#'Table 77'!A1", "Which of the following comes closest to your view?")</f>
        <v>Which of the following comes closest to your view?</v>
      </c>
      <c r="E85" s="9">
        <f>HYPERLINK("#'Full Results'!A633", 633)</f>
        <v>633</v>
      </c>
      <c r="F85" s="10" t="s">
        <v>16</v>
      </c>
    </row>
    <row r="86" spans="3:6" x14ac:dyDescent="0.35">
      <c r="C86" s="8">
        <v>78</v>
      </c>
      <c r="D86" s="5" t="str">
        <f>HYPERLINK("#'Table 78'!A1", "Which of the following comes closest to your view?")</f>
        <v>Which of the following comes closest to your view?</v>
      </c>
      <c r="E86" s="9">
        <f>HYPERLINK("#'Full Results'!A639", 639)</f>
        <v>639</v>
      </c>
      <c r="F86" s="10" t="s">
        <v>16</v>
      </c>
    </row>
    <row r="87" spans="3:6" x14ac:dyDescent="0.35">
      <c r="C87" s="8">
        <v>79</v>
      </c>
      <c r="D87" s="5" t="str">
        <f>HYPERLINK("#'Table 79'!A1", "Grid Summary: For each of the following energy sources, please indicate how you think further investment in them would affect your energy bills, if at all")</f>
        <v>Grid Summary: For each of the following energy sources, please indicate how you think further investment in them would affect your energy bills, if at all</v>
      </c>
      <c r="E87" s="9">
        <f>HYPERLINK("#'Full Results'!A646", 646)</f>
        <v>646</v>
      </c>
      <c r="F87" s="10"/>
    </row>
    <row r="88" spans="3:6" x14ac:dyDescent="0.35">
      <c r="C88" s="8">
        <v>80</v>
      </c>
      <c r="D88" s="5" t="str">
        <f>HYPERLINK("#'Table 80'!A1", "For each of the following energy sources, please indicate how you think further investment in them would affect your energy bills, if at all: Oil and Gas")</f>
        <v>For each of the following energy sources, please indicate how you think further investment in them would affect your energy bills, if at all: Oil and Gas</v>
      </c>
      <c r="E88" s="9">
        <f>HYPERLINK("#'Full Results'!A646", 646)</f>
        <v>646</v>
      </c>
      <c r="F88" s="10" t="s">
        <v>16</v>
      </c>
    </row>
    <row r="89" spans="3:6" x14ac:dyDescent="0.35">
      <c r="C89" s="8">
        <v>81</v>
      </c>
      <c r="D89" s="5" t="str">
        <f>HYPERLINK("#'Table 81'!A1", "For each of the following energy sources, please indicate how you think further investment in them would affect your energy bills, if at all: Renewable energy sources")</f>
        <v>For each of the following energy sources, please indicate how you think further investment in them would affect your energy bills, if at all: Renewable energy sources</v>
      </c>
      <c r="E89" s="9">
        <f>HYPERLINK("#'Full Results'!A653", 653)</f>
        <v>653</v>
      </c>
      <c r="F89" s="10" t="s">
        <v>16</v>
      </c>
    </row>
    <row r="90" spans="3:6" x14ac:dyDescent="0.35">
      <c r="C90" s="8">
        <v>82</v>
      </c>
      <c r="D90" s="5" t="str">
        <f>HYPERLINK("#'Table 82'!A1", "For each of the following energy sources, please indicate how you think further investment in them would affect your energy bills, if at all: Nuclear energy")</f>
        <v>For each of the following energy sources, please indicate how you think further investment in them would affect your energy bills, if at all: Nuclear energy</v>
      </c>
      <c r="E90" s="9">
        <f>HYPERLINK("#'Full Results'!A660", 660)</f>
        <v>660</v>
      </c>
      <c r="F90" s="10" t="s">
        <v>16</v>
      </c>
    </row>
    <row r="91" spans="3:6" x14ac:dyDescent="0.35">
      <c r="C91" s="8">
        <v>83</v>
      </c>
      <c r="D91" s="5" t="str">
        <f>HYPERLINK("#'Table 83'!A1", "Which of the following comes closest to your view?")</f>
        <v>Which of the following comes closest to your view?</v>
      </c>
      <c r="E91" s="9">
        <f>HYPERLINK("#'Full Results'!A667", 667)</f>
        <v>667</v>
      </c>
      <c r="F91" s="10" t="s">
        <v>16</v>
      </c>
    </row>
    <row r="92" spans="3:6" x14ac:dyDescent="0.35">
      <c r="C92" s="8">
        <v>84</v>
      </c>
      <c r="D92" s="5" t="str">
        <f>HYPERLINK("#'Table 84'!A1", "Which of the following comes closest to your view?")</f>
        <v>Which of the following comes closest to your view?</v>
      </c>
      <c r="E92" s="9">
        <f>HYPERLINK("#'Full Results'!A673", 673)</f>
        <v>673</v>
      </c>
      <c r="F92" s="10" t="s">
        <v>16</v>
      </c>
    </row>
    <row r="93" spans="3:6" x14ac:dyDescent="0.35">
      <c r="C93" s="8">
        <v>85</v>
      </c>
      <c r="D93" s="5" t="str">
        <f>HYPERLINK("#'Table 85'!A1", "Which of the following policies, do you think the government should prioritise when it comes to Nature and the environment? Please select three")</f>
        <v>Which of the following policies, do you think the government should prioritise when it comes to Nature and the environment? Please select three</v>
      </c>
      <c r="E93" s="9">
        <f>HYPERLINK("#'Full Results'!A680", 680)</f>
        <v>680</v>
      </c>
      <c r="F93" s="10" t="s">
        <v>16</v>
      </c>
    </row>
    <row r="94" spans="3:6" x14ac:dyDescent="0.35">
      <c r="C94" s="8">
        <v>86</v>
      </c>
      <c r="D94" s="5" t="str">
        <f>HYPERLINK("#'Table 86'!A1", "Which of the following policies, do you think will have the most positive impact on Scottish jobs in the energy sector? Please select one")</f>
        <v>Which of the following policies, do you think will have the most positive impact on Scottish jobs in the energy sector? Please select one</v>
      </c>
      <c r="E94" s="9">
        <f>HYPERLINK("#'Full Results'!A694", 694)</f>
        <v>694</v>
      </c>
      <c r="F94" s="10" t="s">
        <v>16</v>
      </c>
    </row>
    <row r="95" spans="3:6" x14ac:dyDescent="0.35">
      <c r="C95" s="8">
        <v>87</v>
      </c>
      <c r="D95" s="5" t="str">
        <f>HYPERLINK("#'Table 87'!A1", "Which of the following policies do you think will have the most positive impact on reducing Scotland’s reliance on energy from other countries? Please select one")</f>
        <v>Which of the following policies do you think will have the most positive impact on reducing Scotland’s reliance on energy from other countries? Please select one</v>
      </c>
      <c r="E95" s="9">
        <f>HYPERLINK("#'Full Results'!A706", 706)</f>
        <v>706</v>
      </c>
      <c r="F95" s="10" t="s">
        <v>16</v>
      </c>
    </row>
    <row r="96" spans="3:6" x14ac:dyDescent="0.35">
      <c r="C96" s="8">
        <v>88</v>
      </c>
      <c r="D96" s="5" t="str">
        <f>HYPERLINK("#'Table 88'!A1", "Which of the following policies do you think is most likely to reduce energy bills? Please select one")</f>
        <v>Which of the following policies do you think is most likely to reduce energy bills? Please select one</v>
      </c>
      <c r="E96" s="9">
        <f>HYPERLINK("#'Full Results'!A718", 718)</f>
        <v>718</v>
      </c>
      <c r="F96" s="10" t="s">
        <v>16</v>
      </c>
    </row>
    <row r="97" spans="3:6" x14ac:dyDescent="0.35">
      <c r="C97" s="8">
        <v>89</v>
      </c>
      <c r="D97" s="5" t="str">
        <f>HYPERLINK("#'Table 89'!A1", "Currently, the government applies an extra tax on oil and gas companies when they make very high profits, otherwise known as the windfall tax or energy profit levy. To what extent do you support or oppose this?")</f>
        <v>Currently, the government applies an extra tax on oil and gas companies when they make very high profits, otherwise known as the windfall tax or energy profit levy. To what extent do you support or oppose this?</v>
      </c>
      <c r="E97" s="9">
        <f>HYPERLINK("#'Full Results'!A730", 730)</f>
        <v>730</v>
      </c>
      <c r="F97" s="10" t="s">
        <v>16</v>
      </c>
    </row>
    <row r="98" spans="3:6" x14ac:dyDescent="0.35">
      <c r="C98" s="8">
        <v>90</v>
      </c>
      <c r="D98" s="5" t="str">
        <f>HYPERLINK("#'Table 90'!A1", "Grid Summary: How likely do you think the following outcomes are as a result of the windfall tax?")</f>
        <v>Grid Summary: How likely do you think the following outcomes are as a result of the windfall tax?</v>
      </c>
      <c r="E98" s="9">
        <f>HYPERLINK("#'Full Results'!A739", 739)</f>
        <v>739</v>
      </c>
      <c r="F98" s="10"/>
    </row>
    <row r="99" spans="3:6" x14ac:dyDescent="0.35">
      <c r="C99" s="8">
        <v>91</v>
      </c>
      <c r="D99" s="5" t="str">
        <f>HYPERLINK("#'Table 91'!A1", "How likely do you think the following outcomes are as a result of the windfall tax?: Loss of jobs in oil and gas")</f>
        <v>How likely do you think the following outcomes are as a result of the windfall tax?: Loss of jobs in oil and gas</v>
      </c>
      <c r="E99" s="9">
        <f>HYPERLINK("#'Full Results'!A739", 739)</f>
        <v>739</v>
      </c>
      <c r="F99" s="10" t="s">
        <v>16</v>
      </c>
    </row>
    <row r="100" spans="3:6" x14ac:dyDescent="0.35">
      <c r="C100" s="8">
        <v>92</v>
      </c>
      <c r="D100" s="5" t="str">
        <f>HYPERLINK("#'Table 92'!A1", "How likely do you think the following outcomes are as a result of the windfall tax?: Job creation in renewable energy")</f>
        <v>How likely do you think the following outcomes are as a result of the windfall tax?: Job creation in renewable energy</v>
      </c>
      <c r="E100" s="9">
        <f>HYPERLINK("#'Full Results'!A747", 747)</f>
        <v>747</v>
      </c>
      <c r="F100" s="10" t="s">
        <v>16</v>
      </c>
    </row>
    <row r="101" spans="3:6" x14ac:dyDescent="0.35">
      <c r="C101" s="8">
        <v>93</v>
      </c>
      <c r="D101" s="5" t="str">
        <f>HYPERLINK("#'Table 93'!A1", "How likely do you think the following outcomes are as a result of the windfall tax?: Reduced investment in the oil and gas sector")</f>
        <v>How likely do you think the following outcomes are as a result of the windfall tax?: Reduced investment in the oil and gas sector</v>
      </c>
      <c r="E101" s="9">
        <f>HYPERLINK("#'Full Results'!A755", 755)</f>
        <v>755</v>
      </c>
      <c r="F101" s="10" t="s">
        <v>16</v>
      </c>
    </row>
    <row r="102" spans="3:6" x14ac:dyDescent="0.35">
      <c r="C102" s="8">
        <v>94</v>
      </c>
      <c r="D102" s="5" t="str">
        <f>HYPERLINK("#'Table 94'!A1", "How likely do you think the following outcomes are as a result of the windfall tax?: Increased investment in renewable energy")</f>
        <v>How likely do you think the following outcomes are as a result of the windfall tax?: Increased investment in renewable energy</v>
      </c>
      <c r="E102" s="9">
        <f>HYPERLINK("#'Full Results'!A763", 763)</f>
        <v>763</v>
      </c>
      <c r="F102" s="10" t="s">
        <v>16</v>
      </c>
    </row>
    <row r="103" spans="3:6" x14ac:dyDescent="0.35">
      <c r="C103" s="8">
        <v>95</v>
      </c>
      <c r="D103" s="5" t="str">
        <f>HYPERLINK("#'Table 95'!A1", "How likely do you think the following outcomes are as a result of the windfall tax?: Lower energy bills")</f>
        <v>How likely do you think the following outcomes are as a result of the windfall tax?: Lower energy bills</v>
      </c>
      <c r="E103" s="9">
        <f>HYPERLINK("#'Full Results'!A771", 771)</f>
        <v>771</v>
      </c>
      <c r="F103" s="10" t="s">
        <v>16</v>
      </c>
    </row>
    <row r="104" spans="3:6" x14ac:dyDescent="0.35">
      <c r="C104" s="8">
        <v>96</v>
      </c>
      <c r="D104" s="5" t="str">
        <f>HYPERLINK("#'Table 96'!A1", "How likely do you think the following outcomes are as a result of the windfall tax?: Higher energy bills")</f>
        <v>How likely do you think the following outcomes are as a result of the windfall tax?: Higher energy bills</v>
      </c>
      <c r="E104" s="9">
        <f>HYPERLINK("#'Full Results'!A779", 779)</f>
        <v>779</v>
      </c>
      <c r="F104" s="10" t="s">
        <v>16</v>
      </c>
    </row>
    <row r="105" spans="3:6" x14ac:dyDescent="0.35">
      <c r="C105" s="8">
        <v>97</v>
      </c>
      <c r="D105" s="5" t="str">
        <f>HYPERLINK("#'Table 97'!A1", "How likely do you think the following outcomes are as a result of the windfall tax?: Increased funding for public services")</f>
        <v>How likely do you think the following outcomes are as a result of the windfall tax?: Increased funding for public services</v>
      </c>
      <c r="E105" s="9">
        <f>HYPERLINK("#'Full Results'!A787", 787)</f>
        <v>787</v>
      </c>
      <c r="F105" s="10" t="s">
        <v>16</v>
      </c>
    </row>
    <row r="106" spans="3:6" x14ac:dyDescent="0.35">
      <c r="C106" s="8">
        <v>98</v>
      </c>
      <c r="D106" s="5" t="str">
        <f>HYPERLINK("#'Table 98'!A1", "Wordcloud: In your own words, what has been the biggest news story of the last week?")</f>
        <v>Wordcloud: In your own words, what has been the biggest news story of the last week?</v>
      </c>
      <c r="E106" s="9" t="s">
        <v>20</v>
      </c>
      <c r="F106" s="10"/>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U793"/>
  <sheetViews>
    <sheetView showGridLines="0" tabSelected="1" workbookViewId="0">
      <pane xSplit="2" ySplit="8" topLeftCell="AF76" activePane="bottomRight" state="frozen"/>
      <selection pane="topRight"/>
      <selection pane="bottomLeft"/>
      <selection pane="bottomRight" activeCell="B84" sqref="B84:BU84"/>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55000000000000004">
      <c r="D2" s="4" t="s">
        <v>21</v>
      </c>
    </row>
    <row r="5" spans="2:73" ht="30" customHeight="1"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1341</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x14ac:dyDescent="0.35">
      <c r="B9" s="25" t="s">
        <v>74</v>
      </c>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row>
    <row r="10" spans="2:73" x14ac:dyDescent="0.35">
      <c r="B10" s="27" t="s">
        <v>16</v>
      </c>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row>
    <row r="11" spans="2:73" x14ac:dyDescent="0.35">
      <c r="B11" s="12" t="s">
        <v>75</v>
      </c>
      <c r="C11" s="13">
        <v>0.48194774117150319</v>
      </c>
      <c r="D11" s="13">
        <v>0.38678860694300821</v>
      </c>
      <c r="E11" s="13">
        <v>0.43383685830278013</v>
      </c>
      <c r="F11" s="13">
        <v>0.45132553934727598</v>
      </c>
      <c r="G11" s="13">
        <v>0.43790377123756302</v>
      </c>
      <c r="H11" s="13">
        <v>0.46640867973174011</v>
      </c>
      <c r="I11" s="13">
        <v>0.62177925173103588</v>
      </c>
      <c r="K11" s="13">
        <v>0.43695145468864832</v>
      </c>
      <c r="L11" s="13">
        <v>0.52575623160491236</v>
      </c>
      <c r="N11" s="13">
        <v>0.50759061351796053</v>
      </c>
      <c r="O11" s="13">
        <v>0.50456818079765331</v>
      </c>
      <c r="P11" s="13">
        <v>0.43372631109594539</v>
      </c>
      <c r="Q11" s="13">
        <v>0.47947029853468448</v>
      </c>
      <c r="S11" s="13">
        <v>0.45961426309123821</v>
      </c>
      <c r="T11" s="13">
        <v>0.45524936745241629</v>
      </c>
      <c r="U11" s="13">
        <v>0.57938623487113317</v>
      </c>
      <c r="V11" s="13">
        <v>0.48326063809280317</v>
      </c>
      <c r="W11" s="13">
        <v>0.44982501267052821</v>
      </c>
      <c r="X11" s="13">
        <v>0.4939218265260153</v>
      </c>
      <c r="Y11" s="13">
        <v>0.57295504624616944</v>
      </c>
      <c r="Z11" s="13">
        <v>0.52070238283107295</v>
      </c>
      <c r="AB11" s="13">
        <v>0.51728199249028461</v>
      </c>
      <c r="AC11" s="13">
        <v>0.47407778516065902</v>
      </c>
      <c r="AD11" s="13">
        <v>0.50170733341930263</v>
      </c>
      <c r="AE11" s="13">
        <v>0.49302683298164018</v>
      </c>
      <c r="AF11" s="13">
        <v>0.40155598977072199</v>
      </c>
      <c r="AH11" s="13">
        <v>0.51246668184856692</v>
      </c>
      <c r="AI11" s="13">
        <v>0.50480211495485228</v>
      </c>
      <c r="AJ11" s="13">
        <v>0.48005155643038372</v>
      </c>
      <c r="AK11" s="13">
        <v>0.58485163304443721</v>
      </c>
      <c r="AL11" s="13">
        <v>0.5638114307536769</v>
      </c>
      <c r="AM11" s="13">
        <v>0.33042457284850968</v>
      </c>
      <c r="AO11" s="13">
        <v>0.51266168727538008</v>
      </c>
      <c r="AP11" s="13">
        <v>0.50517852798084795</v>
      </c>
      <c r="AQ11" s="13">
        <v>0.46082808112687179</v>
      </c>
      <c r="AR11" s="13">
        <v>0.59313650804382789</v>
      </c>
      <c r="AS11" s="13">
        <v>0.53327545667219256</v>
      </c>
      <c r="AT11" s="13">
        <v>0.36265185157968921</v>
      </c>
      <c r="AV11" s="13">
        <v>0.51747345092103414</v>
      </c>
      <c r="AW11" s="13">
        <v>0.47110983030813908</v>
      </c>
      <c r="AX11" s="13">
        <v>0.61817306928936577</v>
      </c>
      <c r="AY11" s="13">
        <v>0.52492176688613468</v>
      </c>
      <c r="AZ11" s="13">
        <v>0.36853500298718489</v>
      </c>
      <c r="BB11" s="13">
        <v>0.50525910574797206</v>
      </c>
      <c r="BC11" s="13">
        <v>0.53730034013353623</v>
      </c>
      <c r="BD11" s="13">
        <v>0.43454025218137732</v>
      </c>
      <c r="BE11" s="13">
        <v>0.500547492390366</v>
      </c>
      <c r="BF11" s="13">
        <v>0.45542241164911368</v>
      </c>
      <c r="BH11" s="13">
        <v>0.51867901355352231</v>
      </c>
      <c r="BI11" s="13">
        <v>0.49487096895118038</v>
      </c>
      <c r="BJ11" s="13">
        <v>0.4558140059631236</v>
      </c>
      <c r="BK11" s="13">
        <v>0.49119295529933482</v>
      </c>
      <c r="BL11" s="13">
        <v>0.48889424126771808</v>
      </c>
      <c r="BN11" s="13">
        <v>0.52791526428260349</v>
      </c>
      <c r="BO11" s="13">
        <v>0.48700658363199878</v>
      </c>
      <c r="BP11" s="13">
        <v>0.51305844272534906</v>
      </c>
      <c r="BQ11" s="13">
        <v>0.23268750679252259</v>
      </c>
      <c r="BR11" s="13">
        <v>0.53971726234500372</v>
      </c>
      <c r="BS11" s="13">
        <v>0.51530495918994879</v>
      </c>
    </row>
    <row r="12" spans="2:73" x14ac:dyDescent="0.35">
      <c r="B12" s="12" t="s">
        <v>76</v>
      </c>
      <c r="C12" s="13">
        <v>0.36338225326646229</v>
      </c>
      <c r="D12" s="13">
        <v>0.22034488646018599</v>
      </c>
      <c r="E12" s="13">
        <v>0.25788769238747639</v>
      </c>
      <c r="F12" s="13">
        <v>0.39735666244024959</v>
      </c>
      <c r="G12" s="13">
        <v>0.39044476409840051</v>
      </c>
      <c r="H12" s="13">
        <v>0.40486414774996948</v>
      </c>
      <c r="I12" s="13">
        <v>0.43115545951873552</v>
      </c>
      <c r="K12" s="13">
        <v>0.38101669999260429</v>
      </c>
      <c r="L12" s="13">
        <v>0.34658108218222128</v>
      </c>
      <c r="N12" s="13">
        <v>0.44758879402082741</v>
      </c>
      <c r="O12" s="13">
        <v>0.35449698008267327</v>
      </c>
      <c r="P12" s="13">
        <v>0.34672176845669828</v>
      </c>
      <c r="Q12" s="13">
        <v>0.32652119896029458</v>
      </c>
      <c r="S12" s="13">
        <v>0.33880657208407527</v>
      </c>
      <c r="T12" s="13">
        <v>0.42119973959827489</v>
      </c>
      <c r="U12" s="13">
        <v>0.3657463651391058</v>
      </c>
      <c r="V12" s="13">
        <v>0.38057137142458292</v>
      </c>
      <c r="W12" s="13">
        <v>0.3782518290166314</v>
      </c>
      <c r="X12" s="13">
        <v>0.3499057085110705</v>
      </c>
      <c r="Y12" s="13">
        <v>0.32794037165736928</v>
      </c>
      <c r="Z12" s="13">
        <v>0.31688350917638608</v>
      </c>
      <c r="AB12" s="13">
        <v>0.31957119544642482</v>
      </c>
      <c r="AC12" s="13">
        <v>0.34110362710409342</v>
      </c>
      <c r="AD12" s="13">
        <v>0.37047261849488178</v>
      </c>
      <c r="AE12" s="13">
        <v>0.45457898263605478</v>
      </c>
      <c r="AF12" s="13">
        <v>0.38714460563684622</v>
      </c>
      <c r="AH12" s="13">
        <v>0.379041813731122</v>
      </c>
      <c r="AI12" s="13">
        <v>0.3734648331385978</v>
      </c>
      <c r="AJ12" s="13">
        <v>0.52489207354948508</v>
      </c>
      <c r="AK12" s="13">
        <v>0.36806939178250869</v>
      </c>
      <c r="AL12" s="13">
        <v>0.31145172700398221</v>
      </c>
      <c r="AM12" s="13">
        <v>0.26230974704728771</v>
      </c>
      <c r="AO12" s="13">
        <v>0.37672370435570768</v>
      </c>
      <c r="AP12" s="13">
        <v>0.39117164137306842</v>
      </c>
      <c r="AQ12" s="13">
        <v>0.5353479432886652</v>
      </c>
      <c r="AR12" s="13">
        <v>0.33708188940873163</v>
      </c>
      <c r="AS12" s="13">
        <v>0.34511557690001132</v>
      </c>
      <c r="AT12" s="13">
        <v>0.247582305831063</v>
      </c>
      <c r="AV12" s="13">
        <v>0.40894166255993369</v>
      </c>
      <c r="AW12" s="13">
        <v>0.46454608978638767</v>
      </c>
      <c r="AX12" s="13">
        <v>0.30908725553026128</v>
      </c>
      <c r="AY12" s="13">
        <v>0.35223420280577861</v>
      </c>
      <c r="AZ12" s="13">
        <v>0.26887176557353648</v>
      </c>
      <c r="BB12" s="13">
        <v>0.36997890206666972</v>
      </c>
      <c r="BC12" s="13">
        <v>0.38369263183198932</v>
      </c>
      <c r="BD12" s="13">
        <v>0.39298765816347808</v>
      </c>
      <c r="BE12" s="13">
        <v>0.36127802684951282</v>
      </c>
      <c r="BF12" s="13">
        <v>0.40624448461779322</v>
      </c>
      <c r="BH12" s="13">
        <v>0.36489173692515808</v>
      </c>
      <c r="BI12" s="13">
        <v>0.3813097441234134</v>
      </c>
      <c r="BJ12" s="13">
        <v>0.3984307952146669</v>
      </c>
      <c r="BK12" s="13">
        <v>0.37651546139198588</v>
      </c>
      <c r="BL12" s="13">
        <v>0.3882589747958089</v>
      </c>
      <c r="BN12" s="13">
        <v>0.39911633011943748</v>
      </c>
      <c r="BO12" s="13">
        <v>0.42046157659729538</v>
      </c>
      <c r="BP12" s="13">
        <v>0.38236189977717311</v>
      </c>
      <c r="BQ12" s="13">
        <v>0.19538311326923549</v>
      </c>
      <c r="BR12" s="13">
        <v>0.35853129185501781</v>
      </c>
      <c r="BS12" s="13">
        <v>0.37102715153136212</v>
      </c>
    </row>
    <row r="13" spans="2:73" x14ac:dyDescent="0.35">
      <c r="B13" s="12" t="s">
        <v>77</v>
      </c>
      <c r="C13" s="13">
        <v>0.70249801101894482</v>
      </c>
      <c r="D13" s="13">
        <v>0.71969310649271689</v>
      </c>
      <c r="E13" s="13">
        <v>0.72652463418339031</v>
      </c>
      <c r="F13" s="13">
        <v>0.74592564355715241</v>
      </c>
      <c r="G13" s="13">
        <v>0.8026158629623118</v>
      </c>
      <c r="H13" s="13">
        <v>0.69441241316130331</v>
      </c>
      <c r="I13" s="13">
        <v>0.58207523718181653</v>
      </c>
      <c r="K13" s="13">
        <v>0.69684032406467666</v>
      </c>
      <c r="L13" s="13">
        <v>0.70976691378911938</v>
      </c>
      <c r="N13" s="13">
        <v>0.63921009872439905</v>
      </c>
      <c r="O13" s="13">
        <v>0.7421921799343989</v>
      </c>
      <c r="P13" s="13">
        <v>0.67334580594195581</v>
      </c>
      <c r="Q13" s="13">
        <v>0.73080239406971459</v>
      </c>
      <c r="S13" s="13">
        <v>0.6915906289052931</v>
      </c>
      <c r="T13" s="13">
        <v>0.67489886338643068</v>
      </c>
      <c r="U13" s="13">
        <v>0.74638692286352826</v>
      </c>
      <c r="V13" s="13">
        <v>0.73289576954799673</v>
      </c>
      <c r="W13" s="13">
        <v>0.69739692909315698</v>
      </c>
      <c r="X13" s="13">
        <v>0.70277842475013685</v>
      </c>
      <c r="Y13" s="13">
        <v>0.70858323042680549</v>
      </c>
      <c r="Z13" s="13">
        <v>0.70984093330850706</v>
      </c>
      <c r="AB13" s="13">
        <v>0.77649489568955976</v>
      </c>
      <c r="AC13" s="13">
        <v>0.70378096797977352</v>
      </c>
      <c r="AD13" s="13">
        <v>0.68104839067605116</v>
      </c>
      <c r="AE13" s="13">
        <v>0.66355929437536187</v>
      </c>
      <c r="AF13" s="13">
        <v>0.65108433821917377</v>
      </c>
      <c r="AH13" s="13">
        <v>0.76934700256178457</v>
      </c>
      <c r="AI13" s="13">
        <v>0.67344487970585321</v>
      </c>
      <c r="AJ13" s="13">
        <v>0.54389477530290109</v>
      </c>
      <c r="AK13" s="13">
        <v>0.6810048711635327</v>
      </c>
      <c r="AL13" s="13">
        <v>0.76916214148817841</v>
      </c>
      <c r="AM13" s="13">
        <v>0.62971174185324386</v>
      </c>
      <c r="AO13" s="13">
        <v>0.77558900936018171</v>
      </c>
      <c r="AP13" s="13">
        <v>0.68741847486359919</v>
      </c>
      <c r="AQ13" s="13">
        <v>0.5951046466851605</v>
      </c>
      <c r="AR13" s="13">
        <v>0.63955458967639056</v>
      </c>
      <c r="AS13" s="13">
        <v>0.79614958306234473</v>
      </c>
      <c r="AT13" s="13">
        <v>0.59200475832545441</v>
      </c>
      <c r="AV13" s="13">
        <v>0.72167171859394608</v>
      </c>
      <c r="AW13" s="13">
        <v>0.64487878249768338</v>
      </c>
      <c r="AX13" s="13">
        <v>0.64911854769926425</v>
      </c>
      <c r="AY13" s="13">
        <v>0.7628814038164563</v>
      </c>
      <c r="AZ13" s="13">
        <v>0.62082950525061686</v>
      </c>
      <c r="BB13" s="13">
        <v>0.76371725790225276</v>
      </c>
      <c r="BC13" s="13">
        <v>0.72117920610686548</v>
      </c>
      <c r="BD13" s="13">
        <v>0.5077208179548055</v>
      </c>
      <c r="BE13" s="13">
        <v>0.61901101693646599</v>
      </c>
      <c r="BF13" s="13">
        <v>0.69135005043255682</v>
      </c>
      <c r="BH13" s="13">
        <v>0.76404430561467718</v>
      </c>
      <c r="BI13" s="13">
        <v>0.73118318916629377</v>
      </c>
      <c r="BJ13" s="13">
        <v>0.51959151392065595</v>
      </c>
      <c r="BK13" s="13">
        <v>0.59183466470739399</v>
      </c>
      <c r="BL13" s="13">
        <v>0.76693014545384619</v>
      </c>
      <c r="BN13" s="13">
        <v>0.71182919307164727</v>
      </c>
      <c r="BO13" s="13">
        <v>0.57348106693711931</v>
      </c>
      <c r="BP13" s="13">
        <v>0.55956788215016451</v>
      </c>
      <c r="BQ13" s="13">
        <v>0.59549354652125674</v>
      </c>
      <c r="BR13" s="13">
        <v>0.78122322100295127</v>
      </c>
      <c r="BS13" s="13">
        <v>0.76740846122980078</v>
      </c>
    </row>
    <row r="14" spans="2:73" x14ac:dyDescent="0.35">
      <c r="B14" s="12" t="s">
        <v>78</v>
      </c>
      <c r="C14" s="13">
        <v>9.8642762510465873E-2</v>
      </c>
      <c r="D14" s="13">
        <v>0.14912161294329709</v>
      </c>
      <c r="E14" s="13">
        <v>9.0194275717949912E-2</v>
      </c>
      <c r="F14" s="13">
        <v>8.9509661720442432E-2</v>
      </c>
      <c r="G14" s="13">
        <v>0.11365866158582751</v>
      </c>
      <c r="H14" s="13">
        <v>9.469878660608945E-2</v>
      </c>
      <c r="I14" s="13">
        <v>8.0294330144768444E-2</v>
      </c>
      <c r="K14" s="13">
        <v>0.1124849446856802</v>
      </c>
      <c r="L14" s="13">
        <v>8.2733219127573379E-2</v>
      </c>
      <c r="N14" s="13">
        <v>0.12697537222576241</v>
      </c>
      <c r="O14" s="13">
        <v>0.1164850965102464</v>
      </c>
      <c r="P14" s="13">
        <v>8.0079998330325364E-2</v>
      </c>
      <c r="Q14" s="13">
        <v>7.2060844125134638E-2</v>
      </c>
      <c r="S14" s="13">
        <v>8.3258769760631679E-2</v>
      </c>
      <c r="T14" s="13">
        <v>0.1603122855117019</v>
      </c>
      <c r="U14" s="13">
        <v>0.1480103993346876</v>
      </c>
      <c r="V14" s="13">
        <v>6.4280472137683786E-2</v>
      </c>
      <c r="W14" s="13">
        <v>8.6231538583919215E-2</v>
      </c>
      <c r="X14" s="13">
        <v>6.2344338097736381E-2</v>
      </c>
      <c r="Y14" s="13">
        <v>9.6714487217385084E-2</v>
      </c>
      <c r="Z14" s="13">
        <v>0.1181969620127397</v>
      </c>
      <c r="AB14" s="13">
        <v>9.7921634547677189E-2</v>
      </c>
      <c r="AC14" s="13">
        <v>9.4169070222200266E-2</v>
      </c>
      <c r="AD14" s="13">
        <v>9.4116886084559828E-2</v>
      </c>
      <c r="AE14" s="13">
        <v>0.1326063291447124</v>
      </c>
      <c r="AF14" s="13">
        <v>8.7965807374994973E-2</v>
      </c>
      <c r="AH14" s="13">
        <v>0.13141957476748639</v>
      </c>
      <c r="AI14" s="13">
        <v>6.8552685798661625E-2</v>
      </c>
      <c r="AJ14" s="13">
        <v>3.2423403361327083E-2</v>
      </c>
      <c r="AK14" s="13">
        <v>0.15225075352975051</v>
      </c>
      <c r="AL14" s="13">
        <v>0.22645073179918049</v>
      </c>
      <c r="AM14" s="13">
        <v>1.057303747641399E-2</v>
      </c>
      <c r="AO14" s="13">
        <v>0.1015880688314266</v>
      </c>
      <c r="AP14" s="13">
        <v>8.3821522950235677E-2</v>
      </c>
      <c r="AQ14" s="13">
        <v>4.9417457391732561E-2</v>
      </c>
      <c r="AR14" s="13">
        <v>0.134068466591513</v>
      </c>
      <c r="AS14" s="13">
        <v>0.28887548130867108</v>
      </c>
      <c r="AT14" s="13">
        <v>4.0505541147861446E-3</v>
      </c>
      <c r="AV14" s="13">
        <v>8.6273347044634283E-2</v>
      </c>
      <c r="AW14" s="13">
        <v>4.0692766933537572E-2</v>
      </c>
      <c r="AX14" s="13">
        <v>0.15286879201020759</v>
      </c>
      <c r="AY14" s="13">
        <v>0.2081711065607772</v>
      </c>
      <c r="AZ14" s="13">
        <v>1.8766559943434361E-2</v>
      </c>
      <c r="BB14" s="13">
        <v>0.1130644206365151</v>
      </c>
      <c r="BC14" s="13">
        <v>3.8567616777125502E-2</v>
      </c>
      <c r="BD14" s="13">
        <v>4.8058084319868112E-2</v>
      </c>
      <c r="BE14" s="13">
        <v>0.1178614561971626</v>
      </c>
      <c r="BF14" s="13">
        <v>0.24697721923014601</v>
      </c>
      <c r="BH14" s="13">
        <v>9.5809935358978332E-2</v>
      </c>
      <c r="BI14" s="13">
        <v>4.5736972176154092E-2</v>
      </c>
      <c r="BJ14" s="13">
        <v>4.9177120007903453E-2</v>
      </c>
      <c r="BK14" s="13">
        <v>0.1081836447203321</v>
      </c>
      <c r="BL14" s="13">
        <v>0.29537933417983259</v>
      </c>
      <c r="BN14" s="13">
        <v>8.1452731606563911E-2</v>
      </c>
      <c r="BO14" s="13">
        <v>4.0863237159595008E-2</v>
      </c>
      <c r="BP14" s="13">
        <v>0.12817491259455149</v>
      </c>
      <c r="BQ14" s="13">
        <v>3.059138839523828E-2</v>
      </c>
      <c r="BR14" s="13">
        <v>0.25928078075080252</v>
      </c>
      <c r="BS14" s="13">
        <v>0.1250014359296322</v>
      </c>
    </row>
    <row r="15" spans="2:73" x14ac:dyDescent="0.35">
      <c r="B15" s="12" t="s">
        <v>79</v>
      </c>
      <c r="C15" s="13">
        <v>0.37496515737410302</v>
      </c>
      <c r="D15" s="13">
        <v>0.2732911658300769</v>
      </c>
      <c r="E15" s="13">
        <v>0.32784440639174561</v>
      </c>
      <c r="F15" s="13">
        <v>0.3437288561884832</v>
      </c>
      <c r="G15" s="13">
        <v>0.41400723662053268</v>
      </c>
      <c r="H15" s="13">
        <v>0.41698523363812318</v>
      </c>
      <c r="I15" s="13">
        <v>0.41504923964370177</v>
      </c>
      <c r="K15" s="13">
        <v>0.3486527260232179</v>
      </c>
      <c r="L15" s="13">
        <v>0.40213777268930539</v>
      </c>
      <c r="N15" s="13">
        <v>0.27992371143468442</v>
      </c>
      <c r="O15" s="13">
        <v>0.34039065176009248</v>
      </c>
      <c r="P15" s="13">
        <v>0.46788178922025381</v>
      </c>
      <c r="Q15" s="13">
        <v>0.40400178374455148</v>
      </c>
      <c r="S15" s="13">
        <v>0.37674633438198218</v>
      </c>
      <c r="T15" s="13">
        <v>0.30607538591919808</v>
      </c>
      <c r="U15" s="13">
        <v>0.1825649720022475</v>
      </c>
      <c r="V15" s="13">
        <v>0.40451754024997882</v>
      </c>
      <c r="W15" s="13">
        <v>0.39484356024068468</v>
      </c>
      <c r="X15" s="13">
        <v>0.53799652446929813</v>
      </c>
      <c r="Y15" s="13">
        <v>0.31107476465861578</v>
      </c>
      <c r="Z15" s="13">
        <v>0.38287598801065548</v>
      </c>
      <c r="AB15" s="13">
        <v>0.36364811939443031</v>
      </c>
      <c r="AC15" s="13">
        <v>0.39368543314579618</v>
      </c>
      <c r="AD15" s="13">
        <v>0.3986102537930013</v>
      </c>
      <c r="AE15" s="13">
        <v>0.30322743853435707</v>
      </c>
      <c r="AF15" s="13">
        <v>0.34767363867462892</v>
      </c>
      <c r="AH15" s="13">
        <v>0.26687349753617301</v>
      </c>
      <c r="AI15" s="13">
        <v>0.28618146192960808</v>
      </c>
      <c r="AJ15" s="13">
        <v>0.55368348291240455</v>
      </c>
      <c r="AK15" s="13">
        <v>0.27073518739934421</v>
      </c>
      <c r="AL15" s="13">
        <v>0.14128597091288189</v>
      </c>
      <c r="AM15" s="13">
        <v>0.7821547500959436</v>
      </c>
      <c r="AO15" s="13">
        <v>0.29008269926929159</v>
      </c>
      <c r="AP15" s="13">
        <v>0.2779008430734099</v>
      </c>
      <c r="AQ15" s="13">
        <v>0.47655332483283158</v>
      </c>
      <c r="AR15" s="13">
        <v>0.24789581102405969</v>
      </c>
      <c r="AS15" s="13">
        <v>0.1125206818977562</v>
      </c>
      <c r="AT15" s="13">
        <v>0.80651984296059653</v>
      </c>
      <c r="AV15" s="13">
        <v>0.2239135946991086</v>
      </c>
      <c r="AW15" s="13">
        <v>0.52612658143951119</v>
      </c>
      <c r="AX15" s="13">
        <v>0.28110455886816582</v>
      </c>
      <c r="AY15" s="13">
        <v>0.1314813917946695</v>
      </c>
      <c r="AZ15" s="13">
        <v>0.73851319929862214</v>
      </c>
      <c r="BB15" s="13">
        <v>0.32392106560542588</v>
      </c>
      <c r="BC15" s="13">
        <v>0.34847825298281587</v>
      </c>
      <c r="BD15" s="13">
        <v>0.61511463381604459</v>
      </c>
      <c r="BE15" s="13">
        <v>0.32211897362090491</v>
      </c>
      <c r="BF15" s="13">
        <v>0.11259609088081921</v>
      </c>
      <c r="BH15" s="13">
        <v>0.33470876371044372</v>
      </c>
      <c r="BI15" s="13">
        <v>0.33121336284861302</v>
      </c>
      <c r="BJ15" s="13">
        <v>0.61672964091116556</v>
      </c>
      <c r="BK15" s="13">
        <v>0.31508036924719962</v>
      </c>
      <c r="BL15" s="13">
        <v>0.1032421481440982</v>
      </c>
      <c r="BN15" s="13">
        <v>0.33051049603902588</v>
      </c>
      <c r="BO15" s="13">
        <v>0.62551027903343759</v>
      </c>
      <c r="BP15" s="13">
        <v>0.32387962600780301</v>
      </c>
      <c r="BQ15" s="13">
        <v>0.75284587290806249</v>
      </c>
      <c r="BR15" s="13">
        <v>8.5388966218571019E-2</v>
      </c>
      <c r="BS15" s="13">
        <v>0.27906958324836723</v>
      </c>
    </row>
    <row r="16" spans="2:73" x14ac:dyDescent="0.35">
      <c r="B16" s="12" t="s">
        <v>80</v>
      </c>
      <c r="C16" s="13">
        <v>0.13648766037909629</v>
      </c>
      <c r="D16" s="13">
        <v>0.12307111329839671</v>
      </c>
      <c r="E16" s="13">
        <v>0.1410981385321198</v>
      </c>
      <c r="F16" s="13">
        <v>0.14591991247879121</v>
      </c>
      <c r="G16" s="13">
        <v>0.1051525124768703</v>
      </c>
      <c r="H16" s="13">
        <v>0.16732164213312159</v>
      </c>
      <c r="I16" s="13">
        <v>0.13373590588367459</v>
      </c>
      <c r="K16" s="13">
        <v>0.1404837721700973</v>
      </c>
      <c r="L16" s="13">
        <v>0.1328045503785244</v>
      </c>
      <c r="N16" s="13">
        <v>0.12185705342386</v>
      </c>
      <c r="O16" s="13">
        <v>0.17042763243258921</v>
      </c>
      <c r="P16" s="13">
        <v>0.1212504858418717</v>
      </c>
      <c r="Q16" s="13">
        <v>0.1163372502724118</v>
      </c>
      <c r="S16" s="13">
        <v>0.1217398520508247</v>
      </c>
      <c r="T16" s="13">
        <v>0.16151614806893361</v>
      </c>
      <c r="U16" s="13">
        <v>0.13836782776974171</v>
      </c>
      <c r="V16" s="13">
        <v>0.11785385849305061</v>
      </c>
      <c r="W16" s="13">
        <v>0.13581291403486581</v>
      </c>
      <c r="X16" s="13">
        <v>0.15973478318832501</v>
      </c>
      <c r="Y16" s="13">
        <v>0.15620940574243161</v>
      </c>
      <c r="Z16" s="13">
        <v>0.13202920603445431</v>
      </c>
      <c r="AB16" s="13">
        <v>0.12754064382077809</v>
      </c>
      <c r="AC16" s="13">
        <v>0.13245168985507819</v>
      </c>
      <c r="AD16" s="13">
        <v>0.1308795436582052</v>
      </c>
      <c r="AE16" s="13">
        <v>0.16723364345157241</v>
      </c>
      <c r="AF16" s="13">
        <v>0.14351252714817</v>
      </c>
      <c r="AH16" s="13">
        <v>0.18690718921740609</v>
      </c>
      <c r="AI16" s="13">
        <v>0.14526076446993569</v>
      </c>
      <c r="AJ16" s="13">
        <v>5.8689463219717068E-2</v>
      </c>
      <c r="AK16" s="13">
        <v>0.12160186211517721</v>
      </c>
      <c r="AL16" s="13">
        <v>0.15598990457816181</v>
      </c>
      <c r="AM16" s="13">
        <v>5.633124330463414E-2</v>
      </c>
      <c r="AO16" s="13">
        <v>0.16970143698498061</v>
      </c>
      <c r="AP16" s="13">
        <v>0.15478697171161701</v>
      </c>
      <c r="AQ16" s="13">
        <v>4.5584147260121298E-2</v>
      </c>
      <c r="AR16" s="13">
        <v>0.14637314983298899</v>
      </c>
      <c r="AS16" s="13">
        <v>0.21546749829717071</v>
      </c>
      <c r="AT16" s="13">
        <v>5.3267199696842467E-2</v>
      </c>
      <c r="AV16" s="13">
        <v>0.13366912815133911</v>
      </c>
      <c r="AW16" s="13">
        <v>3.0623899430132079E-2</v>
      </c>
      <c r="AX16" s="13">
        <v>0.14926555190110291</v>
      </c>
      <c r="AY16" s="13">
        <v>0.17595980245672349</v>
      </c>
      <c r="AZ16" s="13">
        <v>5.4663684987532317E-2</v>
      </c>
      <c r="BB16" s="13">
        <v>0.18056090092200061</v>
      </c>
      <c r="BC16" s="13">
        <v>0.1071844792764429</v>
      </c>
      <c r="BD16" s="13">
        <v>3.6442186253394147E-2</v>
      </c>
      <c r="BE16" s="13">
        <v>0.1441859697897834</v>
      </c>
      <c r="BF16" s="13">
        <v>0.237218496031465</v>
      </c>
      <c r="BH16" s="13">
        <v>0.17718855730996211</v>
      </c>
      <c r="BI16" s="13">
        <v>0.1181422860566026</v>
      </c>
      <c r="BJ16" s="13">
        <v>3.3514389875528197E-2</v>
      </c>
      <c r="BK16" s="13">
        <v>0.16916895939628171</v>
      </c>
      <c r="BL16" s="13">
        <v>0.23972083259361529</v>
      </c>
      <c r="BN16" s="13">
        <v>0.1220075582016249</v>
      </c>
      <c r="BO16" s="13">
        <v>2.251049864587654E-2</v>
      </c>
      <c r="BP16" s="13">
        <v>0.1082162965367975</v>
      </c>
      <c r="BQ16" s="13">
        <v>0.10608290779566849</v>
      </c>
      <c r="BR16" s="13">
        <v>0.18649084477365591</v>
      </c>
      <c r="BS16" s="13">
        <v>0.19663559749354881</v>
      </c>
    </row>
    <row r="17" spans="2:73" x14ac:dyDescent="0.35">
      <c r="B17" s="12" t="s">
        <v>81</v>
      </c>
      <c r="C17" s="13">
        <v>0.1046829021354504</v>
      </c>
      <c r="D17" s="13">
        <v>0.14918560763712069</v>
      </c>
      <c r="E17" s="13">
        <v>0.1115981733439548</v>
      </c>
      <c r="F17" s="13">
        <v>0.1064197449474705</v>
      </c>
      <c r="G17" s="13">
        <v>0.1265538905308321</v>
      </c>
      <c r="H17" s="13">
        <v>0.11606484367414691</v>
      </c>
      <c r="I17" s="13">
        <v>5.4782989018725137E-2</v>
      </c>
      <c r="K17" s="13">
        <v>0.10610643843886031</v>
      </c>
      <c r="L17" s="13">
        <v>0.1034994438325947</v>
      </c>
      <c r="N17" s="13">
        <v>8.488776377500272E-2</v>
      </c>
      <c r="O17" s="13">
        <v>0.1180621385755484</v>
      </c>
      <c r="P17" s="13">
        <v>7.9842729907564164E-2</v>
      </c>
      <c r="Q17" s="13">
        <v>0.12792395300333789</v>
      </c>
      <c r="S17" s="13">
        <v>0.1111776103467713</v>
      </c>
      <c r="T17" s="13">
        <v>0.11701395704738141</v>
      </c>
      <c r="U17" s="13">
        <v>4.416034268439948E-2</v>
      </c>
      <c r="V17" s="13">
        <v>0.12931720282061929</v>
      </c>
      <c r="W17" s="13">
        <v>0.13994899382565409</v>
      </c>
      <c r="X17" s="13">
        <v>8.6454383842823973E-2</v>
      </c>
      <c r="Y17" s="13">
        <v>0.1035141945671337</v>
      </c>
      <c r="Z17" s="13">
        <v>3.7674557630539549E-2</v>
      </c>
      <c r="AB17" s="13">
        <v>0.1206578952188547</v>
      </c>
      <c r="AC17" s="13">
        <v>0.1098718814465056</v>
      </c>
      <c r="AD17" s="13">
        <v>8.3466147924774539E-2</v>
      </c>
      <c r="AE17" s="13">
        <v>7.4852068074814787E-2</v>
      </c>
      <c r="AF17" s="13">
        <v>0.1143959811962693</v>
      </c>
      <c r="AH17" s="13">
        <v>0.1035908733991127</v>
      </c>
      <c r="AI17" s="13">
        <v>0.11676159760081831</v>
      </c>
      <c r="AJ17" s="13">
        <v>8.008419560891368E-2</v>
      </c>
      <c r="AK17" s="13">
        <v>0.1169600023500183</v>
      </c>
      <c r="AL17" s="13">
        <v>0.10521855222743889</v>
      </c>
      <c r="AM17" s="13">
        <v>0.10683659445864981</v>
      </c>
      <c r="AO17" s="13">
        <v>0.1164244627945393</v>
      </c>
      <c r="AP17" s="13">
        <v>0.111411240137156</v>
      </c>
      <c r="AQ17" s="13">
        <v>5.0269038944561507E-2</v>
      </c>
      <c r="AR17" s="13">
        <v>0.1260341903083653</v>
      </c>
      <c r="AS17" s="13">
        <v>6.9593872682683022E-2</v>
      </c>
      <c r="AT17" s="13">
        <v>0.1131235427704039</v>
      </c>
      <c r="AV17" s="13">
        <v>0.1190741908273799</v>
      </c>
      <c r="AW17" s="13">
        <v>7.8381541257751375E-2</v>
      </c>
      <c r="AX17" s="13">
        <v>0.1140964460838757</v>
      </c>
      <c r="AY17" s="13">
        <v>9.4607480749571357E-2</v>
      </c>
      <c r="AZ17" s="13">
        <v>0.1046738398284181</v>
      </c>
      <c r="BB17" s="13">
        <v>9.4027861936847326E-2</v>
      </c>
      <c r="BC17" s="13">
        <v>9.5074208055193093E-2</v>
      </c>
      <c r="BD17" s="13">
        <v>0.1242287347685532</v>
      </c>
      <c r="BE17" s="13">
        <v>0.1259576533322469</v>
      </c>
      <c r="BF17" s="13">
        <v>0.12554651346918591</v>
      </c>
      <c r="BH17" s="13">
        <v>9.5400864298729918E-2</v>
      </c>
      <c r="BI17" s="13">
        <v>0.1023064229685165</v>
      </c>
      <c r="BJ17" s="13">
        <v>0.10482681871701351</v>
      </c>
      <c r="BK17" s="13">
        <v>0.14137766877642491</v>
      </c>
      <c r="BL17" s="13">
        <v>6.4209777001508289E-2</v>
      </c>
      <c r="BN17" s="13">
        <v>9.6985622806104801E-2</v>
      </c>
      <c r="BO17" s="13">
        <v>6.3674306952858001E-2</v>
      </c>
      <c r="BP17" s="13">
        <v>0.16019169757446219</v>
      </c>
      <c r="BQ17" s="13">
        <v>0.177639445213542</v>
      </c>
      <c r="BR17" s="13">
        <v>0.1128006204892356</v>
      </c>
      <c r="BS17" s="13">
        <v>8.4430623473718519E-2</v>
      </c>
    </row>
    <row r="18" spans="2:73" x14ac:dyDescent="0.35">
      <c r="B18" s="12" t="s">
        <v>82</v>
      </c>
      <c r="C18" s="13">
        <v>0.14867264015884701</v>
      </c>
      <c r="D18" s="13">
        <v>0.24742867720240211</v>
      </c>
      <c r="E18" s="13">
        <v>0.22567187249200549</v>
      </c>
      <c r="F18" s="13">
        <v>0.14619923645958091</v>
      </c>
      <c r="G18" s="13">
        <v>0.12601868638164279</v>
      </c>
      <c r="H18" s="13">
        <v>0.10545603216131989</v>
      </c>
      <c r="I18" s="13">
        <v>9.8763447191908715E-2</v>
      </c>
      <c r="K18" s="13">
        <v>0.1544752522434461</v>
      </c>
      <c r="L18" s="13">
        <v>0.14091747261230891</v>
      </c>
      <c r="N18" s="13">
        <v>0.137860526867389</v>
      </c>
      <c r="O18" s="13">
        <v>0.1307692416033796</v>
      </c>
      <c r="P18" s="13">
        <v>0.14239424244480059</v>
      </c>
      <c r="Q18" s="13">
        <v>0.18621905040931949</v>
      </c>
      <c r="S18" s="13">
        <v>0.15260029944156231</v>
      </c>
      <c r="T18" s="13">
        <v>0.19344061213978439</v>
      </c>
      <c r="U18" s="13">
        <v>0.2175197172550693</v>
      </c>
      <c r="V18" s="13">
        <v>8.3716380092674098E-2</v>
      </c>
      <c r="W18" s="13">
        <v>0.17380568241747829</v>
      </c>
      <c r="X18" s="13">
        <v>8.3971982393449607E-2</v>
      </c>
      <c r="Y18" s="13">
        <v>0.1149018137386239</v>
      </c>
      <c r="Z18" s="13">
        <v>0.17424717925809799</v>
      </c>
      <c r="AB18" s="13">
        <v>0.165757036703155</v>
      </c>
      <c r="AC18" s="13">
        <v>0.15084039185146189</v>
      </c>
      <c r="AD18" s="13">
        <v>0.14613494521549089</v>
      </c>
      <c r="AE18" s="13">
        <v>0.1180327316574229</v>
      </c>
      <c r="AF18" s="13">
        <v>0.16934027305546609</v>
      </c>
      <c r="AH18" s="13">
        <v>0.17440125736137271</v>
      </c>
      <c r="AI18" s="13">
        <v>0.18531410666546749</v>
      </c>
      <c r="AJ18" s="13">
        <v>6.2479037352688567E-2</v>
      </c>
      <c r="AK18" s="13">
        <v>0.12642097932852139</v>
      </c>
      <c r="AL18" s="13">
        <v>0.17851984394505341</v>
      </c>
      <c r="AM18" s="13">
        <v>8.8398584027018279E-2</v>
      </c>
      <c r="AO18" s="13">
        <v>0.15848257119826789</v>
      </c>
      <c r="AP18" s="13">
        <v>0.16196833276944861</v>
      </c>
      <c r="AQ18" s="13">
        <v>5.7325749930621957E-2</v>
      </c>
      <c r="AR18" s="13">
        <v>0.1665052166312842</v>
      </c>
      <c r="AS18" s="13">
        <v>0.21259256155367939</v>
      </c>
      <c r="AT18" s="13">
        <v>0.1039866278036221</v>
      </c>
      <c r="AV18" s="13">
        <v>0.1971466889981488</v>
      </c>
      <c r="AW18" s="13">
        <v>8.3294450255542676E-2</v>
      </c>
      <c r="AX18" s="13">
        <v>0.11178981275300411</v>
      </c>
      <c r="AY18" s="13">
        <v>0.20282627844179671</v>
      </c>
      <c r="AZ18" s="13">
        <v>0.1141231181917227</v>
      </c>
      <c r="BB18" s="13">
        <v>0.17552435958234769</v>
      </c>
      <c r="BC18" s="13">
        <v>0.13909205016062481</v>
      </c>
      <c r="BD18" s="13">
        <v>8.9430993845202963E-2</v>
      </c>
      <c r="BE18" s="13">
        <v>0.1796826096073974</v>
      </c>
      <c r="BF18" s="13">
        <v>0.17014823266622819</v>
      </c>
      <c r="BH18" s="13">
        <v>0.1568467262789853</v>
      </c>
      <c r="BI18" s="13">
        <v>0.15977931514329149</v>
      </c>
      <c r="BJ18" s="13">
        <v>7.8512712140560742E-2</v>
      </c>
      <c r="BK18" s="13">
        <v>0.20055201010315599</v>
      </c>
      <c r="BL18" s="13">
        <v>0.23483227733500131</v>
      </c>
      <c r="BN18" s="13">
        <v>0.14414871229063991</v>
      </c>
      <c r="BO18" s="13">
        <v>4.5847681607666953E-2</v>
      </c>
      <c r="BP18" s="13">
        <v>0.1943848356137774</v>
      </c>
      <c r="BQ18" s="13">
        <v>0.12928334724084961</v>
      </c>
      <c r="BR18" s="13">
        <v>0.15774469942320379</v>
      </c>
      <c r="BS18" s="13">
        <v>0.17742163346989889</v>
      </c>
    </row>
    <row r="19" spans="2:73" x14ac:dyDescent="0.35">
      <c r="B19" s="12" t="s">
        <v>83</v>
      </c>
      <c r="C19" s="13">
        <v>0.13488786940743269</v>
      </c>
      <c r="D19" s="13">
        <v>0.2081645548273276</v>
      </c>
      <c r="E19" s="13">
        <v>0.22099828870137311</v>
      </c>
      <c r="F19" s="13">
        <v>0.1923833497005574</v>
      </c>
      <c r="G19" s="13">
        <v>0.10310054378224549</v>
      </c>
      <c r="H19" s="13">
        <v>8.6253532824829504E-2</v>
      </c>
      <c r="I19" s="13">
        <v>6.158457536196589E-2</v>
      </c>
      <c r="K19" s="13">
        <v>0.15746878065426961</v>
      </c>
      <c r="L19" s="13">
        <v>0.1126161457717799</v>
      </c>
      <c r="N19" s="13">
        <v>0.1856147509603909</v>
      </c>
      <c r="O19" s="13">
        <v>0.12980441264794909</v>
      </c>
      <c r="P19" s="13">
        <v>0.13693975220148991</v>
      </c>
      <c r="Q19" s="13">
        <v>0.1002899109988266</v>
      </c>
      <c r="S19" s="13">
        <v>0.1756424488528269</v>
      </c>
      <c r="T19" s="13">
        <v>0.16780660844911791</v>
      </c>
      <c r="U19" s="13">
        <v>0.11273968380246489</v>
      </c>
      <c r="V19" s="13">
        <v>0.13773551211303969</v>
      </c>
      <c r="W19" s="13">
        <v>7.1209723090478155E-2</v>
      </c>
      <c r="X19" s="13">
        <v>0.100453469582373</v>
      </c>
      <c r="Y19" s="13">
        <v>0.1838693461159977</v>
      </c>
      <c r="Z19" s="13">
        <v>6.6886428481499893E-2</v>
      </c>
      <c r="AB19" s="13">
        <v>6.641211648960374E-2</v>
      </c>
      <c r="AC19" s="13">
        <v>0.1240880978588952</v>
      </c>
      <c r="AD19" s="13">
        <v>0.14756646303057111</v>
      </c>
      <c r="AE19" s="13">
        <v>0.14781231490110389</v>
      </c>
      <c r="AF19" s="13">
        <v>0.27766471455237562</v>
      </c>
      <c r="AH19" s="13">
        <v>0.11427848473329751</v>
      </c>
      <c r="AI19" s="13">
        <v>0.15518401471271839</v>
      </c>
      <c r="AJ19" s="13">
        <v>0.14248876892024601</v>
      </c>
      <c r="AK19" s="13">
        <v>0.12249362931865269</v>
      </c>
      <c r="AL19" s="13">
        <v>0.12625791231210459</v>
      </c>
      <c r="AM19" s="13">
        <v>0.1865794234280255</v>
      </c>
      <c r="AO19" s="13">
        <v>0.12952146803365619</v>
      </c>
      <c r="AP19" s="13">
        <v>0.1562135124123796</v>
      </c>
      <c r="AQ19" s="13">
        <v>0.14256807778666941</v>
      </c>
      <c r="AR19" s="13">
        <v>9.1825061664787336E-2</v>
      </c>
      <c r="AS19" s="13">
        <v>9.1670256167340772E-2</v>
      </c>
      <c r="AT19" s="13">
        <v>0.18707309376808759</v>
      </c>
      <c r="AV19" s="13">
        <v>0.154577168379709</v>
      </c>
      <c r="AW19" s="13">
        <v>0.15809778831812679</v>
      </c>
      <c r="AX19" s="13">
        <v>0.12698720282668971</v>
      </c>
      <c r="AY19" s="13">
        <v>0.1381269321790993</v>
      </c>
      <c r="AZ19" s="13">
        <v>0.1841707144578642</v>
      </c>
      <c r="BB19" s="13">
        <v>0.1096393393675015</v>
      </c>
      <c r="BC19" s="13">
        <v>0.13798417753357131</v>
      </c>
      <c r="BD19" s="13">
        <v>0.16558418895794749</v>
      </c>
      <c r="BE19" s="13">
        <v>0.1136259235125945</v>
      </c>
      <c r="BF19" s="13">
        <v>4.0645449229019033E-2</v>
      </c>
      <c r="BH19" s="13">
        <v>0.11972471613986679</v>
      </c>
      <c r="BI19" s="13">
        <v>0.15600752399980999</v>
      </c>
      <c r="BJ19" s="13">
        <v>0.15527292834769499</v>
      </c>
      <c r="BK19" s="13">
        <v>6.9677616144097593E-2</v>
      </c>
      <c r="BL19" s="13">
        <v>5.0879871477330259E-2</v>
      </c>
      <c r="BN19" s="13">
        <v>0.14425354906514329</v>
      </c>
      <c r="BO19" s="13">
        <v>0.16184982701058789</v>
      </c>
      <c r="BP19" s="13">
        <v>9.6595087253015022E-2</v>
      </c>
      <c r="BQ19" s="13">
        <v>0.2187298550336027</v>
      </c>
      <c r="BR19" s="13">
        <v>7.9853358831492291E-2</v>
      </c>
      <c r="BS19" s="13">
        <v>0.1141572586515358</v>
      </c>
    </row>
    <row r="20" spans="2:73" x14ac:dyDescent="0.35">
      <c r="B20" s="12" t="s">
        <v>84</v>
      </c>
      <c r="C20" s="13">
        <v>5.838150266358292E-2</v>
      </c>
      <c r="D20" s="13">
        <v>7.8855335760663878E-2</v>
      </c>
      <c r="E20" s="13">
        <v>6.4197953322286228E-2</v>
      </c>
      <c r="F20" s="13">
        <v>3.1328614039711628E-2</v>
      </c>
      <c r="G20" s="13">
        <v>6.8611720904649356E-2</v>
      </c>
      <c r="H20" s="13">
        <v>7.2023446980759881E-2</v>
      </c>
      <c r="I20" s="13">
        <v>4.5260028616346627E-2</v>
      </c>
      <c r="K20" s="13">
        <v>5.7303891257495222E-2</v>
      </c>
      <c r="L20" s="13">
        <v>5.959301983165198E-2</v>
      </c>
      <c r="N20" s="13">
        <v>4.3994157435157763E-2</v>
      </c>
      <c r="O20" s="13">
        <v>3.759591801482725E-2</v>
      </c>
      <c r="P20" s="13">
        <v>8.3126741296004267E-2</v>
      </c>
      <c r="Q20" s="13">
        <v>6.9893333838397645E-2</v>
      </c>
      <c r="S20" s="13">
        <v>5.733426864877178E-2</v>
      </c>
      <c r="T20" s="13">
        <v>3.2938485635610318E-2</v>
      </c>
      <c r="U20" s="13">
        <v>8.7504090722911876E-3</v>
      </c>
      <c r="V20" s="13">
        <v>7.8526795991117823E-2</v>
      </c>
      <c r="W20" s="13">
        <v>4.32951040728594E-2</v>
      </c>
      <c r="X20" s="13">
        <v>8.0743812046457336E-2</v>
      </c>
      <c r="Y20" s="13">
        <v>3.2272812795696167E-2</v>
      </c>
      <c r="Z20" s="13">
        <v>0.1098849220176801</v>
      </c>
      <c r="AB20" s="13">
        <v>6.0803488627205103E-2</v>
      </c>
      <c r="AC20" s="13">
        <v>6.7307735666818136E-2</v>
      </c>
      <c r="AD20" s="13">
        <v>4.5712201509249567E-2</v>
      </c>
      <c r="AE20" s="13">
        <v>6.8436925059415926E-2</v>
      </c>
      <c r="AF20" s="13">
        <v>4.5137627456419763E-2</v>
      </c>
      <c r="AH20" s="13">
        <v>5.5283151192841183E-2</v>
      </c>
      <c r="AI20" s="13">
        <v>6.2124908076059311E-2</v>
      </c>
      <c r="AJ20" s="13">
        <v>4.1439004303974167E-2</v>
      </c>
      <c r="AK20" s="13">
        <v>4.3164441656158438E-2</v>
      </c>
      <c r="AL20" s="13">
        <v>4.3243760320443997E-2</v>
      </c>
      <c r="AM20" s="13">
        <v>9.7575591017290755E-2</v>
      </c>
      <c r="AO20" s="13">
        <v>5.61590333917482E-2</v>
      </c>
      <c r="AP20" s="13">
        <v>5.8045027240847133E-2</v>
      </c>
      <c r="AQ20" s="13">
        <v>5.3128934242026089E-2</v>
      </c>
      <c r="AR20" s="13">
        <v>6.9132923504688235E-2</v>
      </c>
      <c r="AS20" s="13">
        <v>3.8732066478584848E-2</v>
      </c>
      <c r="AT20" s="13">
        <v>8.6728761950457256E-2</v>
      </c>
      <c r="AV20" s="13">
        <v>4.9453172409529053E-2</v>
      </c>
      <c r="AW20" s="13">
        <v>3.9296620199035057E-2</v>
      </c>
      <c r="AX20" s="13">
        <v>5.2374980867452861E-2</v>
      </c>
      <c r="AY20" s="13">
        <v>4.4257569451676762E-2</v>
      </c>
      <c r="AZ20" s="13">
        <v>8.6388018480205456E-2</v>
      </c>
      <c r="BB20" s="13">
        <v>5.6374602171711453E-2</v>
      </c>
      <c r="BC20" s="13">
        <v>6.4732065511481848E-2</v>
      </c>
      <c r="BD20" s="13">
        <v>6.1668497698045138E-2</v>
      </c>
      <c r="BE20" s="13">
        <v>4.3891964475528317E-2</v>
      </c>
      <c r="BF20" s="13">
        <v>6.9765560278228597E-2</v>
      </c>
      <c r="BH20" s="13">
        <v>6.4614415451998475E-2</v>
      </c>
      <c r="BI20" s="13">
        <v>7.2162346029621391E-2</v>
      </c>
      <c r="BJ20" s="13">
        <v>6.3800590946848104E-2</v>
      </c>
      <c r="BK20" s="13">
        <v>2.4710102685630161E-2</v>
      </c>
      <c r="BL20" s="13">
        <v>5.7608307203554768E-2</v>
      </c>
      <c r="BN20" s="13">
        <v>5.7477666464958589E-2</v>
      </c>
      <c r="BO20" s="13">
        <v>3.5379309191898051E-2</v>
      </c>
      <c r="BP20" s="13">
        <v>4.5490331358385698E-2</v>
      </c>
      <c r="BQ20" s="13">
        <v>0.16654564338030631</v>
      </c>
      <c r="BR20" s="13">
        <v>5.2725281006862218E-2</v>
      </c>
      <c r="BS20" s="13">
        <v>5.3825883428466087E-2</v>
      </c>
    </row>
    <row r="21" spans="2:73" ht="29" x14ac:dyDescent="0.35">
      <c r="B21" s="12" t="s">
        <v>85</v>
      </c>
      <c r="C21" s="13">
        <v>0.11291102999474011</v>
      </c>
      <c r="D21" s="13">
        <v>9.5336837169066754E-2</v>
      </c>
      <c r="E21" s="13">
        <v>6.5701332039769467E-2</v>
      </c>
      <c r="F21" s="13">
        <v>0.1171139735468118</v>
      </c>
      <c r="G21" s="13">
        <v>9.6763236830765958E-2</v>
      </c>
      <c r="H21" s="13">
        <v>0.1116517706709961</v>
      </c>
      <c r="I21" s="13">
        <v>0.1648751530675937</v>
      </c>
      <c r="K21" s="13">
        <v>0.1193322690225304</v>
      </c>
      <c r="L21" s="13">
        <v>0.1067487010776295</v>
      </c>
      <c r="N21" s="13">
        <v>0.13889907078353839</v>
      </c>
      <c r="O21" s="13">
        <v>0.1062088179667461</v>
      </c>
      <c r="P21" s="13">
        <v>0.1237997061289141</v>
      </c>
      <c r="Q21" s="13">
        <v>9.1787901588097395E-2</v>
      </c>
      <c r="S21" s="13">
        <v>9.5088212992187726E-2</v>
      </c>
      <c r="T21" s="13">
        <v>9.8352229431199506E-2</v>
      </c>
      <c r="U21" s="13">
        <v>0.14181107606010659</v>
      </c>
      <c r="V21" s="13">
        <v>9.2537995415548135E-2</v>
      </c>
      <c r="W21" s="13">
        <v>0.16980122460176211</v>
      </c>
      <c r="X21" s="13">
        <v>0.13803966457456829</v>
      </c>
      <c r="Y21" s="13">
        <v>0.1192153695562133</v>
      </c>
      <c r="Z21" s="13">
        <v>0.1014588450326678</v>
      </c>
      <c r="AB21" s="13">
        <v>9.0796193735475469E-2</v>
      </c>
      <c r="AC21" s="13">
        <v>0.1022722516390627</v>
      </c>
      <c r="AD21" s="13">
        <v>0.13334231046616291</v>
      </c>
      <c r="AE21" s="13">
        <v>0.14204948526112471</v>
      </c>
      <c r="AF21" s="13">
        <v>0.12823411739854171</v>
      </c>
      <c r="AH21" s="13">
        <v>8.7439991309181647E-2</v>
      </c>
      <c r="AI21" s="13">
        <v>6.322370437606277E-2</v>
      </c>
      <c r="AJ21" s="13">
        <v>0.18074380019091441</v>
      </c>
      <c r="AK21" s="13">
        <v>0.12603669064683579</v>
      </c>
      <c r="AL21" s="13">
        <v>7.9359118225277372E-2</v>
      </c>
      <c r="AM21" s="13">
        <v>0.2017229014854483</v>
      </c>
      <c r="AO21" s="13">
        <v>8.6719632260300911E-2</v>
      </c>
      <c r="AP21" s="13">
        <v>7.4408827033727198E-2</v>
      </c>
      <c r="AQ21" s="13">
        <v>0.2116023799514806</v>
      </c>
      <c r="AR21" s="13">
        <v>0.1124812343321927</v>
      </c>
      <c r="AS21" s="13">
        <v>6.1774571867141463E-2</v>
      </c>
      <c r="AT21" s="13">
        <v>0.1879308523923913</v>
      </c>
      <c r="AV21" s="13">
        <v>9.1604228583956296E-2</v>
      </c>
      <c r="AW21" s="13">
        <v>0.14752137650561839</v>
      </c>
      <c r="AX21" s="13">
        <v>0.1284105737891057</v>
      </c>
      <c r="AY21" s="13">
        <v>6.1827839634751747E-2</v>
      </c>
      <c r="AZ21" s="13">
        <v>0.18624474785479189</v>
      </c>
      <c r="BB21" s="13">
        <v>8.4384600430456216E-2</v>
      </c>
      <c r="BC21" s="13">
        <v>0.1020836763645096</v>
      </c>
      <c r="BD21" s="13">
        <v>0.23021728038741879</v>
      </c>
      <c r="BE21" s="13">
        <v>0.15772844671551239</v>
      </c>
      <c r="BF21" s="13">
        <v>0.1318339492322245</v>
      </c>
      <c r="BH21" s="13">
        <v>8.0497810816818685E-2</v>
      </c>
      <c r="BI21" s="13">
        <v>9.6865756228328534E-2</v>
      </c>
      <c r="BJ21" s="13">
        <v>0.20310830717382949</v>
      </c>
      <c r="BK21" s="13">
        <v>0.16221159350659861</v>
      </c>
      <c r="BL21" s="13">
        <v>9.4768297431235188E-2</v>
      </c>
      <c r="BN21" s="13">
        <v>0.1087063428602055</v>
      </c>
      <c r="BO21" s="13">
        <v>0.22335029492726249</v>
      </c>
      <c r="BP21" s="13">
        <v>0.17287957577374899</v>
      </c>
      <c r="BQ21" s="13">
        <v>7.6519424418413459E-2</v>
      </c>
      <c r="BR21" s="13">
        <v>0.1174148666526636</v>
      </c>
      <c r="BS21" s="13">
        <v>9.1076830409084625E-2</v>
      </c>
    </row>
    <row r="22" spans="2:73" ht="29" x14ac:dyDescent="0.35">
      <c r="B22" s="12" t="s">
        <v>86</v>
      </c>
      <c r="C22" s="13">
        <v>4.0560135287519443E-2</v>
      </c>
      <c r="D22" s="13">
        <v>5.8119205719699772E-2</v>
      </c>
      <c r="E22" s="13">
        <v>7.5891788776669911E-2</v>
      </c>
      <c r="F22" s="13">
        <v>6.1129402382398723E-2</v>
      </c>
      <c r="G22" s="13">
        <v>3.0854714139360289E-2</v>
      </c>
      <c r="H22" s="13">
        <v>2.25704146257413E-2</v>
      </c>
      <c r="I22" s="13">
        <v>1.4064973385847491E-2</v>
      </c>
      <c r="K22" s="13">
        <v>4.037349908210195E-2</v>
      </c>
      <c r="L22" s="13">
        <v>4.0839797184957741E-2</v>
      </c>
      <c r="N22" s="13">
        <v>4.2149397957986487E-2</v>
      </c>
      <c r="O22" s="13">
        <v>4.0296874216578731E-2</v>
      </c>
      <c r="P22" s="13">
        <v>4.1678848909096851E-2</v>
      </c>
      <c r="Q22" s="13">
        <v>3.9348189663876501E-2</v>
      </c>
      <c r="S22" s="13">
        <v>5.6813828278619527E-2</v>
      </c>
      <c r="T22" s="13">
        <v>3.0653291699578381E-2</v>
      </c>
      <c r="U22" s="13">
        <v>1.28222171811944E-2</v>
      </c>
      <c r="V22" s="13">
        <v>4.2985229205983827E-2</v>
      </c>
      <c r="W22" s="13">
        <v>2.3965870845185078E-2</v>
      </c>
      <c r="X22" s="13">
        <v>2.466198783074755E-2</v>
      </c>
      <c r="Y22" s="13">
        <v>6.5627836621226829E-2</v>
      </c>
      <c r="Z22" s="13">
        <v>5.1830193564569027E-2</v>
      </c>
      <c r="AB22" s="13">
        <v>4.5516381076546493E-2</v>
      </c>
      <c r="AC22" s="13">
        <v>4.5737107126754703E-2</v>
      </c>
      <c r="AD22" s="13">
        <v>2.12350633693691E-2</v>
      </c>
      <c r="AE22" s="13">
        <v>4.0534726066015207E-2</v>
      </c>
      <c r="AF22" s="13">
        <v>4.7849975704807778E-2</v>
      </c>
      <c r="AH22" s="13">
        <v>2.8491251876227731E-2</v>
      </c>
      <c r="AI22" s="13">
        <v>7.8453447311129548E-2</v>
      </c>
      <c r="AJ22" s="13">
        <v>4.6878331982951271E-2</v>
      </c>
      <c r="AK22" s="13">
        <v>3.9335433545833701E-2</v>
      </c>
      <c r="AL22" s="13">
        <v>8.7031756715678671E-2</v>
      </c>
      <c r="AM22" s="13">
        <v>1.7697283240263342E-2</v>
      </c>
      <c r="AO22" s="13">
        <v>3.4279429362775518E-2</v>
      </c>
      <c r="AP22" s="13">
        <v>6.4342515018331561E-2</v>
      </c>
      <c r="AQ22" s="13">
        <v>4.6000347359193561E-2</v>
      </c>
      <c r="AR22" s="13">
        <v>4.5074786699577707E-2</v>
      </c>
      <c r="AS22" s="13">
        <v>7.3759255576516913E-2</v>
      </c>
      <c r="AT22" s="13">
        <v>1.6674216568498629E-2</v>
      </c>
      <c r="AV22" s="13">
        <v>7.1727014144714496E-2</v>
      </c>
      <c r="AW22" s="13">
        <v>2.573538699532936E-2</v>
      </c>
      <c r="AX22" s="13">
        <v>4.429110427937287E-2</v>
      </c>
      <c r="AY22" s="13">
        <v>7.3826280882600015E-2</v>
      </c>
      <c r="AZ22" s="13">
        <v>1.773175682951577E-2</v>
      </c>
      <c r="BB22" s="13">
        <v>2.9959550618868389E-2</v>
      </c>
      <c r="BC22" s="13">
        <v>6.1990108420349743E-2</v>
      </c>
      <c r="BD22" s="13">
        <v>2.5391433497067111E-2</v>
      </c>
      <c r="BE22" s="13">
        <v>4.95613137874054E-2</v>
      </c>
      <c r="BF22" s="13">
        <v>4.2168698611002052E-2</v>
      </c>
      <c r="BH22" s="13">
        <v>2.6928877325934721E-2</v>
      </c>
      <c r="BI22" s="13">
        <v>7.2475095270478879E-2</v>
      </c>
      <c r="BJ22" s="13">
        <v>2.0125524535099481E-2</v>
      </c>
      <c r="BK22" s="13">
        <v>5.5233249219919872E-2</v>
      </c>
      <c r="BL22" s="13">
        <v>4.1080744613783533E-2</v>
      </c>
      <c r="BN22" s="13">
        <v>5.2872544990471268E-2</v>
      </c>
      <c r="BO22" s="13">
        <v>3.6913679091321282E-2</v>
      </c>
      <c r="BP22" s="13">
        <v>3.8546551284519129E-2</v>
      </c>
      <c r="BQ22" s="13">
        <v>4.6435209919368697E-2</v>
      </c>
      <c r="BR22" s="13">
        <v>6.502832706448812E-2</v>
      </c>
      <c r="BS22" s="13">
        <v>2.719165644609815E-2</v>
      </c>
    </row>
    <row r="23" spans="2:73" x14ac:dyDescent="0.35">
      <c r="B23" s="12" t="s">
        <v>87</v>
      </c>
      <c r="C23" s="13">
        <v>3.7879557056343237E-2</v>
      </c>
      <c r="D23" s="13">
        <v>4.9609172350137558E-2</v>
      </c>
      <c r="E23" s="13">
        <v>3.7927992604995721E-2</v>
      </c>
      <c r="F23" s="13">
        <v>8.887553499151192E-3</v>
      </c>
      <c r="G23" s="13">
        <v>3.7100839494553048E-2</v>
      </c>
      <c r="H23" s="13">
        <v>4.0046076246638231E-2</v>
      </c>
      <c r="I23" s="13">
        <v>5.0351719582769822E-2</v>
      </c>
      <c r="K23" s="13">
        <v>3.6425401137475097E-2</v>
      </c>
      <c r="L23" s="13">
        <v>3.942060068427377E-2</v>
      </c>
      <c r="N23" s="13">
        <v>3.0075272046642551E-2</v>
      </c>
      <c r="O23" s="13">
        <v>3.9318985506484078E-2</v>
      </c>
      <c r="P23" s="13">
        <v>1.8739186032106489E-2</v>
      </c>
      <c r="Q23" s="13">
        <v>6.0208818702776487E-2</v>
      </c>
      <c r="S23" s="13">
        <v>4.6863344325086931E-2</v>
      </c>
      <c r="T23" s="13">
        <v>2.7089840756522029E-2</v>
      </c>
      <c r="U23" s="13">
        <v>3.5412006812437252E-2</v>
      </c>
      <c r="V23" s="13">
        <v>5.3732245314318083E-2</v>
      </c>
      <c r="W23" s="13">
        <v>2.1327462794521721E-2</v>
      </c>
      <c r="X23" s="13">
        <v>1.775717434981975E-2</v>
      </c>
      <c r="Y23" s="13">
        <v>5.4753396384791368E-2</v>
      </c>
      <c r="Z23" s="13">
        <v>4.2744626387560908E-2</v>
      </c>
      <c r="AB23" s="13">
        <v>4.2098965835111787E-2</v>
      </c>
      <c r="AC23" s="13">
        <v>4.6821218875986538E-2</v>
      </c>
      <c r="AD23" s="13">
        <v>3.9767376014230561E-2</v>
      </c>
      <c r="AE23" s="13">
        <v>2.9362482328057712E-2</v>
      </c>
      <c r="AF23" s="13">
        <v>1.389412732580194E-2</v>
      </c>
      <c r="AH23" s="13">
        <v>4.4346344164235128E-2</v>
      </c>
      <c r="AI23" s="13">
        <v>4.4119014954822552E-2</v>
      </c>
      <c r="AJ23" s="13">
        <v>1.58292521367152E-2</v>
      </c>
      <c r="AK23" s="13">
        <v>2.9347032919335551E-2</v>
      </c>
      <c r="AL23" s="13">
        <v>5.2527791766578798E-2</v>
      </c>
      <c r="AM23" s="13">
        <v>7.3009655097417917E-3</v>
      </c>
      <c r="AO23" s="13">
        <v>4.3784654371190369E-2</v>
      </c>
      <c r="AP23" s="13">
        <v>4.4888033849600183E-2</v>
      </c>
      <c r="AQ23" s="13">
        <v>3.1477682977361331E-2</v>
      </c>
      <c r="AR23" s="13">
        <v>2.980573817959491E-2</v>
      </c>
      <c r="AS23" s="13">
        <v>3.7853440688038358E-2</v>
      </c>
      <c r="AT23" s="13">
        <v>1.6701535951326601E-2</v>
      </c>
      <c r="AV23" s="13">
        <v>3.8397075722081363E-2</v>
      </c>
      <c r="AW23" s="13">
        <v>1.100681819424832E-2</v>
      </c>
      <c r="AX23" s="13">
        <v>5.8450198104224728E-2</v>
      </c>
      <c r="AY23" s="13">
        <v>5.0602277857095063E-2</v>
      </c>
      <c r="AZ23" s="13">
        <v>1.8511190962106901E-2</v>
      </c>
      <c r="BB23" s="13">
        <v>4.2335114846479671E-2</v>
      </c>
      <c r="BC23" s="13">
        <v>5.5431137513824218E-2</v>
      </c>
      <c r="BD23" s="13">
        <v>1.2527104719669301E-2</v>
      </c>
      <c r="BE23" s="13">
        <v>2.6373414241479001E-2</v>
      </c>
      <c r="BF23" s="13">
        <v>1.7670701717618611E-2</v>
      </c>
      <c r="BH23" s="13">
        <v>4.8900725116623751E-2</v>
      </c>
      <c r="BI23" s="13">
        <v>4.4854632026665141E-2</v>
      </c>
      <c r="BJ23" s="13">
        <v>1.7354817953453051E-2</v>
      </c>
      <c r="BK23" s="13">
        <v>1.4209777904692531E-2</v>
      </c>
      <c r="BL23" s="13">
        <v>2.8442602344685559E-2</v>
      </c>
      <c r="BN23" s="13">
        <v>3.3982703797356267E-2</v>
      </c>
      <c r="BO23" s="13">
        <v>0</v>
      </c>
      <c r="BP23" s="13">
        <v>3.1536301167440058E-2</v>
      </c>
      <c r="BQ23" s="13">
        <v>2.280397969355304E-2</v>
      </c>
      <c r="BR23" s="13">
        <v>1.945602642038045E-2</v>
      </c>
      <c r="BS23" s="13">
        <v>5.2423874896311742E-2</v>
      </c>
    </row>
    <row r="24" spans="2:73" ht="29" x14ac:dyDescent="0.35">
      <c r="B24" s="12" t="s">
        <v>88</v>
      </c>
      <c r="C24" s="13">
        <v>4.654722883692141E-2</v>
      </c>
      <c r="D24" s="13">
        <v>8.5938915413956957E-2</v>
      </c>
      <c r="E24" s="13">
        <v>7.6907075088643875E-2</v>
      </c>
      <c r="F24" s="13">
        <v>4.0189382153873472E-2</v>
      </c>
      <c r="G24" s="13">
        <v>1.6148564291141049E-2</v>
      </c>
      <c r="H24" s="13">
        <v>3.4930970395951902E-2</v>
      </c>
      <c r="I24" s="13">
        <v>4.1952876116218348E-2</v>
      </c>
      <c r="K24" s="13">
        <v>4.1643569766172513E-2</v>
      </c>
      <c r="L24" s="13">
        <v>5.1557681756319987E-2</v>
      </c>
      <c r="N24" s="13">
        <v>5.9098933636306659E-2</v>
      </c>
      <c r="O24" s="13">
        <v>4.2632183237015751E-2</v>
      </c>
      <c r="P24" s="13">
        <v>5.4919677715289952E-2</v>
      </c>
      <c r="Q24" s="13">
        <v>3.5056778249523621E-2</v>
      </c>
      <c r="S24" s="13">
        <v>5.9064947806731861E-2</v>
      </c>
      <c r="T24" s="13">
        <v>5.8067876841190302E-2</v>
      </c>
      <c r="U24" s="13">
        <v>4.8695577706746401E-2</v>
      </c>
      <c r="V24" s="13">
        <v>3.2122505199590798E-2</v>
      </c>
      <c r="W24" s="13">
        <v>4.1934591592401753E-2</v>
      </c>
      <c r="X24" s="13">
        <v>1.593716691615257E-2</v>
      </c>
      <c r="Y24" s="13">
        <v>2.272201021672619E-2</v>
      </c>
      <c r="Z24" s="13">
        <v>6.1453489785284809E-2</v>
      </c>
      <c r="AB24" s="13">
        <v>3.9824107229688641E-2</v>
      </c>
      <c r="AC24" s="13">
        <v>3.9065673938262102E-2</v>
      </c>
      <c r="AD24" s="13">
        <v>6.6807589929016059E-2</v>
      </c>
      <c r="AE24" s="13">
        <v>5.979441753738883E-2</v>
      </c>
      <c r="AF24" s="13">
        <v>4.1580479811336432E-2</v>
      </c>
      <c r="AH24" s="13">
        <v>4.3319084358229822E-2</v>
      </c>
      <c r="AI24" s="13">
        <v>8.6149264726521416E-2</v>
      </c>
      <c r="AJ24" s="13">
        <v>3.5454118808838628E-2</v>
      </c>
      <c r="AK24" s="13">
        <v>7.4054043463752689E-2</v>
      </c>
      <c r="AL24" s="13">
        <v>5.7753537244834077E-2</v>
      </c>
      <c r="AM24" s="13">
        <v>1.2908810100303481E-2</v>
      </c>
      <c r="AO24" s="13">
        <v>3.9113243720573128E-2</v>
      </c>
      <c r="AP24" s="13">
        <v>8.1659481688390545E-2</v>
      </c>
      <c r="AQ24" s="13">
        <v>3.4848757325614661E-2</v>
      </c>
      <c r="AR24" s="13">
        <v>9.3491989294599426E-2</v>
      </c>
      <c r="AS24" s="13">
        <v>4.3829159962845303E-2</v>
      </c>
      <c r="AT24" s="13">
        <v>2.7240838868779961E-2</v>
      </c>
      <c r="AV24" s="13">
        <v>5.9048553224286572E-2</v>
      </c>
      <c r="AW24" s="13">
        <v>3.1301845641024381E-2</v>
      </c>
      <c r="AX24" s="13">
        <v>8.1254822426071086E-2</v>
      </c>
      <c r="AY24" s="13">
        <v>7.3470153351008746E-2</v>
      </c>
      <c r="AZ24" s="13">
        <v>3.5144966003828867E-2</v>
      </c>
      <c r="BB24" s="13">
        <v>4.0961140652779511E-2</v>
      </c>
      <c r="BC24" s="13">
        <v>6.2072366280280643E-2</v>
      </c>
      <c r="BD24" s="13">
        <v>1.750707483799219E-2</v>
      </c>
      <c r="BE24" s="13">
        <v>0.1234829420706919</v>
      </c>
      <c r="BF24" s="13">
        <v>9.3251289593338366E-2</v>
      </c>
      <c r="BH24" s="13">
        <v>4.1738306555840557E-2</v>
      </c>
      <c r="BI24" s="13">
        <v>6.2772505773105142E-2</v>
      </c>
      <c r="BJ24" s="13">
        <v>3.059072006629519E-2</v>
      </c>
      <c r="BK24" s="13">
        <v>0.1274081193892535</v>
      </c>
      <c r="BL24" s="13">
        <v>4.3047407560869319E-2</v>
      </c>
      <c r="BN24" s="13">
        <v>5.7358886337553969E-2</v>
      </c>
      <c r="BO24" s="13">
        <v>4.9632373021595141E-3</v>
      </c>
      <c r="BP24" s="13">
        <v>0.12013177219198259</v>
      </c>
      <c r="BQ24" s="13">
        <v>4.6061622452980178E-2</v>
      </c>
      <c r="BR24" s="13">
        <v>3.4018902463934492E-2</v>
      </c>
      <c r="BS24" s="13">
        <v>4.0159884134233312E-2</v>
      </c>
    </row>
    <row r="25" spans="2:73" ht="29" x14ac:dyDescent="0.35">
      <c r="B25" s="12" t="s">
        <v>89</v>
      </c>
      <c r="C25" s="13">
        <v>8.1307983318593513E-2</v>
      </c>
      <c r="D25" s="13">
        <v>3.2861145996151558E-2</v>
      </c>
      <c r="E25" s="13">
        <v>4.9118801640332353E-2</v>
      </c>
      <c r="F25" s="13">
        <v>4.4594413808585802E-2</v>
      </c>
      <c r="G25" s="13">
        <v>7.2296890402423417E-2</v>
      </c>
      <c r="H25" s="13">
        <v>9.3158892682039848E-2</v>
      </c>
      <c r="I25" s="13">
        <v>0.14761551902263759</v>
      </c>
      <c r="K25" s="13">
        <v>9.3379891688262967E-2</v>
      </c>
      <c r="L25" s="13">
        <v>6.942245970112533E-2</v>
      </c>
      <c r="N25" s="13">
        <v>8.7293400996487303E-2</v>
      </c>
      <c r="O25" s="13">
        <v>5.1147698501848783E-2</v>
      </c>
      <c r="P25" s="13">
        <v>0.10043175766028491</v>
      </c>
      <c r="Q25" s="13">
        <v>9.6567057874157633E-2</v>
      </c>
      <c r="S25" s="13">
        <v>6.7676954017339808E-2</v>
      </c>
      <c r="T25" s="13">
        <v>3.7494809231574111E-2</v>
      </c>
      <c r="U25" s="13">
        <v>0.1189903378592046</v>
      </c>
      <c r="V25" s="13">
        <v>9.4862864854125609E-2</v>
      </c>
      <c r="W25" s="13">
        <v>9.8770787799540058E-2</v>
      </c>
      <c r="X25" s="13">
        <v>0.113387605041637</v>
      </c>
      <c r="Y25" s="13">
        <v>7.7304979520060019E-2</v>
      </c>
      <c r="Z25" s="13">
        <v>9.5717631840390616E-2</v>
      </c>
      <c r="AB25" s="13">
        <v>0.1023057827258247</v>
      </c>
      <c r="AC25" s="13">
        <v>8.4581783113372444E-2</v>
      </c>
      <c r="AD25" s="13">
        <v>5.8896905403871359E-2</v>
      </c>
      <c r="AE25" s="13">
        <v>6.9334645951952142E-2</v>
      </c>
      <c r="AF25" s="13">
        <v>0.1008549700734039</v>
      </c>
      <c r="AH25" s="13">
        <v>4.1915454813108363E-2</v>
      </c>
      <c r="AI25" s="13">
        <v>0.10793576000336259</v>
      </c>
      <c r="AJ25" s="13">
        <v>0.16504999676287399</v>
      </c>
      <c r="AK25" s="13">
        <v>0.1085179855698236</v>
      </c>
      <c r="AL25" s="13">
        <v>2.9170527074320149E-2</v>
      </c>
      <c r="AM25" s="13">
        <v>0.1332880649376485</v>
      </c>
      <c r="AO25" s="13">
        <v>4.1392261934074623E-2</v>
      </c>
      <c r="AP25" s="13">
        <v>9.406487501471944E-2</v>
      </c>
      <c r="AQ25" s="13">
        <v>0.17469741407068359</v>
      </c>
      <c r="AR25" s="13">
        <v>0.14301796335669639</v>
      </c>
      <c r="AS25" s="13">
        <v>3.2259806618066759E-2</v>
      </c>
      <c r="AT25" s="13">
        <v>0.1202054294960055</v>
      </c>
      <c r="AV25" s="13">
        <v>7.6986799697752753E-2</v>
      </c>
      <c r="AW25" s="13">
        <v>0.16283415514776001</v>
      </c>
      <c r="AX25" s="13">
        <v>7.3183756318461107E-2</v>
      </c>
      <c r="AY25" s="13">
        <v>4.4976422306937977E-2</v>
      </c>
      <c r="AZ25" s="13">
        <v>0.13099491201975841</v>
      </c>
      <c r="BB25" s="13">
        <v>4.8316347994495232E-2</v>
      </c>
      <c r="BC25" s="13">
        <v>8.7267500167602513E-2</v>
      </c>
      <c r="BD25" s="13">
        <v>0.19123106032619869</v>
      </c>
      <c r="BE25" s="13">
        <v>0.10652278558510871</v>
      </c>
      <c r="BF25" s="13">
        <v>9.5707788123930576E-2</v>
      </c>
      <c r="BH25" s="13">
        <v>4.475143116743751E-2</v>
      </c>
      <c r="BI25" s="13">
        <v>8.4462138813995141E-2</v>
      </c>
      <c r="BJ25" s="13">
        <v>0.1886676570396596</v>
      </c>
      <c r="BK25" s="13">
        <v>0.1206823457360611</v>
      </c>
      <c r="BL25" s="13">
        <v>8.9091875488369207E-2</v>
      </c>
      <c r="BN25" s="13">
        <v>8.1968374439851943E-2</v>
      </c>
      <c r="BO25" s="13">
        <v>0.21471669187445289</v>
      </c>
      <c r="BP25" s="13">
        <v>0.1004047886153209</v>
      </c>
      <c r="BQ25" s="13">
        <v>9.0194694445023343E-2</v>
      </c>
      <c r="BR25" s="13">
        <v>3.4755653105045747E-2</v>
      </c>
      <c r="BS25" s="13">
        <v>4.6741986248634342E-2</v>
      </c>
    </row>
    <row r="26" spans="2:73" x14ac:dyDescent="0.35">
      <c r="B26" s="12" t="s">
        <v>90</v>
      </c>
      <c r="C26" s="13">
        <v>6.9886896321999948E-3</v>
      </c>
      <c r="D26" s="13">
        <v>1.6517005541355462E-2</v>
      </c>
      <c r="E26" s="13">
        <v>5.1763466592271608E-3</v>
      </c>
      <c r="F26" s="13">
        <v>4.4483905477779228E-3</v>
      </c>
      <c r="G26" s="13">
        <v>3.9850046729339216E-3</v>
      </c>
      <c r="H26" s="13">
        <v>5.2818722867065534E-3</v>
      </c>
      <c r="I26" s="13">
        <v>9.1771768077992741E-3</v>
      </c>
      <c r="K26" s="13">
        <v>7.1670142688442396E-3</v>
      </c>
      <c r="L26" s="13">
        <v>6.8263920882154642E-3</v>
      </c>
      <c r="N26" s="13">
        <v>0</v>
      </c>
      <c r="O26" s="13">
        <v>8.708299197981266E-3</v>
      </c>
      <c r="P26" s="13">
        <v>7.4110367414008489E-3</v>
      </c>
      <c r="Q26" s="13">
        <v>9.7778090852333969E-3</v>
      </c>
      <c r="S26" s="13">
        <v>1.6159572703316871E-2</v>
      </c>
      <c r="T26" s="13">
        <v>0</v>
      </c>
      <c r="U26" s="13">
        <v>1.5317029699779369E-2</v>
      </c>
      <c r="V26" s="13">
        <v>0</v>
      </c>
      <c r="W26" s="13">
        <v>0</v>
      </c>
      <c r="X26" s="13">
        <v>0</v>
      </c>
      <c r="Y26" s="13">
        <v>1.7446978178251391E-2</v>
      </c>
      <c r="Z26" s="13">
        <v>1.052944363352537E-2</v>
      </c>
      <c r="AB26" s="13">
        <v>3.7044117457984771E-3</v>
      </c>
      <c r="AC26" s="13">
        <v>6.9352568306086911E-3</v>
      </c>
      <c r="AD26" s="13">
        <v>1.0364683134472089E-2</v>
      </c>
      <c r="AE26" s="13">
        <v>0</v>
      </c>
      <c r="AF26" s="13">
        <v>0</v>
      </c>
      <c r="AH26" s="13">
        <v>2.400511802680669E-3</v>
      </c>
      <c r="AI26" s="13">
        <v>0</v>
      </c>
      <c r="AJ26" s="13">
        <v>0</v>
      </c>
      <c r="AK26" s="13">
        <v>0</v>
      </c>
      <c r="AL26" s="13">
        <v>1.026697605005702E-2</v>
      </c>
      <c r="AM26" s="13">
        <v>6.2890283725781371E-3</v>
      </c>
      <c r="AO26" s="13">
        <v>2.6979046308672379E-3</v>
      </c>
      <c r="AP26" s="13">
        <v>0</v>
      </c>
      <c r="AQ26" s="13">
        <v>0</v>
      </c>
      <c r="AR26" s="13">
        <v>0</v>
      </c>
      <c r="AS26" s="13">
        <v>7.3463320374868839E-3</v>
      </c>
      <c r="AT26" s="13">
        <v>5.9254643589147817E-3</v>
      </c>
      <c r="AV26" s="13">
        <v>0</v>
      </c>
      <c r="AW26" s="13">
        <v>0</v>
      </c>
      <c r="AX26" s="13">
        <v>0</v>
      </c>
      <c r="AY26" s="13">
        <v>7.2249312881176994E-3</v>
      </c>
      <c r="AZ26" s="13">
        <v>5.1081747070794072E-3</v>
      </c>
      <c r="BB26" s="13">
        <v>2.2869992393891561E-3</v>
      </c>
      <c r="BC26" s="13">
        <v>0</v>
      </c>
      <c r="BD26" s="13">
        <v>7.9620466185085174E-3</v>
      </c>
      <c r="BE26" s="13">
        <v>0</v>
      </c>
      <c r="BF26" s="13">
        <v>0</v>
      </c>
      <c r="BH26" s="13">
        <v>2.478687884115633E-3</v>
      </c>
      <c r="BI26" s="13">
        <v>0</v>
      </c>
      <c r="BJ26" s="13">
        <v>7.536834228989874E-3</v>
      </c>
      <c r="BK26" s="13">
        <v>0</v>
      </c>
      <c r="BL26" s="13">
        <v>0</v>
      </c>
      <c r="BN26" s="13">
        <v>0</v>
      </c>
      <c r="BO26" s="13">
        <v>0</v>
      </c>
      <c r="BP26" s="13">
        <v>0</v>
      </c>
      <c r="BQ26" s="13">
        <v>1.263932996829311E-2</v>
      </c>
      <c r="BR26" s="13">
        <v>2.069832290412572E-2</v>
      </c>
      <c r="BS26" s="13">
        <v>2.8345423838786882E-3</v>
      </c>
    </row>
    <row r="28" spans="2:73" x14ac:dyDescent="0.35">
      <c r="B28" s="25" t="s">
        <v>91</v>
      </c>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row>
    <row r="29" spans="2:73" x14ac:dyDescent="0.35">
      <c r="B29" s="27" t="s">
        <v>16</v>
      </c>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row>
    <row r="30" spans="2:73" x14ac:dyDescent="0.35">
      <c r="B30" s="12" t="s">
        <v>92</v>
      </c>
      <c r="C30" s="13">
        <v>7.2748357956389828E-2</v>
      </c>
      <c r="D30" s="13">
        <v>9.2887117618756912E-2</v>
      </c>
      <c r="E30" s="13">
        <v>7.8426296751707231E-2</v>
      </c>
      <c r="F30" s="13">
        <v>5.5589346770054733E-2</v>
      </c>
      <c r="G30" s="13">
        <v>4.4668041853407843E-2</v>
      </c>
      <c r="H30" s="13">
        <v>8.6827971393299674E-2</v>
      </c>
      <c r="I30" s="13">
        <v>8.1257029900855121E-2</v>
      </c>
      <c r="K30" s="13">
        <v>8.6611494971964187E-2</v>
      </c>
      <c r="L30" s="13">
        <v>5.9051960301477843E-2</v>
      </c>
      <c r="N30" s="13">
        <v>6.910006373087571E-2</v>
      </c>
      <c r="O30" s="13">
        <v>3.6308672589575021E-2</v>
      </c>
      <c r="P30" s="13">
        <v>0.1204957673599325</v>
      </c>
      <c r="Q30" s="13">
        <v>7.4035404613948266E-2</v>
      </c>
      <c r="S30" s="13">
        <v>7.1251225548549166E-2</v>
      </c>
      <c r="T30" s="13">
        <v>6.3436061653469947E-2</v>
      </c>
      <c r="U30" s="13">
        <v>6.9619559679841528E-2</v>
      </c>
      <c r="V30" s="13">
        <v>8.9497622252566758E-2</v>
      </c>
      <c r="W30" s="13">
        <v>6.630670760815463E-2</v>
      </c>
      <c r="X30" s="13">
        <v>5.6801986706278021E-2</v>
      </c>
      <c r="Y30" s="13">
        <v>8.2415990555590804E-2</v>
      </c>
      <c r="Z30" s="13">
        <v>9.0191064037455831E-2</v>
      </c>
      <c r="AB30" s="13">
        <v>5.625393963595144E-2</v>
      </c>
      <c r="AC30" s="13">
        <v>7.2282465351200212E-2</v>
      </c>
      <c r="AD30" s="13">
        <v>7.488627715752301E-2</v>
      </c>
      <c r="AE30" s="13">
        <v>9.7848436280126669E-2</v>
      </c>
      <c r="AF30" s="13">
        <v>8.5638346014318592E-2</v>
      </c>
      <c r="AH30" s="13">
        <v>2.1594927734178249E-2</v>
      </c>
      <c r="AI30" s="13">
        <v>1.085481211195136E-2</v>
      </c>
      <c r="AJ30" s="13">
        <v>4.4879341543847311E-2</v>
      </c>
      <c r="AK30" s="13">
        <v>2.0283363429814929E-2</v>
      </c>
      <c r="AL30" s="13">
        <v>1.3688660736457881E-2</v>
      </c>
      <c r="AM30" s="13">
        <v>0.3536521478879221</v>
      </c>
      <c r="AO30" s="13">
        <v>2.0924688003679259E-2</v>
      </c>
      <c r="AP30" s="13">
        <v>1.7241307684964E-2</v>
      </c>
      <c r="AQ30" s="13">
        <v>3.775449872287117E-2</v>
      </c>
      <c r="AR30" s="13">
        <v>2.1012191942315621E-2</v>
      </c>
      <c r="AS30" s="13">
        <v>4.1014656711601226E-3</v>
      </c>
      <c r="AT30" s="13">
        <v>0.34580486827142221</v>
      </c>
      <c r="AV30" s="13">
        <v>1.8756984097932649E-2</v>
      </c>
      <c r="AW30" s="13">
        <v>2.4199807002521431E-2</v>
      </c>
      <c r="AX30" s="13">
        <v>1.9031463960666219E-2</v>
      </c>
      <c r="AY30" s="13">
        <v>4.0336874924105058E-3</v>
      </c>
      <c r="AZ30" s="13">
        <v>0.3272694201119179</v>
      </c>
      <c r="BB30" s="13">
        <v>4.2326742213506671E-2</v>
      </c>
      <c r="BC30" s="13">
        <v>8.5879097521432704E-2</v>
      </c>
      <c r="BD30" s="13">
        <v>0.15411583610343291</v>
      </c>
      <c r="BE30" s="13">
        <v>7.3186832452156042E-2</v>
      </c>
      <c r="BF30" s="13">
        <v>3.8422126393128933E-2</v>
      </c>
      <c r="BH30" s="13">
        <v>4.8101194159787752E-2</v>
      </c>
      <c r="BI30" s="13">
        <v>7.8799010475219811E-2</v>
      </c>
      <c r="BJ30" s="13">
        <v>0.1566391724570653</v>
      </c>
      <c r="BK30" s="13">
        <v>6.9623700233564137E-2</v>
      </c>
      <c r="BL30" s="13">
        <v>4.4810018771161572E-2</v>
      </c>
      <c r="BN30" s="13">
        <v>5.6573326525067698E-2</v>
      </c>
      <c r="BO30" s="13">
        <v>0.12415477450425461</v>
      </c>
      <c r="BP30" s="13">
        <v>5.1722938314551221E-2</v>
      </c>
      <c r="BQ30" s="13">
        <v>0.39395074443367117</v>
      </c>
      <c r="BR30" s="13">
        <v>2.7596472288124129E-2</v>
      </c>
      <c r="BS30" s="13">
        <v>1.9563598023310019E-2</v>
      </c>
    </row>
    <row r="31" spans="2:73" x14ac:dyDescent="0.35">
      <c r="B31" s="12" t="s">
        <v>93</v>
      </c>
      <c r="C31" s="13">
        <v>0.14698146257937611</v>
      </c>
      <c r="D31" s="13">
        <v>0.1534722374881109</v>
      </c>
      <c r="E31" s="13">
        <v>0.14985205732150589</v>
      </c>
      <c r="F31" s="13">
        <v>0.19411205863958</v>
      </c>
      <c r="G31" s="13">
        <v>0.13495657950235451</v>
      </c>
      <c r="H31" s="13">
        <v>0.1345380151341703</v>
      </c>
      <c r="I31" s="13">
        <v>0.12949253353118451</v>
      </c>
      <c r="K31" s="13">
        <v>0.1586156628853444</v>
      </c>
      <c r="L31" s="13">
        <v>0.1356842718624956</v>
      </c>
      <c r="N31" s="13">
        <v>0.17735692405630171</v>
      </c>
      <c r="O31" s="13">
        <v>0.1172366887498616</v>
      </c>
      <c r="P31" s="13">
        <v>0.1930073712022049</v>
      </c>
      <c r="Q31" s="13">
        <v>0.12009351483212501</v>
      </c>
      <c r="S31" s="13">
        <v>0.17317350599802789</v>
      </c>
      <c r="T31" s="13">
        <v>0.1127806208486985</v>
      </c>
      <c r="U31" s="13">
        <v>8.744388142463827E-2</v>
      </c>
      <c r="V31" s="13">
        <v>0.15919058351493551</v>
      </c>
      <c r="W31" s="13">
        <v>0.16559144397718301</v>
      </c>
      <c r="X31" s="13">
        <v>0.17901866116466511</v>
      </c>
      <c r="Y31" s="13">
        <v>0.10102903650200409</v>
      </c>
      <c r="Z31" s="13">
        <v>0.10688526879257459</v>
      </c>
      <c r="AB31" s="13">
        <v>8.9890842806997343E-2</v>
      </c>
      <c r="AC31" s="13">
        <v>0.16701080501621071</v>
      </c>
      <c r="AD31" s="13">
        <v>0.14920495320033769</v>
      </c>
      <c r="AE31" s="13">
        <v>0.1463219865657478</v>
      </c>
      <c r="AF31" s="13">
        <v>0.20550793349710991</v>
      </c>
      <c r="AH31" s="13">
        <v>4.9584047168038693E-2</v>
      </c>
      <c r="AI31" s="13">
        <v>0.13094517542690051</v>
      </c>
      <c r="AJ31" s="13">
        <v>0.27707920591495971</v>
      </c>
      <c r="AK31" s="13">
        <v>5.6697777478369238E-2</v>
      </c>
      <c r="AL31" s="13">
        <v>4.4271738091419571E-2</v>
      </c>
      <c r="AM31" s="13">
        <v>0.44036304203710402</v>
      </c>
      <c r="AO31" s="13">
        <v>5.0028820518437121E-2</v>
      </c>
      <c r="AP31" s="13">
        <v>0.1133191636622267</v>
      </c>
      <c r="AQ31" s="13">
        <v>0.21888120250131951</v>
      </c>
      <c r="AR31" s="13">
        <v>8.4977780012982812E-2</v>
      </c>
      <c r="AS31" s="13">
        <v>2.2673395756102971E-2</v>
      </c>
      <c r="AT31" s="13">
        <v>0.46132514982422279</v>
      </c>
      <c r="AV31" s="13">
        <v>9.3655354376834976E-2</v>
      </c>
      <c r="AW31" s="13">
        <v>0.20091307768699809</v>
      </c>
      <c r="AX31" s="13">
        <v>5.4269502213610057E-2</v>
      </c>
      <c r="AY31" s="13">
        <v>4.2055539644687702E-2</v>
      </c>
      <c r="AZ31" s="13">
        <v>0.46070421323349742</v>
      </c>
      <c r="BB31" s="13">
        <v>7.5341243351930487E-2</v>
      </c>
      <c r="BC31" s="13">
        <v>0.15027965940454749</v>
      </c>
      <c r="BD31" s="13">
        <v>0.32864426514811268</v>
      </c>
      <c r="BE31" s="13">
        <v>0.16937141389434079</v>
      </c>
      <c r="BF31" s="13">
        <v>7.2209550814716306E-2</v>
      </c>
      <c r="BH31" s="13">
        <v>7.2086685298154374E-2</v>
      </c>
      <c r="BI31" s="13">
        <v>0.15505984611896431</v>
      </c>
      <c r="BJ31" s="13">
        <v>0.32939500135127753</v>
      </c>
      <c r="BK31" s="13">
        <v>0.18508589583993509</v>
      </c>
      <c r="BL31" s="13">
        <v>4.8477373251815011E-2</v>
      </c>
      <c r="BN31" s="13">
        <v>0.15976271577610149</v>
      </c>
      <c r="BO31" s="13">
        <v>0.28004959016193448</v>
      </c>
      <c r="BP31" s="13">
        <v>0.1504026496290706</v>
      </c>
      <c r="BQ31" s="13">
        <v>0.34741406057880719</v>
      </c>
      <c r="BR31" s="13">
        <v>3.5698648170549713E-2</v>
      </c>
      <c r="BS31" s="13">
        <v>5.2057415801799407E-2</v>
      </c>
    </row>
    <row r="32" spans="2:73" x14ac:dyDescent="0.35">
      <c r="B32" s="12" t="s">
        <v>94</v>
      </c>
      <c r="C32" s="13">
        <v>0.17164345541542181</v>
      </c>
      <c r="D32" s="13">
        <v>0.13426206464397139</v>
      </c>
      <c r="E32" s="13">
        <v>0.18532062783883799</v>
      </c>
      <c r="F32" s="13">
        <v>0.22885820056955489</v>
      </c>
      <c r="G32" s="13">
        <v>0.1849501045254783</v>
      </c>
      <c r="H32" s="13">
        <v>0.1612286564482045</v>
      </c>
      <c r="I32" s="13">
        <v>0.13910272496842291</v>
      </c>
      <c r="K32" s="13">
        <v>0.16244644261408231</v>
      </c>
      <c r="L32" s="13">
        <v>0.18123420243348609</v>
      </c>
      <c r="N32" s="13">
        <v>0.23923932015436691</v>
      </c>
      <c r="O32" s="13">
        <v>0.17388591263569089</v>
      </c>
      <c r="P32" s="13">
        <v>0.12502930834237169</v>
      </c>
      <c r="Q32" s="13">
        <v>0.16341224727480069</v>
      </c>
      <c r="S32" s="13">
        <v>0.1797439168620861</v>
      </c>
      <c r="T32" s="13">
        <v>0.16537045725514629</v>
      </c>
      <c r="U32" s="13">
        <v>8.7703616155934375E-2</v>
      </c>
      <c r="V32" s="13">
        <v>0.17947442195433419</v>
      </c>
      <c r="W32" s="13">
        <v>0.1732525340625283</v>
      </c>
      <c r="X32" s="13">
        <v>0.21945222668762901</v>
      </c>
      <c r="Y32" s="13">
        <v>0.18705265472511201</v>
      </c>
      <c r="Z32" s="13">
        <v>0.1371564249373502</v>
      </c>
      <c r="AB32" s="13">
        <v>0.16331946702419331</v>
      </c>
      <c r="AC32" s="13">
        <v>0.15812801462107881</v>
      </c>
      <c r="AD32" s="13">
        <v>0.13684861894404801</v>
      </c>
      <c r="AE32" s="13">
        <v>0.1701628031593824</v>
      </c>
      <c r="AF32" s="13">
        <v>0.30927987276840391</v>
      </c>
      <c r="AH32" s="13">
        <v>0.15795890703332591</v>
      </c>
      <c r="AI32" s="13">
        <v>0.2362477443060812</v>
      </c>
      <c r="AJ32" s="13">
        <v>0.28618614747931792</v>
      </c>
      <c r="AK32" s="13">
        <v>0.1142084066789473</v>
      </c>
      <c r="AL32" s="13">
        <v>9.115250607884294E-2</v>
      </c>
      <c r="AM32" s="13">
        <v>0.15480601528311791</v>
      </c>
      <c r="AO32" s="13">
        <v>0.16713153878033399</v>
      </c>
      <c r="AP32" s="13">
        <v>0.2272321955536791</v>
      </c>
      <c r="AQ32" s="13">
        <v>0.30841943877605399</v>
      </c>
      <c r="AR32" s="13">
        <v>0.1562718883415844</v>
      </c>
      <c r="AS32" s="13">
        <v>6.1762548338790031E-2</v>
      </c>
      <c r="AT32" s="13">
        <v>0.1443923600070964</v>
      </c>
      <c r="AV32" s="13">
        <v>0.19931226204850069</v>
      </c>
      <c r="AW32" s="13">
        <v>0.33945516618461918</v>
      </c>
      <c r="AX32" s="13">
        <v>0.1326040420250417</v>
      </c>
      <c r="AY32" s="13">
        <v>9.8764232326232715E-2</v>
      </c>
      <c r="AZ32" s="13">
        <v>0.17193745512639649</v>
      </c>
      <c r="BB32" s="13">
        <v>0.1475002367067105</v>
      </c>
      <c r="BC32" s="13">
        <v>0.21191688928018501</v>
      </c>
      <c r="BD32" s="13">
        <v>0.26898808912046668</v>
      </c>
      <c r="BE32" s="13">
        <v>0.1160839044940187</v>
      </c>
      <c r="BF32" s="13">
        <v>0.15358841466210491</v>
      </c>
      <c r="BH32" s="13">
        <v>0.15141928462528981</v>
      </c>
      <c r="BI32" s="13">
        <v>0.21319069850438671</v>
      </c>
      <c r="BJ32" s="13">
        <v>0.25504714059855121</v>
      </c>
      <c r="BK32" s="13">
        <v>0.15992016397488909</v>
      </c>
      <c r="BL32" s="13">
        <v>5.4060734254417528E-2</v>
      </c>
      <c r="BN32" s="13">
        <v>0.22014882628840149</v>
      </c>
      <c r="BO32" s="13">
        <v>0.26475761085110461</v>
      </c>
      <c r="BP32" s="13">
        <v>0.13302667003781629</v>
      </c>
      <c r="BQ32" s="13">
        <v>0.20849273364855439</v>
      </c>
      <c r="BR32" s="13">
        <v>6.5080063567182336E-2</v>
      </c>
      <c r="BS32" s="13">
        <v>0.1223380138863507</v>
      </c>
    </row>
    <row r="33" spans="2:73" x14ac:dyDescent="0.35">
      <c r="B33" s="12" t="s">
        <v>95</v>
      </c>
      <c r="C33" s="13">
        <v>0.52365087174174019</v>
      </c>
      <c r="D33" s="13">
        <v>0.46997434350259171</v>
      </c>
      <c r="E33" s="13">
        <v>0.47260457601191108</v>
      </c>
      <c r="F33" s="13">
        <v>0.43323587268108221</v>
      </c>
      <c r="G33" s="13">
        <v>0.52506612155555243</v>
      </c>
      <c r="H33" s="13">
        <v>0.56716000203568295</v>
      </c>
      <c r="I33" s="13">
        <v>0.61004585797515753</v>
      </c>
      <c r="K33" s="13">
        <v>0.5368094485133722</v>
      </c>
      <c r="L33" s="13">
        <v>0.50939969063734336</v>
      </c>
      <c r="N33" s="13">
        <v>0.4750748925928035</v>
      </c>
      <c r="O33" s="13">
        <v>0.61230975047267411</v>
      </c>
      <c r="P33" s="13">
        <v>0.45275629342420232</v>
      </c>
      <c r="Q33" s="13">
        <v>0.51505608286369264</v>
      </c>
      <c r="S33" s="13">
        <v>0.4821003645752488</v>
      </c>
      <c r="T33" s="13">
        <v>0.54250598871055511</v>
      </c>
      <c r="U33" s="13">
        <v>0.70695945301682628</v>
      </c>
      <c r="V33" s="13">
        <v>0.48204938978810807</v>
      </c>
      <c r="W33" s="13">
        <v>0.52419770185571479</v>
      </c>
      <c r="X33" s="13">
        <v>0.50530627118956972</v>
      </c>
      <c r="Y33" s="13">
        <v>0.54956291641811295</v>
      </c>
      <c r="Z33" s="13">
        <v>0.57401129356734237</v>
      </c>
      <c r="AB33" s="13">
        <v>0.54635527918720272</v>
      </c>
      <c r="AC33" s="13">
        <v>0.53645172064559143</v>
      </c>
      <c r="AD33" s="13">
        <v>0.5725848720076705</v>
      </c>
      <c r="AE33" s="13">
        <v>0.5055543298106554</v>
      </c>
      <c r="AF33" s="13">
        <v>0.37560456073703957</v>
      </c>
      <c r="AH33" s="13">
        <v>0.69722826789139059</v>
      </c>
      <c r="AI33" s="13">
        <v>0.57265587978603849</v>
      </c>
      <c r="AJ33" s="13">
        <v>0.34883026546436069</v>
      </c>
      <c r="AK33" s="13">
        <v>0.75035915065487169</v>
      </c>
      <c r="AL33" s="13">
        <v>0.76250322475169219</v>
      </c>
      <c r="AM33" s="13">
        <v>1.237247156379246E-2</v>
      </c>
      <c r="AO33" s="13">
        <v>0.67473783022927181</v>
      </c>
      <c r="AP33" s="13">
        <v>0.59335520296248612</v>
      </c>
      <c r="AQ33" s="13">
        <v>0.39272563668463178</v>
      </c>
      <c r="AR33" s="13">
        <v>0.71096064761150723</v>
      </c>
      <c r="AS33" s="13">
        <v>0.82775769903788354</v>
      </c>
      <c r="AT33" s="13">
        <v>1.2675266834115011E-2</v>
      </c>
      <c r="AV33" s="13">
        <v>0.62769388106503543</v>
      </c>
      <c r="AW33" s="13">
        <v>0.3888428416599744</v>
      </c>
      <c r="AX33" s="13">
        <v>0.73703182308395954</v>
      </c>
      <c r="AY33" s="13">
        <v>0.77557787391483168</v>
      </c>
      <c r="AZ33" s="13">
        <v>1.3797867445402271E-2</v>
      </c>
      <c r="BB33" s="13">
        <v>0.67875887315168304</v>
      </c>
      <c r="BC33" s="13">
        <v>0.49439790669464562</v>
      </c>
      <c r="BD33" s="13">
        <v>0.21366293622286689</v>
      </c>
      <c r="BE33" s="13">
        <v>0.62117145247237671</v>
      </c>
      <c r="BF33" s="13">
        <v>0.71209792159608032</v>
      </c>
      <c r="BH33" s="13">
        <v>0.67133210282595512</v>
      </c>
      <c r="BI33" s="13">
        <v>0.5005072323909856</v>
      </c>
      <c r="BJ33" s="13">
        <v>0.22126047421656961</v>
      </c>
      <c r="BK33" s="13">
        <v>0.58537023995161153</v>
      </c>
      <c r="BL33" s="13">
        <v>0.8092699158666159</v>
      </c>
      <c r="BN33" s="13">
        <v>0.52881200450731758</v>
      </c>
      <c r="BO33" s="13">
        <v>0.28941876855667009</v>
      </c>
      <c r="BP33" s="13">
        <v>0.64135549606027253</v>
      </c>
      <c r="BQ33" s="13">
        <v>1.988611944712804E-2</v>
      </c>
      <c r="BR33" s="13">
        <v>0.77874518564277551</v>
      </c>
      <c r="BS33" s="13">
        <v>0.74048801016509613</v>
      </c>
    </row>
    <row r="34" spans="2:73" x14ac:dyDescent="0.35">
      <c r="B34" s="12" t="s">
        <v>96</v>
      </c>
      <c r="C34" s="13">
        <v>8.4975852307072344E-2</v>
      </c>
      <c r="D34" s="13">
        <v>0.1494042367465693</v>
      </c>
      <c r="E34" s="13">
        <v>0.1137964420760378</v>
      </c>
      <c r="F34" s="13">
        <v>8.820452133972799E-2</v>
      </c>
      <c r="G34" s="13">
        <v>0.1103591525632068</v>
      </c>
      <c r="H34" s="13">
        <v>5.024535498864259E-2</v>
      </c>
      <c r="I34" s="13">
        <v>4.0101853624379971E-2</v>
      </c>
      <c r="K34" s="13">
        <v>5.5516951015236987E-2</v>
      </c>
      <c r="L34" s="13">
        <v>0.1146298747651972</v>
      </c>
      <c r="N34" s="13">
        <v>3.9228799465652213E-2</v>
      </c>
      <c r="O34" s="13">
        <v>6.0258975552198238E-2</v>
      </c>
      <c r="P34" s="13">
        <v>0.10871125967128829</v>
      </c>
      <c r="Q34" s="13">
        <v>0.1274027504154335</v>
      </c>
      <c r="S34" s="13">
        <v>9.3730987016087994E-2</v>
      </c>
      <c r="T34" s="13">
        <v>0.1159068715321301</v>
      </c>
      <c r="U34" s="13">
        <v>4.8273489722759529E-2</v>
      </c>
      <c r="V34" s="13">
        <v>8.9787982490055443E-2</v>
      </c>
      <c r="W34" s="13">
        <v>7.0651612496419214E-2</v>
      </c>
      <c r="X34" s="13">
        <v>3.9420854251858449E-2</v>
      </c>
      <c r="Y34" s="13">
        <v>7.9939401799180229E-2</v>
      </c>
      <c r="Z34" s="13">
        <v>9.1755948665276976E-2</v>
      </c>
      <c r="AB34" s="13">
        <v>0.14418047134565509</v>
      </c>
      <c r="AC34" s="13">
        <v>6.6126994365918818E-2</v>
      </c>
      <c r="AD34" s="13">
        <v>6.64752786904209E-2</v>
      </c>
      <c r="AE34" s="13">
        <v>8.0112444184087764E-2</v>
      </c>
      <c r="AF34" s="13">
        <v>2.3969286983128241E-2</v>
      </c>
      <c r="AH34" s="13">
        <v>7.3633850173066645E-2</v>
      </c>
      <c r="AI34" s="13">
        <v>4.9296388369028533E-2</v>
      </c>
      <c r="AJ34" s="13">
        <v>4.3025039597514428E-2</v>
      </c>
      <c r="AK34" s="13">
        <v>5.8451301757996781E-2</v>
      </c>
      <c r="AL34" s="13">
        <v>8.8383870341587276E-2</v>
      </c>
      <c r="AM34" s="13">
        <v>3.8806323228063551E-2</v>
      </c>
      <c r="AO34" s="13">
        <v>8.7177122468277829E-2</v>
      </c>
      <c r="AP34" s="13">
        <v>4.8852130136644217E-2</v>
      </c>
      <c r="AQ34" s="13">
        <v>4.2219223315123608E-2</v>
      </c>
      <c r="AR34" s="13">
        <v>2.6777492091609959E-2</v>
      </c>
      <c r="AS34" s="13">
        <v>8.3704891196063114E-2</v>
      </c>
      <c r="AT34" s="13">
        <v>3.5802355063143457E-2</v>
      </c>
      <c r="AV34" s="13">
        <v>6.0581518411696331E-2</v>
      </c>
      <c r="AW34" s="13">
        <v>4.6589107465886757E-2</v>
      </c>
      <c r="AX34" s="13">
        <v>5.7063168716722568E-2</v>
      </c>
      <c r="AY34" s="13">
        <v>7.9568666621837564E-2</v>
      </c>
      <c r="AZ34" s="13">
        <v>2.6291044082785719E-2</v>
      </c>
      <c r="BB34" s="13">
        <v>5.6072904576169161E-2</v>
      </c>
      <c r="BC34" s="13">
        <v>5.7526447099189228E-2</v>
      </c>
      <c r="BD34" s="13">
        <v>3.4588873405120603E-2</v>
      </c>
      <c r="BE34" s="13">
        <v>2.0186396687107661E-2</v>
      </c>
      <c r="BF34" s="13">
        <v>2.3681986533969138E-2</v>
      </c>
      <c r="BH34" s="13">
        <v>5.7060733090812887E-2</v>
      </c>
      <c r="BI34" s="13">
        <v>5.24432125104436E-2</v>
      </c>
      <c r="BJ34" s="13">
        <v>3.765821137653632E-2</v>
      </c>
      <c r="BK34" s="13">
        <v>0</v>
      </c>
      <c r="BL34" s="13">
        <v>4.338195785599E-2</v>
      </c>
      <c r="BN34" s="13">
        <v>3.4703126903111767E-2</v>
      </c>
      <c r="BO34" s="13">
        <v>4.1619255926036158E-2</v>
      </c>
      <c r="BP34" s="13">
        <v>2.3492245958289311E-2</v>
      </c>
      <c r="BQ34" s="13">
        <v>3.0256341891839331E-2</v>
      </c>
      <c r="BR34" s="13">
        <v>9.2879630331368396E-2</v>
      </c>
      <c r="BS34" s="13">
        <v>6.5552962123443664E-2</v>
      </c>
    </row>
    <row r="36" spans="2:73" x14ac:dyDescent="0.35">
      <c r="B36" s="25" t="s">
        <v>97</v>
      </c>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row>
    <row r="37" spans="2:73" x14ac:dyDescent="0.35">
      <c r="B37" s="27" t="s">
        <v>16</v>
      </c>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row>
    <row r="38" spans="2:73" x14ac:dyDescent="0.35">
      <c r="B38" s="12" t="s">
        <v>92</v>
      </c>
      <c r="C38" s="13">
        <v>0.1736343422978345</v>
      </c>
      <c r="D38" s="13">
        <v>0.1042444260894867</v>
      </c>
      <c r="E38" s="13">
        <v>0.1578072024454473</v>
      </c>
      <c r="F38" s="13">
        <v>0.21656330593651379</v>
      </c>
      <c r="G38" s="13">
        <v>0.14938390114138869</v>
      </c>
      <c r="H38" s="13">
        <v>0.2302612894721795</v>
      </c>
      <c r="I38" s="13">
        <v>0.16498944992207151</v>
      </c>
      <c r="K38" s="13">
        <v>0.20016774266238099</v>
      </c>
      <c r="L38" s="13">
        <v>0.1474989633105924</v>
      </c>
      <c r="N38" s="13">
        <v>0.17727054049090191</v>
      </c>
      <c r="O38" s="13">
        <v>0.16724239820399589</v>
      </c>
      <c r="P38" s="13">
        <v>0.16086178454792821</v>
      </c>
      <c r="Q38" s="13">
        <v>0.18656784575016169</v>
      </c>
      <c r="S38" s="13">
        <v>0.14861219069735701</v>
      </c>
      <c r="T38" s="13">
        <v>0.20678528010344399</v>
      </c>
      <c r="U38" s="13">
        <v>0.19815172981959919</v>
      </c>
      <c r="V38" s="13">
        <v>0.1611987233080367</v>
      </c>
      <c r="W38" s="13">
        <v>0.18199319657571739</v>
      </c>
      <c r="X38" s="13">
        <v>0.14652809247030421</v>
      </c>
      <c r="Y38" s="13">
        <v>0.13668642220690921</v>
      </c>
      <c r="Z38" s="13">
        <v>0.22904208851084701</v>
      </c>
      <c r="AB38" s="13">
        <v>0.199425289657614</v>
      </c>
      <c r="AC38" s="13">
        <v>0.1830290965533142</v>
      </c>
      <c r="AD38" s="13">
        <v>0.13424603885912809</v>
      </c>
      <c r="AE38" s="13">
        <v>0.1718688325368932</v>
      </c>
      <c r="AF38" s="13">
        <v>0.1684351718268326</v>
      </c>
      <c r="AH38" s="13">
        <v>0.44655889473640081</v>
      </c>
      <c r="AI38" s="13">
        <v>1.8375866836623039E-2</v>
      </c>
      <c r="AJ38" s="13">
        <v>6.4042424068634909E-3</v>
      </c>
      <c r="AK38" s="13">
        <v>0</v>
      </c>
      <c r="AL38" s="13">
        <v>3.7972547204884313E-2</v>
      </c>
      <c r="AM38" s="13">
        <v>0</v>
      </c>
      <c r="AO38" s="13">
        <v>0.44771682147425779</v>
      </c>
      <c r="AP38" s="13">
        <v>1.5250504089490489E-2</v>
      </c>
      <c r="AQ38" s="13">
        <v>1.206477954037184E-2</v>
      </c>
      <c r="AR38" s="13">
        <v>1.8974461544457599E-2</v>
      </c>
      <c r="AS38" s="13">
        <v>0.15970692928865651</v>
      </c>
      <c r="AT38" s="13">
        <v>0</v>
      </c>
      <c r="AV38" s="13">
        <v>0.1321916795458328</v>
      </c>
      <c r="AW38" s="13">
        <v>9.5701812119500157E-2</v>
      </c>
      <c r="AX38" s="13">
        <v>6.8969805428664793E-2</v>
      </c>
      <c r="AY38" s="13">
        <v>0.13582856980567889</v>
      </c>
      <c r="AZ38" s="13">
        <v>4.6908288567101289E-2</v>
      </c>
      <c r="BB38" s="13">
        <v>0.39213604014335318</v>
      </c>
      <c r="BC38" s="13">
        <v>3.0063824278535298E-2</v>
      </c>
      <c r="BD38" s="13">
        <v>0</v>
      </c>
      <c r="BE38" s="13">
        <v>8.0871035474392432E-3</v>
      </c>
      <c r="BF38" s="13">
        <v>3.1537720432436862E-2</v>
      </c>
      <c r="BH38" s="13">
        <v>0.39377820568228639</v>
      </c>
      <c r="BI38" s="13">
        <v>3.4932987404619552E-2</v>
      </c>
      <c r="BJ38" s="13">
        <v>3.685573394789875E-3</v>
      </c>
      <c r="BK38" s="13">
        <v>0</v>
      </c>
      <c r="BL38" s="13">
        <v>0.19473124348528881</v>
      </c>
      <c r="BN38" s="13">
        <v>7.4630582718383701E-2</v>
      </c>
      <c r="BO38" s="13">
        <v>2.950870268581474E-2</v>
      </c>
      <c r="BP38" s="13">
        <v>3.0695435482132299E-2</v>
      </c>
      <c r="BQ38" s="13">
        <v>6.5569022356090599E-3</v>
      </c>
      <c r="BR38" s="13">
        <v>7.1188473632644952E-2</v>
      </c>
      <c r="BS38" s="13">
        <v>0.43116567334076261</v>
      </c>
    </row>
    <row r="39" spans="2:73" x14ac:dyDescent="0.35">
      <c r="B39" s="12" t="s">
        <v>93</v>
      </c>
      <c r="C39" s="13">
        <v>0.25359242486864592</v>
      </c>
      <c r="D39" s="13">
        <v>0.28056014810829372</v>
      </c>
      <c r="E39" s="13">
        <v>0.33172189806424979</v>
      </c>
      <c r="F39" s="13">
        <v>0.25323765358682299</v>
      </c>
      <c r="G39" s="13">
        <v>0.3224125633487766</v>
      </c>
      <c r="H39" s="13">
        <v>0.20505304818992451</v>
      </c>
      <c r="I39" s="13">
        <v>0.16987837564142669</v>
      </c>
      <c r="K39" s="13">
        <v>0.26346552507175419</v>
      </c>
      <c r="L39" s="13">
        <v>0.24430085910022001</v>
      </c>
      <c r="N39" s="13">
        <v>0.27640218457897692</v>
      </c>
      <c r="O39" s="13">
        <v>0.28609798760968702</v>
      </c>
      <c r="P39" s="13">
        <v>0.20641678067239549</v>
      </c>
      <c r="Q39" s="13">
        <v>0.24220912161673069</v>
      </c>
      <c r="S39" s="13">
        <v>0.26695113627981432</v>
      </c>
      <c r="T39" s="13">
        <v>0.27897332375438427</v>
      </c>
      <c r="U39" s="13">
        <v>0.27299422554411812</v>
      </c>
      <c r="V39" s="13">
        <v>0.26794879282950512</v>
      </c>
      <c r="W39" s="13">
        <v>0.25307069851843539</v>
      </c>
      <c r="X39" s="13">
        <v>0.18088572779399081</v>
      </c>
      <c r="Y39" s="13">
        <v>0.26880898747974208</v>
      </c>
      <c r="Z39" s="13">
        <v>0.20983814192865621</v>
      </c>
      <c r="AB39" s="13">
        <v>0.2365585145076585</v>
      </c>
      <c r="AC39" s="13">
        <v>0.24660777201529449</v>
      </c>
      <c r="AD39" s="13">
        <v>0.28747082581468769</v>
      </c>
      <c r="AE39" s="13">
        <v>0.24504821821217679</v>
      </c>
      <c r="AF39" s="13">
        <v>0.2448252262027171</v>
      </c>
      <c r="AH39" s="13">
        <v>0.43526561075119408</v>
      </c>
      <c r="AI39" s="13">
        <v>0.19307080017712239</v>
      </c>
      <c r="AJ39" s="13">
        <v>7.4813244650839536E-2</v>
      </c>
      <c r="AK39" s="13">
        <v>0.1554393940657243</v>
      </c>
      <c r="AL39" s="13">
        <v>0.31289369002170558</v>
      </c>
      <c r="AM39" s="13">
        <v>7.6970291000943214E-2</v>
      </c>
      <c r="AO39" s="13">
        <v>0.41020281503854678</v>
      </c>
      <c r="AP39" s="13">
        <v>0.22141034109724089</v>
      </c>
      <c r="AQ39" s="13">
        <v>6.7186428507033213E-2</v>
      </c>
      <c r="AR39" s="13">
        <v>0.12536077704869039</v>
      </c>
      <c r="AS39" s="13">
        <v>0.40092812157020091</v>
      </c>
      <c r="AT39" s="13">
        <v>9.1420468520246351E-2</v>
      </c>
      <c r="AV39" s="13">
        <v>0.2814431055746443</v>
      </c>
      <c r="AW39" s="13">
        <v>0.18680876928238421</v>
      </c>
      <c r="AX39" s="13">
        <v>0.2061997067382563</v>
      </c>
      <c r="AY39" s="13">
        <v>0.4104591409666985</v>
      </c>
      <c r="AZ39" s="13">
        <v>0.11133023813985569</v>
      </c>
      <c r="BB39" s="13">
        <v>0.38866999419349041</v>
      </c>
      <c r="BC39" s="13">
        <v>0.1589019610495303</v>
      </c>
      <c r="BD39" s="13">
        <v>5.030233152100988E-2</v>
      </c>
      <c r="BE39" s="13">
        <v>0.14729608944985861</v>
      </c>
      <c r="BF39" s="13">
        <v>0.37658981575307882</v>
      </c>
      <c r="BH39" s="13">
        <v>0.3851939299502769</v>
      </c>
      <c r="BI39" s="13">
        <v>0.16207369149051379</v>
      </c>
      <c r="BJ39" s="13">
        <v>5.356566883511716E-2</v>
      </c>
      <c r="BK39" s="13">
        <v>0.10075805987852721</v>
      </c>
      <c r="BL39" s="13">
        <v>0.43191663469250702</v>
      </c>
      <c r="BN39" s="13">
        <v>0.1958409072393871</v>
      </c>
      <c r="BO39" s="13">
        <v>8.0736780826246649E-2</v>
      </c>
      <c r="BP39" s="13">
        <v>0.1008298342422858</v>
      </c>
      <c r="BQ39" s="13">
        <v>0.14118486537622871</v>
      </c>
      <c r="BR39" s="13">
        <v>0.2422286290275272</v>
      </c>
      <c r="BS39" s="13">
        <v>0.43135604859597421</v>
      </c>
    </row>
    <row r="40" spans="2:73" x14ac:dyDescent="0.35">
      <c r="B40" s="12" t="s">
        <v>94</v>
      </c>
      <c r="C40" s="13">
        <v>0.2023343546651149</v>
      </c>
      <c r="D40" s="13">
        <v>0.27458344147698638</v>
      </c>
      <c r="E40" s="13">
        <v>0.26085667770722171</v>
      </c>
      <c r="F40" s="13">
        <v>0.2477454442362797</v>
      </c>
      <c r="G40" s="13">
        <v>0.21870255671617711</v>
      </c>
      <c r="H40" s="13">
        <v>0.167789289033801</v>
      </c>
      <c r="I40" s="13">
        <v>0.11183342091828399</v>
      </c>
      <c r="K40" s="13">
        <v>0.1828206523314819</v>
      </c>
      <c r="L40" s="13">
        <v>0.22001877172635029</v>
      </c>
      <c r="N40" s="13">
        <v>0.21028466388440789</v>
      </c>
      <c r="O40" s="13">
        <v>0.19837266564800449</v>
      </c>
      <c r="P40" s="13">
        <v>0.2238538680128625</v>
      </c>
      <c r="Q40" s="13">
        <v>0.18264514458609271</v>
      </c>
      <c r="S40" s="13">
        <v>0.228513338201143</v>
      </c>
      <c r="T40" s="13">
        <v>0.20801306847552259</v>
      </c>
      <c r="U40" s="13">
        <v>0.17934746278075039</v>
      </c>
      <c r="V40" s="13">
        <v>0.14942767613367561</v>
      </c>
      <c r="W40" s="13">
        <v>0.21582153684557159</v>
      </c>
      <c r="X40" s="13">
        <v>0.2094862707851905</v>
      </c>
      <c r="Y40" s="13">
        <v>0.23642591602204599</v>
      </c>
      <c r="Z40" s="13">
        <v>0.17533747761276941</v>
      </c>
      <c r="AB40" s="13">
        <v>0.18709845035784839</v>
      </c>
      <c r="AC40" s="13">
        <v>0.22372056727913139</v>
      </c>
      <c r="AD40" s="13">
        <v>0.1664263594041234</v>
      </c>
      <c r="AE40" s="13">
        <v>0.1731287007466098</v>
      </c>
      <c r="AF40" s="13">
        <v>0.28522484966690143</v>
      </c>
      <c r="AH40" s="13">
        <v>8.935064492406096E-2</v>
      </c>
      <c r="AI40" s="13">
        <v>0.36554200264784831</v>
      </c>
      <c r="AJ40" s="13">
        <v>0.15212207427126809</v>
      </c>
      <c r="AK40" s="13">
        <v>0.27096908955720211</v>
      </c>
      <c r="AL40" s="13">
        <v>0.37157723636002982</v>
      </c>
      <c r="AM40" s="13">
        <v>0.20802309561603399</v>
      </c>
      <c r="AO40" s="13">
        <v>0.1092005276290246</v>
      </c>
      <c r="AP40" s="13">
        <v>0.32758423822394472</v>
      </c>
      <c r="AQ40" s="13">
        <v>0.15965249308294541</v>
      </c>
      <c r="AR40" s="13">
        <v>0.31820649902854459</v>
      </c>
      <c r="AS40" s="13">
        <v>0.2460055280502472</v>
      </c>
      <c r="AT40" s="13">
        <v>0.21558905478093679</v>
      </c>
      <c r="AV40" s="13">
        <v>0.3050720860584844</v>
      </c>
      <c r="AW40" s="13">
        <v>0.1469858562578289</v>
      </c>
      <c r="AX40" s="13">
        <v>0.2321727768126611</v>
      </c>
      <c r="AY40" s="13">
        <v>0.27061523579936247</v>
      </c>
      <c r="AZ40" s="13">
        <v>0.21153964380048079</v>
      </c>
      <c r="BB40" s="13">
        <v>0.15561364059351099</v>
      </c>
      <c r="BC40" s="13">
        <v>0.31654016093397341</v>
      </c>
      <c r="BD40" s="13">
        <v>0.1218315498707947</v>
      </c>
      <c r="BE40" s="13">
        <v>0.24654522488444999</v>
      </c>
      <c r="BF40" s="13">
        <v>0.3873851317768392</v>
      </c>
      <c r="BH40" s="13">
        <v>0.1572931777039053</v>
      </c>
      <c r="BI40" s="13">
        <v>0.31780401463008823</v>
      </c>
      <c r="BJ40" s="13">
        <v>0.15224220260812901</v>
      </c>
      <c r="BK40" s="13">
        <v>0.25994503685520648</v>
      </c>
      <c r="BL40" s="13">
        <v>0.23714085197481119</v>
      </c>
      <c r="BN40" s="13">
        <v>0.30008465783839161</v>
      </c>
      <c r="BO40" s="13">
        <v>0.1492098325826669</v>
      </c>
      <c r="BP40" s="13">
        <v>0.23761563035764291</v>
      </c>
      <c r="BQ40" s="13">
        <v>0.2590288453777182</v>
      </c>
      <c r="BR40" s="13">
        <v>0.32747727180791047</v>
      </c>
      <c r="BS40" s="13">
        <v>0.1049604015448091</v>
      </c>
    </row>
    <row r="41" spans="2:73" x14ac:dyDescent="0.35">
      <c r="B41" s="12" t="s">
        <v>95</v>
      </c>
      <c r="C41" s="13">
        <v>0.3100699969181826</v>
      </c>
      <c r="D41" s="13">
        <v>0.19992702201383339</v>
      </c>
      <c r="E41" s="13">
        <v>0.1617809103039399</v>
      </c>
      <c r="F41" s="13">
        <v>0.22056418933950481</v>
      </c>
      <c r="G41" s="13">
        <v>0.2486582918537017</v>
      </c>
      <c r="H41" s="13">
        <v>0.36787771944977438</v>
      </c>
      <c r="I41" s="13">
        <v>0.52689159367850535</v>
      </c>
      <c r="K41" s="13">
        <v>0.313311808169632</v>
      </c>
      <c r="L41" s="13">
        <v>0.30753930257182582</v>
      </c>
      <c r="N41" s="13">
        <v>0.29720742638301939</v>
      </c>
      <c r="O41" s="13">
        <v>0.30847893090290662</v>
      </c>
      <c r="P41" s="13">
        <v>0.33570216553748439</v>
      </c>
      <c r="Q41" s="13">
        <v>0.29875301243269581</v>
      </c>
      <c r="S41" s="13">
        <v>0.28484716066883881</v>
      </c>
      <c r="T41" s="13">
        <v>0.24849576458388689</v>
      </c>
      <c r="U41" s="13">
        <v>0.33721571201882738</v>
      </c>
      <c r="V41" s="13">
        <v>0.32554881081465731</v>
      </c>
      <c r="W41" s="13">
        <v>0.31866470562282567</v>
      </c>
      <c r="X41" s="13">
        <v>0.41583410021511852</v>
      </c>
      <c r="Y41" s="13">
        <v>0.27012231309195911</v>
      </c>
      <c r="Z41" s="13">
        <v>0.337889866428223</v>
      </c>
      <c r="AB41" s="13">
        <v>0.3007522707944536</v>
      </c>
      <c r="AC41" s="13">
        <v>0.29158283788128209</v>
      </c>
      <c r="AD41" s="13">
        <v>0.36233949214115813</v>
      </c>
      <c r="AE41" s="13">
        <v>0.36261221151889339</v>
      </c>
      <c r="AF41" s="13">
        <v>0.26369600486873651</v>
      </c>
      <c r="AH41" s="13">
        <v>1.6259911253870489E-2</v>
      </c>
      <c r="AI41" s="13">
        <v>0.38893642729567629</v>
      </c>
      <c r="AJ41" s="13">
        <v>0.74024283268444357</v>
      </c>
      <c r="AK41" s="13">
        <v>0.53635318170862223</v>
      </c>
      <c r="AL41" s="13">
        <v>0.20177466580500039</v>
      </c>
      <c r="AM41" s="13">
        <v>0.6553559460153241</v>
      </c>
      <c r="AO41" s="13">
        <v>1.6491569185718421E-2</v>
      </c>
      <c r="AP41" s="13">
        <v>0.39368035314781452</v>
      </c>
      <c r="AQ41" s="13">
        <v>0.72939298618292248</v>
      </c>
      <c r="AR41" s="13">
        <v>0.50053301662861871</v>
      </c>
      <c r="AS41" s="13">
        <v>0.13913520670358201</v>
      </c>
      <c r="AT41" s="13">
        <v>0.64451965062240679</v>
      </c>
      <c r="AV41" s="13">
        <v>0.25805626832604511</v>
      </c>
      <c r="AW41" s="13">
        <v>0.55995951352217499</v>
      </c>
      <c r="AX41" s="13">
        <v>0.47390495208894662</v>
      </c>
      <c r="AY41" s="13">
        <v>0.1385699901311378</v>
      </c>
      <c r="AZ41" s="13">
        <v>0.59002618300725473</v>
      </c>
      <c r="BB41" s="13">
        <v>5.3063744052042422E-2</v>
      </c>
      <c r="BC41" s="13">
        <v>0.47435729952055078</v>
      </c>
      <c r="BD41" s="13">
        <v>0.80440959514071875</v>
      </c>
      <c r="BE41" s="13">
        <v>0.57182160678407612</v>
      </c>
      <c r="BF41" s="13">
        <v>0.16448276025808309</v>
      </c>
      <c r="BH41" s="13">
        <v>5.2336640917956319E-2</v>
      </c>
      <c r="BI41" s="13">
        <v>0.46683933246830872</v>
      </c>
      <c r="BJ41" s="13">
        <v>0.75835351750674562</v>
      </c>
      <c r="BK41" s="13">
        <v>0.61122274006229782</v>
      </c>
      <c r="BL41" s="13">
        <v>0.1081614688213912</v>
      </c>
      <c r="BN41" s="13">
        <v>0.40526446723559417</v>
      </c>
      <c r="BO41" s="13">
        <v>0.74054468390527162</v>
      </c>
      <c r="BP41" s="13">
        <v>0.60353929654190752</v>
      </c>
      <c r="BQ41" s="13">
        <v>0.48480861792832119</v>
      </c>
      <c r="BR41" s="13">
        <v>0.31985515820032362</v>
      </c>
      <c r="BS41" s="13">
        <v>2.087261772682773E-2</v>
      </c>
    </row>
    <row r="42" spans="2:73" x14ac:dyDescent="0.35">
      <c r="B42" s="12" t="s">
        <v>96</v>
      </c>
      <c r="C42" s="13">
        <v>6.0368881250222182E-2</v>
      </c>
      <c r="D42" s="13">
        <v>0.14068496231140001</v>
      </c>
      <c r="E42" s="13">
        <v>8.7833311479141432E-2</v>
      </c>
      <c r="F42" s="13">
        <v>6.1889406900878283E-2</v>
      </c>
      <c r="G42" s="13">
        <v>6.0842686939955863E-2</v>
      </c>
      <c r="H42" s="13">
        <v>2.9018653854320651E-2</v>
      </c>
      <c r="I42" s="13">
        <v>2.6407159839712389E-2</v>
      </c>
      <c r="K42" s="13">
        <v>4.0234271764750917E-2</v>
      </c>
      <c r="L42" s="13">
        <v>8.0642103291011485E-2</v>
      </c>
      <c r="N42" s="13">
        <v>3.8835184662694013E-2</v>
      </c>
      <c r="O42" s="13">
        <v>3.9808017635406152E-2</v>
      </c>
      <c r="P42" s="13">
        <v>7.3165401229329172E-2</v>
      </c>
      <c r="Q42" s="13">
        <v>8.9824875614319177E-2</v>
      </c>
      <c r="S42" s="13">
        <v>7.1076174152846894E-2</v>
      </c>
      <c r="T42" s="13">
        <v>5.7732563082761937E-2</v>
      </c>
      <c r="U42" s="13">
        <v>1.2290869836704721E-2</v>
      </c>
      <c r="V42" s="13">
        <v>9.5875996914125294E-2</v>
      </c>
      <c r="W42" s="13">
        <v>3.044986243744971E-2</v>
      </c>
      <c r="X42" s="13">
        <v>4.7265808735396223E-2</v>
      </c>
      <c r="Y42" s="13">
        <v>8.795636119934358E-2</v>
      </c>
      <c r="Z42" s="13">
        <v>4.789242551950431E-2</v>
      </c>
      <c r="AB42" s="13">
        <v>7.6165474682425433E-2</v>
      </c>
      <c r="AC42" s="13">
        <v>5.5059726270977757E-2</v>
      </c>
      <c r="AD42" s="13">
        <v>4.9517283780902727E-2</v>
      </c>
      <c r="AE42" s="13">
        <v>4.7342036985426932E-2</v>
      </c>
      <c r="AF42" s="13">
        <v>3.7818747434812533E-2</v>
      </c>
      <c r="AH42" s="13">
        <v>1.2564938334473639E-2</v>
      </c>
      <c r="AI42" s="13">
        <v>3.4074903042730122E-2</v>
      </c>
      <c r="AJ42" s="13">
        <v>2.6417605986585341E-2</v>
      </c>
      <c r="AK42" s="13">
        <v>3.7238334668451147E-2</v>
      </c>
      <c r="AL42" s="13">
        <v>7.5781860608379437E-2</v>
      </c>
      <c r="AM42" s="13">
        <v>5.9650667367698883E-2</v>
      </c>
      <c r="AO42" s="13">
        <v>1.638826667245236E-2</v>
      </c>
      <c r="AP42" s="13">
        <v>4.2074563441509491E-2</v>
      </c>
      <c r="AQ42" s="13">
        <v>3.1703312686727193E-2</v>
      </c>
      <c r="AR42" s="13">
        <v>3.6925245749688737E-2</v>
      </c>
      <c r="AS42" s="13">
        <v>5.4224214387313327E-2</v>
      </c>
      <c r="AT42" s="13">
        <v>4.8470826076409942E-2</v>
      </c>
      <c r="AV42" s="13">
        <v>2.3236860494993489E-2</v>
      </c>
      <c r="AW42" s="13">
        <v>1.0544048818111751E-2</v>
      </c>
      <c r="AX42" s="13">
        <v>1.875275893147111E-2</v>
      </c>
      <c r="AY42" s="13">
        <v>4.452706329712227E-2</v>
      </c>
      <c r="AZ42" s="13">
        <v>4.0195646485307372E-2</v>
      </c>
      <c r="BB42" s="13">
        <v>1.0516581017602901E-2</v>
      </c>
      <c r="BC42" s="13">
        <v>2.0136754217410121E-2</v>
      </c>
      <c r="BD42" s="13">
        <v>2.3456523467476641E-2</v>
      </c>
      <c r="BE42" s="13">
        <v>2.6249975334176071E-2</v>
      </c>
      <c r="BF42" s="13">
        <v>4.0004571779561932E-2</v>
      </c>
      <c r="BH42" s="13">
        <v>1.1398045745574971E-2</v>
      </c>
      <c r="BI42" s="13">
        <v>1.8349974006469622E-2</v>
      </c>
      <c r="BJ42" s="13">
        <v>3.2153037655218458E-2</v>
      </c>
      <c r="BK42" s="13">
        <v>2.8074163203968529E-2</v>
      </c>
      <c r="BL42" s="13">
        <v>2.8049801026001839E-2</v>
      </c>
      <c r="BN42" s="13">
        <v>2.4179384968243359E-2</v>
      </c>
      <c r="BO42" s="13">
        <v>0</v>
      </c>
      <c r="BP42" s="13">
        <v>2.731980337603122E-2</v>
      </c>
      <c r="BQ42" s="13">
        <v>0.108420769082123</v>
      </c>
      <c r="BR42" s="13">
        <v>3.9250467331593937E-2</v>
      </c>
      <c r="BS42" s="13">
        <v>1.164525879162644E-2</v>
      </c>
    </row>
    <row r="44" spans="2:73" x14ac:dyDescent="0.35">
      <c r="B44" s="25" t="s">
        <v>98</v>
      </c>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row>
    <row r="45" spans="2:73" x14ac:dyDescent="0.35">
      <c r="B45" s="27" t="s">
        <v>16</v>
      </c>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row>
    <row r="46" spans="2:73" x14ac:dyDescent="0.35">
      <c r="B46" s="12" t="s">
        <v>92</v>
      </c>
      <c r="C46" s="13">
        <v>6.0969637650339671E-2</v>
      </c>
      <c r="D46" s="13">
        <v>6.0127030173005427E-2</v>
      </c>
      <c r="E46" s="13">
        <v>0.11002988574871719</v>
      </c>
      <c r="F46" s="13">
        <v>8.5771413934990354E-2</v>
      </c>
      <c r="G46" s="13">
        <v>4.5940646209074378E-2</v>
      </c>
      <c r="H46" s="13">
        <v>3.4579539242987962E-2</v>
      </c>
      <c r="I46" s="13">
        <v>3.9836621045866619E-2</v>
      </c>
      <c r="K46" s="13">
        <v>6.7703411080975162E-2</v>
      </c>
      <c r="L46" s="13">
        <v>5.4375644864632672E-2</v>
      </c>
      <c r="N46" s="13">
        <v>0.1177826914487406</v>
      </c>
      <c r="O46" s="13">
        <v>4.7312801794868728E-2</v>
      </c>
      <c r="P46" s="13">
        <v>5.0166911141939108E-2</v>
      </c>
      <c r="Q46" s="13">
        <v>4.6680590901704663E-2</v>
      </c>
      <c r="S46" s="13">
        <v>9.1253444753632368E-2</v>
      </c>
      <c r="T46" s="13">
        <v>8.883230982844692E-2</v>
      </c>
      <c r="U46" s="13">
        <v>2.4581739673409431E-2</v>
      </c>
      <c r="V46" s="13">
        <v>5.1284311085844511E-2</v>
      </c>
      <c r="W46" s="13">
        <v>2.459121121874876E-2</v>
      </c>
      <c r="X46" s="13">
        <v>5.5327146422956552E-2</v>
      </c>
      <c r="Y46" s="13">
        <v>2.5414444808729168E-2</v>
      </c>
      <c r="Z46" s="13">
        <v>3.0082603057898609E-2</v>
      </c>
      <c r="AB46" s="13">
        <v>4.7024548724653607E-2</v>
      </c>
      <c r="AC46" s="13">
        <v>4.47230099526977E-2</v>
      </c>
      <c r="AD46" s="13">
        <v>6.0433095770401207E-2</v>
      </c>
      <c r="AE46" s="13">
        <v>4.1490080903837059E-2</v>
      </c>
      <c r="AF46" s="13">
        <v>0.17689508436228241</v>
      </c>
      <c r="AH46" s="13">
        <v>2.4908329501880131E-2</v>
      </c>
      <c r="AI46" s="13">
        <v>0.28859693244204992</v>
      </c>
      <c r="AJ46" s="13">
        <v>1.9767339703787499E-2</v>
      </c>
      <c r="AK46" s="13">
        <v>1.695901029277248E-2</v>
      </c>
      <c r="AL46" s="13">
        <v>2.8934479838452539E-2</v>
      </c>
      <c r="AM46" s="13">
        <v>0</v>
      </c>
      <c r="AO46" s="13">
        <v>2.9700263249491331E-2</v>
      </c>
      <c r="AP46" s="13">
        <v>0.29508821209901948</v>
      </c>
      <c r="AQ46" s="13">
        <v>3.2442670885481618E-2</v>
      </c>
      <c r="AR46" s="13">
        <v>6.5975025535560906E-3</v>
      </c>
      <c r="AS46" s="13">
        <v>4.1014656711601226E-3</v>
      </c>
      <c r="AT46" s="13">
        <v>0</v>
      </c>
      <c r="AV46" s="13">
        <v>0.26838040466300528</v>
      </c>
      <c r="AW46" s="13">
        <v>5.8692617984400517E-3</v>
      </c>
      <c r="AX46" s="13">
        <v>2.3825290196645001E-2</v>
      </c>
      <c r="AY46" s="13">
        <v>1.8504347401593089E-2</v>
      </c>
      <c r="AZ46" s="13">
        <v>4.2191767616595408E-3</v>
      </c>
      <c r="BB46" s="13">
        <v>2.4431317114791889E-2</v>
      </c>
      <c r="BC46" s="13">
        <v>0.23701985408818771</v>
      </c>
      <c r="BD46" s="13">
        <v>1.6919131282538091E-2</v>
      </c>
      <c r="BE46" s="13">
        <v>4.5180946225343778E-2</v>
      </c>
      <c r="BF46" s="13">
        <v>1.6089091169391459E-2</v>
      </c>
      <c r="BH46" s="13">
        <v>2.2889699774095041E-2</v>
      </c>
      <c r="BI46" s="13">
        <v>0.26623621001860442</v>
      </c>
      <c r="BJ46" s="13">
        <v>2.4416210215825931E-2</v>
      </c>
      <c r="BK46" s="13">
        <v>0</v>
      </c>
      <c r="BL46" s="13">
        <v>8.0855317343811756E-3</v>
      </c>
      <c r="BN46" s="13">
        <v>0.1982508478087717</v>
      </c>
      <c r="BO46" s="13">
        <v>0</v>
      </c>
      <c r="BP46" s="13">
        <v>4.4837853255832283E-2</v>
      </c>
      <c r="BQ46" s="13">
        <v>1.7588133986892931E-2</v>
      </c>
      <c r="BR46" s="13">
        <v>1.1555897611034229E-2</v>
      </c>
      <c r="BS46" s="13">
        <v>1.8300154028627461E-2</v>
      </c>
    </row>
    <row r="47" spans="2:73" x14ac:dyDescent="0.35">
      <c r="B47" s="12" t="s">
        <v>93</v>
      </c>
      <c r="C47" s="13">
        <v>0.1876996377332163</v>
      </c>
      <c r="D47" s="13">
        <v>0.2412461791224447</v>
      </c>
      <c r="E47" s="13">
        <v>0.23969859522166709</v>
      </c>
      <c r="F47" s="13">
        <v>0.19057842586262649</v>
      </c>
      <c r="G47" s="13">
        <v>0.17905558708758371</v>
      </c>
      <c r="H47" s="13">
        <v>0.1061354813968645</v>
      </c>
      <c r="I47" s="13">
        <v>0.18967076718130371</v>
      </c>
      <c r="K47" s="13">
        <v>0.19971905229787151</v>
      </c>
      <c r="L47" s="13">
        <v>0.1761106164484546</v>
      </c>
      <c r="N47" s="13">
        <v>0.24553149353052689</v>
      </c>
      <c r="O47" s="13">
        <v>0.1962033980662177</v>
      </c>
      <c r="P47" s="13">
        <v>0.18315292334938629</v>
      </c>
      <c r="Q47" s="13">
        <v>0.1367747583026995</v>
      </c>
      <c r="S47" s="13">
        <v>0.21457760984994831</v>
      </c>
      <c r="T47" s="13">
        <v>0.2242395028845087</v>
      </c>
      <c r="U47" s="13">
        <v>0.17131761978068311</v>
      </c>
      <c r="V47" s="13">
        <v>0.1469838678141801</v>
      </c>
      <c r="W47" s="13">
        <v>0.1684156610194778</v>
      </c>
      <c r="X47" s="13">
        <v>0.18311985157978591</v>
      </c>
      <c r="Y47" s="13">
        <v>0.13773583245862711</v>
      </c>
      <c r="Z47" s="13">
        <v>0.17199414791131079</v>
      </c>
      <c r="AB47" s="13">
        <v>0.14479595360352501</v>
      </c>
      <c r="AC47" s="13">
        <v>0.18585979735430749</v>
      </c>
      <c r="AD47" s="13">
        <v>0.14982589171570479</v>
      </c>
      <c r="AE47" s="13">
        <v>0.26329064646174333</v>
      </c>
      <c r="AF47" s="13">
        <v>0.26121979136271423</v>
      </c>
      <c r="AH47" s="13">
        <v>0.15769200771610181</v>
      </c>
      <c r="AI47" s="13">
        <v>0.46421954554637951</v>
      </c>
      <c r="AJ47" s="13">
        <v>0.112595834224445</v>
      </c>
      <c r="AK47" s="13">
        <v>0.20377692756065419</v>
      </c>
      <c r="AL47" s="13">
        <v>0.18326290225412981</v>
      </c>
      <c r="AM47" s="13">
        <v>7.8085934871798213E-2</v>
      </c>
      <c r="AO47" s="13">
        <v>0.1629269556920796</v>
      </c>
      <c r="AP47" s="13">
        <v>0.45367137313890699</v>
      </c>
      <c r="AQ47" s="13">
        <v>0.13022715863207859</v>
      </c>
      <c r="AR47" s="13">
        <v>0.25535565312112363</v>
      </c>
      <c r="AS47" s="13">
        <v>0.1416147658134205</v>
      </c>
      <c r="AT47" s="13">
        <v>8.6436904216909236E-2</v>
      </c>
      <c r="AV47" s="13">
        <v>0.4681890892366174</v>
      </c>
      <c r="AW47" s="13">
        <v>0.17167611474571479</v>
      </c>
      <c r="AX47" s="13">
        <v>0.25715369317557579</v>
      </c>
      <c r="AY47" s="13">
        <v>0.14923352198156589</v>
      </c>
      <c r="AZ47" s="13">
        <v>0.1040979932672724</v>
      </c>
      <c r="BB47" s="13">
        <v>0.1532320969206678</v>
      </c>
      <c r="BC47" s="13">
        <v>0.3783671104861186</v>
      </c>
      <c r="BD47" s="13">
        <v>0.105096963386636</v>
      </c>
      <c r="BE47" s="13">
        <v>0.21905012890700601</v>
      </c>
      <c r="BF47" s="13">
        <v>0.13110185140131361</v>
      </c>
      <c r="BH47" s="13">
        <v>0.15883149568621191</v>
      </c>
      <c r="BI47" s="13">
        <v>0.39459369591639187</v>
      </c>
      <c r="BJ47" s="13">
        <v>0.11778462219036361</v>
      </c>
      <c r="BK47" s="13">
        <v>0.2504980472176051</v>
      </c>
      <c r="BL47" s="13">
        <v>0.1470746039408381</v>
      </c>
      <c r="BN47" s="13">
        <v>0.35374445832751839</v>
      </c>
      <c r="BO47" s="13">
        <v>0.10211882638647871</v>
      </c>
      <c r="BP47" s="13">
        <v>0.20202261401419391</v>
      </c>
      <c r="BQ47" s="13">
        <v>8.1463154722637432E-2</v>
      </c>
      <c r="BR47" s="13">
        <v>0.18960002988015431</v>
      </c>
      <c r="BS47" s="13">
        <v>0.1288613905635996</v>
      </c>
    </row>
    <row r="48" spans="2:73" x14ac:dyDescent="0.35">
      <c r="B48" s="12" t="s">
        <v>94</v>
      </c>
      <c r="C48" s="13">
        <v>0.25725593318437379</v>
      </c>
      <c r="D48" s="13">
        <v>0.26407901112916499</v>
      </c>
      <c r="E48" s="13">
        <v>0.26942202768243328</v>
      </c>
      <c r="F48" s="13">
        <v>0.25740028730123649</v>
      </c>
      <c r="G48" s="13">
        <v>0.27065763114129299</v>
      </c>
      <c r="H48" s="13">
        <v>0.24915556195931499</v>
      </c>
      <c r="I48" s="13">
        <v>0.24136181987038779</v>
      </c>
      <c r="K48" s="13">
        <v>0.24999588311027571</v>
      </c>
      <c r="L48" s="13">
        <v>0.26510605365418821</v>
      </c>
      <c r="N48" s="13">
        <v>0.3071587155916245</v>
      </c>
      <c r="O48" s="13">
        <v>0.27847636853965502</v>
      </c>
      <c r="P48" s="13">
        <v>0.2270623754864656</v>
      </c>
      <c r="Q48" s="13">
        <v>0.2242424461821079</v>
      </c>
      <c r="S48" s="13">
        <v>0.27630129640897833</v>
      </c>
      <c r="T48" s="13">
        <v>0.25579912196910543</v>
      </c>
      <c r="U48" s="13">
        <v>0.29680524336664149</v>
      </c>
      <c r="V48" s="13">
        <v>0.2407948126377201</v>
      </c>
      <c r="W48" s="13">
        <v>0.22821621590794439</v>
      </c>
      <c r="X48" s="13">
        <v>0.21107336129441989</v>
      </c>
      <c r="Y48" s="13">
        <v>0.32602511211526108</v>
      </c>
      <c r="Z48" s="13">
        <v>0.26512546746428262</v>
      </c>
      <c r="AB48" s="13">
        <v>0.22638836552978089</v>
      </c>
      <c r="AC48" s="13">
        <v>0.2444500355672363</v>
      </c>
      <c r="AD48" s="13">
        <v>0.32169802850110002</v>
      </c>
      <c r="AE48" s="13">
        <v>0.2450602524767686</v>
      </c>
      <c r="AF48" s="13">
        <v>0.25612906747711528</v>
      </c>
      <c r="AH48" s="13">
        <v>0.30585058623144551</v>
      </c>
      <c r="AI48" s="13">
        <v>0.1760609867441536</v>
      </c>
      <c r="AJ48" s="13">
        <v>0.21378307308774311</v>
      </c>
      <c r="AK48" s="13">
        <v>0.44380974543911078</v>
      </c>
      <c r="AL48" s="13">
        <v>0.30275651500481932</v>
      </c>
      <c r="AM48" s="13">
        <v>0.17287616356065449</v>
      </c>
      <c r="AO48" s="13">
        <v>0.30108912018618977</v>
      </c>
      <c r="AP48" s="13">
        <v>0.17560436993141049</v>
      </c>
      <c r="AQ48" s="13">
        <v>0.2197807933159098</v>
      </c>
      <c r="AR48" s="13">
        <v>0.39826083257245842</v>
      </c>
      <c r="AS48" s="13">
        <v>0.35859249929463571</v>
      </c>
      <c r="AT48" s="13">
        <v>0.17825432458712531</v>
      </c>
      <c r="AV48" s="13">
        <v>0.20869175053751809</v>
      </c>
      <c r="AW48" s="13">
        <v>0.22224993593048789</v>
      </c>
      <c r="AX48" s="13">
        <v>0.33860710807244843</v>
      </c>
      <c r="AY48" s="13">
        <v>0.32017223265254591</v>
      </c>
      <c r="AZ48" s="13">
        <v>0.17676113156230661</v>
      </c>
      <c r="BB48" s="13">
        <v>0.28865695288884291</v>
      </c>
      <c r="BC48" s="13">
        <v>0.2246441955440035</v>
      </c>
      <c r="BD48" s="13">
        <v>0.1994926561334123</v>
      </c>
      <c r="BE48" s="13">
        <v>0.3779803771461136</v>
      </c>
      <c r="BF48" s="13">
        <v>0.33361984290240992</v>
      </c>
      <c r="BH48" s="13">
        <v>0.29497530177967618</v>
      </c>
      <c r="BI48" s="13">
        <v>0.19660352749834831</v>
      </c>
      <c r="BJ48" s="13">
        <v>0.23691175834325889</v>
      </c>
      <c r="BK48" s="13">
        <v>0.32549401196146738</v>
      </c>
      <c r="BL48" s="13">
        <v>0.323786921442618</v>
      </c>
      <c r="BN48" s="13">
        <v>0.23664648990149459</v>
      </c>
      <c r="BO48" s="13">
        <v>0.23230883644350411</v>
      </c>
      <c r="BP48" s="13">
        <v>0.35372637536229151</v>
      </c>
      <c r="BQ48" s="13">
        <v>0.1504498466533965</v>
      </c>
      <c r="BR48" s="13">
        <v>0.26143947683840751</v>
      </c>
      <c r="BS48" s="13">
        <v>0.3186104752152244</v>
      </c>
    </row>
    <row r="49" spans="2:73" x14ac:dyDescent="0.35">
      <c r="B49" s="12" t="s">
        <v>95</v>
      </c>
      <c r="C49" s="13">
        <v>0.42963730208015788</v>
      </c>
      <c r="D49" s="13">
        <v>0.29475921091590312</v>
      </c>
      <c r="E49" s="13">
        <v>0.25674071967119189</v>
      </c>
      <c r="F49" s="13">
        <v>0.39957061230455571</v>
      </c>
      <c r="G49" s="13">
        <v>0.46596495848526481</v>
      </c>
      <c r="H49" s="13">
        <v>0.5811026566350288</v>
      </c>
      <c r="I49" s="13">
        <v>0.49791904727311093</v>
      </c>
      <c r="K49" s="13">
        <v>0.45137373735925479</v>
      </c>
      <c r="L49" s="13">
        <v>0.40888606566580571</v>
      </c>
      <c r="N49" s="13">
        <v>0.31946549752912479</v>
      </c>
      <c r="O49" s="13">
        <v>0.42738689185283502</v>
      </c>
      <c r="P49" s="13">
        <v>0.46659816674518101</v>
      </c>
      <c r="Q49" s="13">
        <v>0.4784486318864794</v>
      </c>
      <c r="S49" s="13">
        <v>0.3468284823583565</v>
      </c>
      <c r="T49" s="13">
        <v>0.36516075409043819</v>
      </c>
      <c r="U49" s="13">
        <v>0.44933438826752659</v>
      </c>
      <c r="V49" s="13">
        <v>0.46837456164410052</v>
      </c>
      <c r="W49" s="13">
        <v>0.53533383528490264</v>
      </c>
      <c r="X49" s="13">
        <v>0.50904711571438388</v>
      </c>
      <c r="Y49" s="13">
        <v>0.4526980213397272</v>
      </c>
      <c r="Z49" s="13">
        <v>0.47640399847518439</v>
      </c>
      <c r="AB49" s="13">
        <v>0.47623090337582991</v>
      </c>
      <c r="AC49" s="13">
        <v>0.46589918281210208</v>
      </c>
      <c r="AD49" s="13">
        <v>0.43561864735132549</v>
      </c>
      <c r="AE49" s="13">
        <v>0.39012278418945201</v>
      </c>
      <c r="AF49" s="13">
        <v>0.29412742091783051</v>
      </c>
      <c r="AH49" s="13">
        <v>0.48232570364921939</v>
      </c>
      <c r="AI49" s="13">
        <v>5.8769389079793441E-2</v>
      </c>
      <c r="AJ49" s="13">
        <v>0.62505309811655918</v>
      </c>
      <c r="AK49" s="13">
        <v>0.28074034722251562</v>
      </c>
      <c r="AL49" s="13">
        <v>0.40547423974779928</v>
      </c>
      <c r="AM49" s="13">
        <v>0.70978662479410781</v>
      </c>
      <c r="AO49" s="13">
        <v>0.47339925550524797</v>
      </c>
      <c r="AP49" s="13">
        <v>5.5661860511018388E-2</v>
      </c>
      <c r="AQ49" s="13">
        <v>0.59179876286403332</v>
      </c>
      <c r="AR49" s="13">
        <v>0.29443417114481718</v>
      </c>
      <c r="AS49" s="13">
        <v>0.43240339221420288</v>
      </c>
      <c r="AT49" s="13">
        <v>0.69725151394882101</v>
      </c>
      <c r="AV49" s="13">
        <v>3.5473360783603032E-2</v>
      </c>
      <c r="AW49" s="13">
        <v>0.58295418815158118</v>
      </c>
      <c r="AX49" s="13">
        <v>0.3441037530312307</v>
      </c>
      <c r="AY49" s="13">
        <v>0.46289283844324403</v>
      </c>
      <c r="AZ49" s="13">
        <v>0.68657970652192157</v>
      </c>
      <c r="BB49" s="13">
        <v>0.50988950098879282</v>
      </c>
      <c r="BC49" s="13">
        <v>0.14350697621858019</v>
      </c>
      <c r="BD49" s="13">
        <v>0.65368953643360084</v>
      </c>
      <c r="BE49" s="13">
        <v>0.33153857238736067</v>
      </c>
      <c r="BF49" s="13">
        <v>0.49543867600636271</v>
      </c>
      <c r="BH49" s="13">
        <v>0.50077341081860727</v>
      </c>
      <c r="BI49" s="13">
        <v>0.12528584435529019</v>
      </c>
      <c r="BJ49" s="13">
        <v>0.59741022974480118</v>
      </c>
      <c r="BK49" s="13">
        <v>0.39593377761695903</v>
      </c>
      <c r="BL49" s="13">
        <v>0.50911717032083503</v>
      </c>
      <c r="BN49" s="13">
        <v>0.18623817593612119</v>
      </c>
      <c r="BO49" s="13">
        <v>0.64305019825261134</v>
      </c>
      <c r="BP49" s="13">
        <v>0.37154560697787281</v>
      </c>
      <c r="BQ49" s="13">
        <v>0.68847612373678069</v>
      </c>
      <c r="BR49" s="13">
        <v>0.48227682093689178</v>
      </c>
      <c r="BS49" s="13">
        <v>0.5095918485992158</v>
      </c>
    </row>
    <row r="50" spans="2:73" x14ac:dyDescent="0.35">
      <c r="B50" s="12" t="s">
        <v>96</v>
      </c>
      <c r="C50" s="13">
        <v>6.4437489351912236E-2</v>
      </c>
      <c r="D50" s="13">
        <v>0.13978856865948169</v>
      </c>
      <c r="E50" s="13">
        <v>0.1241087716759904</v>
      </c>
      <c r="F50" s="13">
        <v>6.6679260596590725E-2</v>
      </c>
      <c r="G50" s="13">
        <v>3.8381177076784068E-2</v>
      </c>
      <c r="H50" s="13">
        <v>2.9026760765803749E-2</v>
      </c>
      <c r="I50" s="13">
        <v>3.1211744629331021E-2</v>
      </c>
      <c r="K50" s="13">
        <v>3.1207916151622859E-2</v>
      </c>
      <c r="L50" s="13">
        <v>9.5521619366918845E-2</v>
      </c>
      <c r="N50" s="13">
        <v>1.0061601899983289E-2</v>
      </c>
      <c r="O50" s="13">
        <v>5.062053974642363E-2</v>
      </c>
      <c r="P50" s="13">
        <v>7.3019623277027698E-2</v>
      </c>
      <c r="Q50" s="13">
        <v>0.11385357272700861</v>
      </c>
      <c r="S50" s="13">
        <v>7.1039166629084563E-2</v>
      </c>
      <c r="T50" s="13">
        <v>6.5968311227500701E-2</v>
      </c>
      <c r="U50" s="13">
        <v>5.7961008911739283E-2</v>
      </c>
      <c r="V50" s="13">
        <v>9.2562446818154884E-2</v>
      </c>
      <c r="W50" s="13">
        <v>4.3443076568926389E-2</v>
      </c>
      <c r="X50" s="13">
        <v>4.1432524988453873E-2</v>
      </c>
      <c r="Y50" s="13">
        <v>5.8126589277655558E-2</v>
      </c>
      <c r="Z50" s="13">
        <v>5.6393783091323507E-2</v>
      </c>
      <c r="AB50" s="13">
        <v>0.1055602287662105</v>
      </c>
      <c r="AC50" s="13">
        <v>5.9067974313656332E-2</v>
      </c>
      <c r="AD50" s="13">
        <v>3.2424336661468628E-2</v>
      </c>
      <c r="AE50" s="13">
        <v>6.0036235968199E-2</v>
      </c>
      <c r="AF50" s="13">
        <v>1.162863588005783E-2</v>
      </c>
      <c r="AH50" s="13">
        <v>2.922337290135325E-2</v>
      </c>
      <c r="AI50" s="13">
        <v>1.2353146187623589E-2</v>
      </c>
      <c r="AJ50" s="13">
        <v>2.880065486746532E-2</v>
      </c>
      <c r="AK50" s="13">
        <v>5.4713969484946799E-2</v>
      </c>
      <c r="AL50" s="13">
        <v>7.957186315479893E-2</v>
      </c>
      <c r="AM50" s="13">
        <v>3.9251276773439543E-2</v>
      </c>
      <c r="AO50" s="13">
        <v>3.2884405366991248E-2</v>
      </c>
      <c r="AP50" s="13">
        <v>1.997418431964456E-2</v>
      </c>
      <c r="AQ50" s="13">
        <v>2.5750614302496651E-2</v>
      </c>
      <c r="AR50" s="13">
        <v>4.5351840608044702E-2</v>
      </c>
      <c r="AS50" s="13">
        <v>6.328787700658077E-2</v>
      </c>
      <c r="AT50" s="13">
        <v>3.8057257247144247E-2</v>
      </c>
      <c r="AV50" s="13">
        <v>1.9265394779256199E-2</v>
      </c>
      <c r="AW50" s="13">
        <v>1.7250499373776231E-2</v>
      </c>
      <c r="AX50" s="13">
        <v>3.6310155524100073E-2</v>
      </c>
      <c r="AY50" s="13">
        <v>4.9197059521051113E-2</v>
      </c>
      <c r="AZ50" s="13">
        <v>2.8341991886839651E-2</v>
      </c>
      <c r="BB50" s="13">
        <v>2.3790132086904361E-2</v>
      </c>
      <c r="BC50" s="13">
        <v>1.6461863663109939E-2</v>
      </c>
      <c r="BD50" s="13">
        <v>2.480171276381259E-2</v>
      </c>
      <c r="BE50" s="13">
        <v>2.6249975334176071E-2</v>
      </c>
      <c r="BF50" s="13">
        <v>2.3750538520521971E-2</v>
      </c>
      <c r="BH50" s="13">
        <v>2.2530091941409661E-2</v>
      </c>
      <c r="BI50" s="13">
        <v>1.7280722211365122E-2</v>
      </c>
      <c r="BJ50" s="13">
        <v>2.3477179505750439E-2</v>
      </c>
      <c r="BK50" s="13">
        <v>2.8074163203968529E-2</v>
      </c>
      <c r="BL50" s="13">
        <v>1.193577256132773E-2</v>
      </c>
      <c r="BN50" s="13">
        <v>2.5120028026094109E-2</v>
      </c>
      <c r="BO50" s="13">
        <v>2.252213891740576E-2</v>
      </c>
      <c r="BP50" s="13">
        <v>2.786755038980937E-2</v>
      </c>
      <c r="BQ50" s="13">
        <v>6.2022740900292583E-2</v>
      </c>
      <c r="BR50" s="13">
        <v>5.5127774733512457E-2</v>
      </c>
      <c r="BS50" s="13">
        <v>2.4636131593332802E-2</v>
      </c>
    </row>
    <row r="52" spans="2:73" x14ac:dyDescent="0.35">
      <c r="B52" s="25" t="s">
        <v>99</v>
      </c>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row>
    <row r="53" spans="2:73" x14ac:dyDescent="0.35">
      <c r="B53" s="27" t="s">
        <v>16</v>
      </c>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row>
    <row r="54" spans="2:73" x14ac:dyDescent="0.35">
      <c r="B54" s="12" t="s">
        <v>92</v>
      </c>
      <c r="C54" s="13">
        <v>3.3532536663487857E-2</v>
      </c>
      <c r="D54" s="13">
        <v>0</v>
      </c>
      <c r="E54" s="13">
        <v>4.8220331024050961E-2</v>
      </c>
      <c r="F54" s="13">
        <v>2.3251054808900381E-2</v>
      </c>
      <c r="G54" s="13">
        <v>2.5062832791496539E-2</v>
      </c>
      <c r="H54" s="13">
        <v>2.4080456980796531E-2</v>
      </c>
      <c r="I54" s="13">
        <v>5.7248393437439003E-2</v>
      </c>
      <c r="K54" s="13">
        <v>4.2267931553100817E-2</v>
      </c>
      <c r="L54" s="13">
        <v>2.4873980097098031E-2</v>
      </c>
      <c r="N54" s="13">
        <v>4.7538791779999451E-2</v>
      </c>
      <c r="O54" s="13">
        <v>2.4931256359577159E-2</v>
      </c>
      <c r="P54" s="13">
        <v>4.1896040247832701E-2</v>
      </c>
      <c r="Q54" s="13">
        <v>2.6361033367403461E-2</v>
      </c>
      <c r="S54" s="13">
        <v>2.753841787403407E-2</v>
      </c>
      <c r="T54" s="13">
        <v>2.8482884174108589E-2</v>
      </c>
      <c r="U54" s="13">
        <v>1.474739835561306E-2</v>
      </c>
      <c r="V54" s="13">
        <v>3.8455190014891567E-2</v>
      </c>
      <c r="W54" s="13">
        <v>3.2230378329879752E-2</v>
      </c>
      <c r="X54" s="13">
        <v>4.9290755645244162E-2</v>
      </c>
      <c r="Y54" s="13">
        <v>3.517445774036821E-2</v>
      </c>
      <c r="Z54" s="13">
        <v>4.7272159183221821E-2</v>
      </c>
      <c r="AB54" s="13">
        <v>2.096471269008696E-2</v>
      </c>
      <c r="AC54" s="13">
        <v>3.5801924867228829E-2</v>
      </c>
      <c r="AD54" s="13">
        <v>2.9267527161404201E-2</v>
      </c>
      <c r="AE54" s="13">
        <v>4.9228314980646712E-2</v>
      </c>
      <c r="AF54" s="13">
        <v>5.1424714529797771E-2</v>
      </c>
      <c r="AH54" s="13">
        <v>2.5722899417842801E-3</v>
      </c>
      <c r="AI54" s="13">
        <v>1.17591731047178E-2</v>
      </c>
      <c r="AJ54" s="13">
        <v>0.31849913874223068</v>
      </c>
      <c r="AK54" s="13">
        <v>3.0308338373239069E-2</v>
      </c>
      <c r="AL54" s="13">
        <v>1.3688660736457881E-2</v>
      </c>
      <c r="AM54" s="13">
        <v>8.5963458088604405E-3</v>
      </c>
      <c r="AO54" s="13">
        <v>2.8909638928345661E-3</v>
      </c>
      <c r="AP54" s="13">
        <v>1.196414201242684E-2</v>
      </c>
      <c r="AQ54" s="13">
        <v>0.30216967842015258</v>
      </c>
      <c r="AR54" s="13">
        <v>3.078206920251025E-2</v>
      </c>
      <c r="AS54" s="13">
        <v>9.7946509691108977E-3</v>
      </c>
      <c r="AT54" s="13">
        <v>9.060736776192093E-3</v>
      </c>
      <c r="AV54" s="13">
        <v>1.3389569730994781E-2</v>
      </c>
      <c r="AW54" s="13">
        <v>0.27806221415628429</v>
      </c>
      <c r="AX54" s="13">
        <v>3.6873170002030643E-2</v>
      </c>
      <c r="AY54" s="13">
        <v>9.6327908787430718E-3</v>
      </c>
      <c r="AZ54" s="13">
        <v>1.61135730877216E-2</v>
      </c>
      <c r="BB54" s="13">
        <v>5.8651946178206087E-3</v>
      </c>
      <c r="BC54" s="13">
        <v>8.2122578531826796E-3</v>
      </c>
      <c r="BD54" s="13">
        <v>0.18799668174047801</v>
      </c>
      <c r="BE54" s="13">
        <v>3.8581123585219888E-2</v>
      </c>
      <c r="BF54" s="13">
        <v>3.8422126393128933E-2</v>
      </c>
      <c r="BH54" s="13">
        <v>6.3567956590379867E-3</v>
      </c>
      <c r="BI54" s="13">
        <v>1.3510129433945049E-2</v>
      </c>
      <c r="BJ54" s="13">
        <v>0.17550008165974959</v>
      </c>
      <c r="BK54" s="13">
        <v>4.1262239157755003E-2</v>
      </c>
      <c r="BL54" s="13">
        <v>1.930894162903788E-2</v>
      </c>
      <c r="BN54" s="13">
        <v>1.2624518316657091E-2</v>
      </c>
      <c r="BO54" s="13">
        <v>0.21680562567674341</v>
      </c>
      <c r="BP54" s="13">
        <v>5.4515587138062697E-2</v>
      </c>
      <c r="BQ54" s="13">
        <v>1.4425313318118639E-2</v>
      </c>
      <c r="BR54" s="13">
        <v>2.7596472288124129E-2</v>
      </c>
      <c r="BS54" s="13">
        <v>7.8403776530573625E-3</v>
      </c>
    </row>
    <row r="55" spans="2:73" x14ac:dyDescent="0.35">
      <c r="B55" s="12" t="s">
        <v>93</v>
      </c>
      <c r="C55" s="13">
        <v>0.1289983981425927</v>
      </c>
      <c r="D55" s="13">
        <v>0.1281927067460524</v>
      </c>
      <c r="E55" s="13">
        <v>0.14704740744544989</v>
      </c>
      <c r="F55" s="13">
        <v>0.13353079049080019</v>
      </c>
      <c r="G55" s="13">
        <v>6.7862801318172156E-2</v>
      </c>
      <c r="H55" s="13">
        <v>9.3272791588391898E-2</v>
      </c>
      <c r="I55" s="13">
        <v>0.18385294323428419</v>
      </c>
      <c r="K55" s="13">
        <v>0.1373558890370509</v>
      </c>
      <c r="L55" s="13">
        <v>0.1209366984503779</v>
      </c>
      <c r="N55" s="13">
        <v>0.21143078624072029</v>
      </c>
      <c r="O55" s="13">
        <v>0.1058687983248939</v>
      </c>
      <c r="P55" s="13">
        <v>0.14317191853939279</v>
      </c>
      <c r="Q55" s="13">
        <v>8.3385791712825924E-2</v>
      </c>
      <c r="S55" s="13">
        <v>0.1244999468719377</v>
      </c>
      <c r="T55" s="13">
        <v>0.14301192042325589</v>
      </c>
      <c r="U55" s="13">
        <v>0.10445022653822091</v>
      </c>
      <c r="V55" s="13">
        <v>0.1365690242653454</v>
      </c>
      <c r="W55" s="13">
        <v>0.16737479039231579</v>
      </c>
      <c r="X55" s="13">
        <v>7.8674718092571164E-2</v>
      </c>
      <c r="Y55" s="13">
        <v>0.18225990007807411</v>
      </c>
      <c r="Z55" s="13">
        <v>0.1048632247111637</v>
      </c>
      <c r="AB55" s="13">
        <v>0.10705938277459839</v>
      </c>
      <c r="AC55" s="13">
        <v>0.1112032469409088</v>
      </c>
      <c r="AD55" s="13">
        <v>0.13939363407215161</v>
      </c>
      <c r="AE55" s="13">
        <v>0.1619814926173766</v>
      </c>
      <c r="AF55" s="13">
        <v>0.195679324015158</v>
      </c>
      <c r="AH55" s="13">
        <v>6.8960992837491755E-2</v>
      </c>
      <c r="AI55" s="13">
        <v>0.14454427404491271</v>
      </c>
      <c r="AJ55" s="13">
        <v>0.46989305541261378</v>
      </c>
      <c r="AK55" s="13">
        <v>7.9769189208784008E-2</v>
      </c>
      <c r="AL55" s="13">
        <v>2.009575286661509E-2</v>
      </c>
      <c r="AM55" s="13">
        <v>0.2066831681121741</v>
      </c>
      <c r="AO55" s="13">
        <v>6.7014503713562962E-2</v>
      </c>
      <c r="AP55" s="13">
        <v>0.14009164537175919</v>
      </c>
      <c r="AQ55" s="13">
        <v>0.46711908659637391</v>
      </c>
      <c r="AR55" s="13">
        <v>0.1012434278867804</v>
      </c>
      <c r="AS55" s="13">
        <v>6.6371949577600474E-3</v>
      </c>
      <c r="AT55" s="13">
        <v>0.1996721622786764</v>
      </c>
      <c r="AV55" s="13">
        <v>0.12814746329321039</v>
      </c>
      <c r="AW55" s="13">
        <v>0.4601970582442641</v>
      </c>
      <c r="AX55" s="13">
        <v>4.8458285916771308E-2</v>
      </c>
      <c r="AY55" s="13">
        <v>3.5538505365512937E-2</v>
      </c>
      <c r="AZ55" s="13">
        <v>0.20909957464705531</v>
      </c>
      <c r="BB55" s="13">
        <v>5.8323486440862819E-2</v>
      </c>
      <c r="BC55" s="13">
        <v>0.15198948977297669</v>
      </c>
      <c r="BD55" s="13">
        <v>0.43966575487445242</v>
      </c>
      <c r="BE55" s="13">
        <v>9.9348668124171244E-2</v>
      </c>
      <c r="BF55" s="13">
        <v>7.2988573657450442E-2</v>
      </c>
      <c r="BH55" s="13">
        <v>6.2416569146012887E-2</v>
      </c>
      <c r="BI55" s="13">
        <v>0.11513738053355729</v>
      </c>
      <c r="BJ55" s="13">
        <v>0.45272520607886452</v>
      </c>
      <c r="BK55" s="13">
        <v>0.1306963285402101</v>
      </c>
      <c r="BL55" s="13">
        <v>5.7491756442542792E-2</v>
      </c>
      <c r="BN55" s="13">
        <v>0.13884953033487529</v>
      </c>
      <c r="BO55" s="13">
        <v>0.47161689182756422</v>
      </c>
      <c r="BP55" s="13">
        <v>6.5311657358450625E-2</v>
      </c>
      <c r="BQ55" s="13">
        <v>0.22313057257885341</v>
      </c>
      <c r="BR55" s="13">
        <v>2.3873561662258309E-2</v>
      </c>
      <c r="BS55" s="13">
        <v>5.660767767194274E-2</v>
      </c>
    </row>
    <row r="56" spans="2:73" x14ac:dyDescent="0.35">
      <c r="B56" s="12" t="s">
        <v>94</v>
      </c>
      <c r="C56" s="13">
        <v>0.22487427678432589</v>
      </c>
      <c r="D56" s="13">
        <v>0.27346900044612771</v>
      </c>
      <c r="E56" s="13">
        <v>0.24962856433464189</v>
      </c>
      <c r="F56" s="13">
        <v>0.26172010852588101</v>
      </c>
      <c r="G56" s="13">
        <v>0.2024555758846672</v>
      </c>
      <c r="H56" s="13">
        <v>0.17254136529175959</v>
      </c>
      <c r="I56" s="13">
        <v>0.21596310464174789</v>
      </c>
      <c r="K56" s="13">
        <v>0.2286756753491537</v>
      </c>
      <c r="L56" s="13">
        <v>0.22158859528630859</v>
      </c>
      <c r="N56" s="13">
        <v>0.27989019292151412</v>
      </c>
      <c r="O56" s="13">
        <v>0.25004362008120973</v>
      </c>
      <c r="P56" s="13">
        <v>0.17890487567530891</v>
      </c>
      <c r="Q56" s="13">
        <v>0.1989722400852188</v>
      </c>
      <c r="S56" s="13">
        <v>0.24686784721310451</v>
      </c>
      <c r="T56" s="13">
        <v>0.26131273123685578</v>
      </c>
      <c r="U56" s="13">
        <v>0.1653037924459505</v>
      </c>
      <c r="V56" s="13">
        <v>0.2314849864846199</v>
      </c>
      <c r="W56" s="13">
        <v>0.19805115380663901</v>
      </c>
      <c r="X56" s="13">
        <v>0.23065791560354401</v>
      </c>
      <c r="Y56" s="13">
        <v>0.27551751198094121</v>
      </c>
      <c r="Z56" s="13">
        <v>0.1305495894152803</v>
      </c>
      <c r="AB56" s="13">
        <v>0.1914753401414564</v>
      </c>
      <c r="AC56" s="13">
        <v>0.23221602924490251</v>
      </c>
      <c r="AD56" s="13">
        <v>0.20271388294609419</v>
      </c>
      <c r="AE56" s="13">
        <v>0.21141760568808191</v>
      </c>
      <c r="AF56" s="13">
        <v>0.31448758714707042</v>
      </c>
      <c r="AH56" s="13">
        <v>0.17391684126180679</v>
      </c>
      <c r="AI56" s="13">
        <v>0.23734424577852589</v>
      </c>
      <c r="AJ56" s="13">
        <v>0.16373347385889961</v>
      </c>
      <c r="AK56" s="13">
        <v>0.39652179949136462</v>
      </c>
      <c r="AL56" s="13">
        <v>0.27082642057258599</v>
      </c>
      <c r="AM56" s="13">
        <v>0.28884559670818499</v>
      </c>
      <c r="AO56" s="13">
        <v>0.19368610520266549</v>
      </c>
      <c r="AP56" s="13">
        <v>0.25002973950228757</v>
      </c>
      <c r="AQ56" s="13">
        <v>0.18206304682131769</v>
      </c>
      <c r="AR56" s="13">
        <v>0.34794048633790597</v>
      </c>
      <c r="AS56" s="13">
        <v>0.19490720209675699</v>
      </c>
      <c r="AT56" s="13">
        <v>0.29308372601969662</v>
      </c>
      <c r="AV56" s="13">
        <v>0.24396094909918581</v>
      </c>
      <c r="AW56" s="13">
        <v>0.16190054464637671</v>
      </c>
      <c r="AX56" s="13">
        <v>0.35806131323142171</v>
      </c>
      <c r="AY56" s="13">
        <v>0.26507346286088918</v>
      </c>
      <c r="AZ56" s="13">
        <v>0.28260370407481639</v>
      </c>
      <c r="BB56" s="13">
        <v>0.17190211321618609</v>
      </c>
      <c r="BC56" s="13">
        <v>0.2192090149584619</v>
      </c>
      <c r="BD56" s="13">
        <v>0.26693866437454089</v>
      </c>
      <c r="BE56" s="13">
        <v>0.43166532418791431</v>
      </c>
      <c r="BF56" s="13">
        <v>0.28257688771096168</v>
      </c>
      <c r="BH56" s="13">
        <v>0.18457141024784771</v>
      </c>
      <c r="BI56" s="13">
        <v>0.2473174119651336</v>
      </c>
      <c r="BJ56" s="13">
        <v>0.26495889181156068</v>
      </c>
      <c r="BK56" s="13">
        <v>0.34058251005235929</v>
      </c>
      <c r="BL56" s="13">
        <v>0.1981165544487451</v>
      </c>
      <c r="BN56" s="13">
        <v>0.25142723405386558</v>
      </c>
      <c r="BO56" s="13">
        <v>0.2401640923340434</v>
      </c>
      <c r="BP56" s="13">
        <v>0.40194863141302722</v>
      </c>
      <c r="BQ56" s="13">
        <v>0.31388526790725008</v>
      </c>
      <c r="BR56" s="13">
        <v>0.27334477795835971</v>
      </c>
      <c r="BS56" s="13">
        <v>0.1425543054226264</v>
      </c>
    </row>
    <row r="57" spans="2:73" x14ac:dyDescent="0.35">
      <c r="B57" s="12" t="s">
        <v>95</v>
      </c>
      <c r="C57" s="13">
        <v>0.51376894826488073</v>
      </c>
      <c r="D57" s="13">
        <v>0.39900982654183581</v>
      </c>
      <c r="E57" s="13">
        <v>0.41012093027600921</v>
      </c>
      <c r="F57" s="13">
        <v>0.47796934371815752</v>
      </c>
      <c r="G57" s="13">
        <v>0.62032310036156968</v>
      </c>
      <c r="H57" s="13">
        <v>0.65049778576389328</v>
      </c>
      <c r="I57" s="13">
        <v>0.48588249713117682</v>
      </c>
      <c r="K57" s="13">
        <v>0.5403445313654438</v>
      </c>
      <c r="L57" s="13">
        <v>0.48607799201085827</v>
      </c>
      <c r="N57" s="13">
        <v>0.41919630949374742</v>
      </c>
      <c r="O57" s="13">
        <v>0.54755612285296629</v>
      </c>
      <c r="P57" s="13">
        <v>0.51679832862569008</v>
      </c>
      <c r="Q57" s="13">
        <v>0.53557219421448288</v>
      </c>
      <c r="S57" s="13">
        <v>0.47780954331029191</v>
      </c>
      <c r="T57" s="13">
        <v>0.45613730647113909</v>
      </c>
      <c r="U57" s="13">
        <v>0.67431475915814554</v>
      </c>
      <c r="V57" s="13">
        <v>0.46648944150979638</v>
      </c>
      <c r="W57" s="13">
        <v>0.53384325082097428</v>
      </c>
      <c r="X57" s="13">
        <v>0.57466611889634966</v>
      </c>
      <c r="Y57" s="13">
        <v>0.43147456274470958</v>
      </c>
      <c r="Z57" s="13">
        <v>0.63642879572583488</v>
      </c>
      <c r="AB57" s="13">
        <v>0.55148436505430565</v>
      </c>
      <c r="AC57" s="13">
        <v>0.52585114541901135</v>
      </c>
      <c r="AD57" s="13">
        <v>0.53933012615404208</v>
      </c>
      <c r="AE57" s="13">
        <v>0.48075222961222358</v>
      </c>
      <c r="AF57" s="13">
        <v>0.41763747266460699</v>
      </c>
      <c r="AH57" s="13">
        <v>0.68951110962753004</v>
      </c>
      <c r="AI57" s="13">
        <v>0.55085780050227307</v>
      </c>
      <c r="AJ57" s="13">
        <v>2.7501098691615919E-2</v>
      </c>
      <c r="AK57" s="13">
        <v>0.44871531027763362</v>
      </c>
      <c r="AL57" s="13">
        <v>0.57973208408687882</v>
      </c>
      <c r="AM57" s="13">
        <v>0.40678382673943442</v>
      </c>
      <c r="AO57" s="13">
        <v>0.66327155746058908</v>
      </c>
      <c r="AP57" s="13">
        <v>0.53404695057847462</v>
      </c>
      <c r="AQ57" s="13">
        <v>2.339782518981872E-2</v>
      </c>
      <c r="AR57" s="13">
        <v>0.47721060026303941</v>
      </c>
      <c r="AS57" s="13">
        <v>0.70431309063973135</v>
      </c>
      <c r="AT57" s="13">
        <v>0.41277853476874782</v>
      </c>
      <c r="AV57" s="13">
        <v>0.55817381875886118</v>
      </c>
      <c r="AW57" s="13">
        <v>3.9540446944453987E-2</v>
      </c>
      <c r="AX57" s="13">
        <v>0.49310251460091931</v>
      </c>
      <c r="AY57" s="13">
        <v>0.62557828496516732</v>
      </c>
      <c r="AZ57" s="13">
        <v>0.42679642700129572</v>
      </c>
      <c r="BB57" s="13">
        <v>0.70275782297765643</v>
      </c>
      <c r="BC57" s="13">
        <v>0.57032919153814388</v>
      </c>
      <c r="BD57" s="13">
        <v>8.6090721099862544E-2</v>
      </c>
      <c r="BE57" s="13">
        <v>0.3993597732593589</v>
      </c>
      <c r="BF57" s="13">
        <v>0.5614979408382712</v>
      </c>
      <c r="BH57" s="13">
        <v>0.68363238698602313</v>
      </c>
      <c r="BI57" s="13">
        <v>0.57842715234551589</v>
      </c>
      <c r="BJ57" s="13">
        <v>8.873539598956269E-2</v>
      </c>
      <c r="BK57" s="13">
        <v>0.44758954725317412</v>
      </c>
      <c r="BL57" s="13">
        <v>0.6834031717759067</v>
      </c>
      <c r="BN57" s="13">
        <v>0.54696153289364391</v>
      </c>
      <c r="BO57" s="13">
        <v>4.582336896000283E-2</v>
      </c>
      <c r="BP57" s="13">
        <v>0.44193987707579652</v>
      </c>
      <c r="BQ57" s="13">
        <v>0.32482731770461132</v>
      </c>
      <c r="BR57" s="13">
        <v>0.58233256212438333</v>
      </c>
      <c r="BS57" s="13">
        <v>0.73810177015711831</v>
      </c>
    </row>
    <row r="58" spans="2:73" x14ac:dyDescent="0.35">
      <c r="B58" s="12" t="s">
        <v>96</v>
      </c>
      <c r="C58" s="13">
        <v>9.8825840144712962E-2</v>
      </c>
      <c r="D58" s="13">
        <v>0.19932846626598411</v>
      </c>
      <c r="E58" s="13">
        <v>0.14498276691984799</v>
      </c>
      <c r="F58" s="13">
        <v>0.1035287024562609</v>
      </c>
      <c r="G58" s="13">
        <v>8.4295689644094327E-2</v>
      </c>
      <c r="H58" s="13">
        <v>5.9607600375158679E-2</v>
      </c>
      <c r="I58" s="13">
        <v>5.7053061555352037E-2</v>
      </c>
      <c r="K58" s="13">
        <v>5.1355972695250808E-2</v>
      </c>
      <c r="L58" s="13">
        <v>0.14652273415535699</v>
      </c>
      <c r="N58" s="13">
        <v>4.19439195640188E-2</v>
      </c>
      <c r="O58" s="13">
        <v>7.1600202381352993E-2</v>
      </c>
      <c r="P58" s="13">
        <v>0.11922883691177549</v>
      </c>
      <c r="Q58" s="13">
        <v>0.15570874062006901</v>
      </c>
      <c r="S58" s="13">
        <v>0.12328424473063181</v>
      </c>
      <c r="T58" s="13">
        <v>0.1110551576946405</v>
      </c>
      <c r="U58" s="13">
        <v>4.1183823502069901E-2</v>
      </c>
      <c r="V58" s="13">
        <v>0.12700135772534671</v>
      </c>
      <c r="W58" s="13">
        <v>6.8500426650191182E-2</v>
      </c>
      <c r="X58" s="13">
        <v>6.6710491762291074E-2</v>
      </c>
      <c r="Y58" s="13">
        <v>7.5573567455906945E-2</v>
      </c>
      <c r="Z58" s="13">
        <v>8.088623096449904E-2</v>
      </c>
      <c r="AB58" s="13">
        <v>0.1290161993395525</v>
      </c>
      <c r="AC58" s="13">
        <v>9.4927653527948422E-2</v>
      </c>
      <c r="AD58" s="13">
        <v>8.9294829666308015E-2</v>
      </c>
      <c r="AE58" s="13">
        <v>9.6620357101671259E-2</v>
      </c>
      <c r="AF58" s="13">
        <v>2.0770901643366979E-2</v>
      </c>
      <c r="AH58" s="13">
        <v>6.5038766331387249E-2</v>
      </c>
      <c r="AI58" s="13">
        <v>5.5494506569570598E-2</v>
      </c>
      <c r="AJ58" s="13">
        <v>2.0373233294639938E-2</v>
      </c>
      <c r="AK58" s="13">
        <v>4.4685362648978481E-2</v>
      </c>
      <c r="AL58" s="13">
        <v>0.11565708173746191</v>
      </c>
      <c r="AM58" s="13">
        <v>8.9091062631346141E-2</v>
      </c>
      <c r="AO58" s="13">
        <v>7.3136869730347942E-2</v>
      </c>
      <c r="AP58" s="13">
        <v>6.3867522535051832E-2</v>
      </c>
      <c r="AQ58" s="13">
        <v>2.5250362972337129E-2</v>
      </c>
      <c r="AR58" s="13">
        <v>4.2823416309763933E-2</v>
      </c>
      <c r="AS58" s="13">
        <v>8.4347861336640753E-2</v>
      </c>
      <c r="AT58" s="13">
        <v>8.540484015668702E-2</v>
      </c>
      <c r="AV58" s="13">
        <v>5.6328199117747953E-2</v>
      </c>
      <c r="AW58" s="13">
        <v>6.029973600862075E-2</v>
      </c>
      <c r="AX58" s="13">
        <v>6.3504716248857007E-2</v>
      </c>
      <c r="AY58" s="13">
        <v>6.4176955929687529E-2</v>
      </c>
      <c r="AZ58" s="13">
        <v>6.5386721189110916E-2</v>
      </c>
      <c r="BB58" s="13">
        <v>6.1151382747473837E-2</v>
      </c>
      <c r="BC58" s="13">
        <v>5.0260045877234753E-2</v>
      </c>
      <c r="BD58" s="13">
        <v>1.9308177910665979E-2</v>
      </c>
      <c r="BE58" s="13">
        <v>3.104511084333577E-2</v>
      </c>
      <c r="BF58" s="13">
        <v>4.451447140018748E-2</v>
      </c>
      <c r="BH58" s="13">
        <v>6.302283796107841E-2</v>
      </c>
      <c r="BI58" s="13">
        <v>4.5607925721848068E-2</v>
      </c>
      <c r="BJ58" s="13">
        <v>1.80804244602626E-2</v>
      </c>
      <c r="BK58" s="13">
        <v>3.9869374996501471E-2</v>
      </c>
      <c r="BL58" s="13">
        <v>4.1679575703767437E-2</v>
      </c>
      <c r="BN58" s="13">
        <v>5.0137184400957907E-2</v>
      </c>
      <c r="BO58" s="13">
        <v>2.5590021201645989E-2</v>
      </c>
      <c r="BP58" s="13">
        <v>3.6284247014662763E-2</v>
      </c>
      <c r="BQ58" s="13">
        <v>0.1237315284911667</v>
      </c>
      <c r="BR58" s="13">
        <v>9.2852625966874852E-2</v>
      </c>
      <c r="BS58" s="13">
        <v>5.4895869095255227E-2</v>
      </c>
    </row>
    <row r="60" spans="2:73" x14ac:dyDescent="0.35">
      <c r="B60" s="25" t="s">
        <v>100</v>
      </c>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row>
    <row r="61" spans="2:73" x14ac:dyDescent="0.35">
      <c r="B61" s="27" t="s">
        <v>16</v>
      </c>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row>
    <row r="62" spans="2:73" x14ac:dyDescent="0.35">
      <c r="B62" s="12" t="s">
        <v>92</v>
      </c>
      <c r="C62" s="13">
        <v>0</v>
      </c>
      <c r="D62" s="13">
        <v>0</v>
      </c>
      <c r="E62" s="13">
        <v>0</v>
      </c>
      <c r="F62" s="13">
        <v>0</v>
      </c>
      <c r="G62" s="13">
        <v>0</v>
      </c>
      <c r="H62" s="13">
        <v>0</v>
      </c>
      <c r="I62" s="13">
        <v>0</v>
      </c>
      <c r="K62" s="13">
        <v>0</v>
      </c>
      <c r="L62" s="13">
        <v>0</v>
      </c>
      <c r="N62" s="13">
        <v>0</v>
      </c>
      <c r="O62" s="13">
        <v>0</v>
      </c>
      <c r="P62" s="13">
        <v>0</v>
      </c>
      <c r="Q62" s="13">
        <v>0</v>
      </c>
      <c r="S62" s="13">
        <v>0</v>
      </c>
      <c r="T62" s="13">
        <v>0</v>
      </c>
      <c r="U62" s="13">
        <v>0</v>
      </c>
      <c r="V62" s="13">
        <v>0</v>
      </c>
      <c r="W62" s="13">
        <v>0</v>
      </c>
      <c r="X62" s="13">
        <v>0</v>
      </c>
      <c r="Y62" s="13">
        <v>0</v>
      </c>
      <c r="Z62" s="13">
        <v>0</v>
      </c>
      <c r="AB62" s="13">
        <v>0</v>
      </c>
      <c r="AC62" s="13">
        <v>0</v>
      </c>
      <c r="AD62" s="13">
        <v>0</v>
      </c>
      <c r="AE62" s="13">
        <v>0</v>
      </c>
      <c r="AF62" s="13">
        <v>0</v>
      </c>
      <c r="AH62" s="13">
        <v>0</v>
      </c>
      <c r="AI62" s="13">
        <v>0</v>
      </c>
      <c r="AJ62" s="13">
        <v>0</v>
      </c>
      <c r="AK62" s="13">
        <v>0</v>
      </c>
      <c r="AL62" s="13">
        <v>0</v>
      </c>
      <c r="AM62" s="13">
        <v>0</v>
      </c>
      <c r="AO62" s="13">
        <v>0</v>
      </c>
      <c r="AP62" s="13">
        <v>0</v>
      </c>
      <c r="AQ62" s="13">
        <v>0</v>
      </c>
      <c r="AR62" s="13">
        <v>0</v>
      </c>
      <c r="AS62" s="13">
        <v>0</v>
      </c>
      <c r="AT62" s="13">
        <v>0</v>
      </c>
      <c r="AV62" s="13">
        <v>0</v>
      </c>
      <c r="AW62" s="13">
        <v>0</v>
      </c>
      <c r="AX62" s="13">
        <v>0</v>
      </c>
      <c r="AY62" s="13">
        <v>0</v>
      </c>
      <c r="AZ62" s="13">
        <v>0</v>
      </c>
      <c r="BB62" s="13">
        <v>0</v>
      </c>
      <c r="BC62" s="13">
        <v>0</v>
      </c>
      <c r="BD62" s="13">
        <v>0</v>
      </c>
      <c r="BE62" s="13">
        <v>0</v>
      </c>
      <c r="BF62" s="13">
        <v>0</v>
      </c>
      <c r="BH62" s="13">
        <v>0</v>
      </c>
      <c r="BI62" s="13">
        <v>0</v>
      </c>
      <c r="BJ62" s="13">
        <v>0</v>
      </c>
      <c r="BK62" s="13">
        <v>0</v>
      </c>
      <c r="BL62" s="13">
        <v>0</v>
      </c>
      <c r="BN62" s="13">
        <v>0</v>
      </c>
      <c r="BO62" s="13">
        <v>0</v>
      </c>
      <c r="BP62" s="13">
        <v>0</v>
      </c>
      <c r="BQ62" s="13">
        <v>0</v>
      </c>
      <c r="BR62" s="13">
        <v>0</v>
      </c>
      <c r="BS62" s="13">
        <v>0</v>
      </c>
    </row>
    <row r="63" spans="2:73" x14ac:dyDescent="0.35">
      <c r="B63" s="12" t="s">
        <v>93</v>
      </c>
      <c r="C63" s="13">
        <v>0</v>
      </c>
      <c r="D63" s="13">
        <v>0</v>
      </c>
      <c r="E63" s="13">
        <v>0</v>
      </c>
      <c r="F63" s="13">
        <v>0</v>
      </c>
      <c r="G63" s="13">
        <v>0</v>
      </c>
      <c r="H63" s="13">
        <v>0</v>
      </c>
      <c r="I63" s="13">
        <v>0</v>
      </c>
      <c r="K63" s="13">
        <v>0</v>
      </c>
      <c r="L63" s="13">
        <v>0</v>
      </c>
      <c r="N63" s="13">
        <v>0</v>
      </c>
      <c r="O63" s="13">
        <v>0</v>
      </c>
      <c r="P63" s="13">
        <v>0</v>
      </c>
      <c r="Q63" s="13">
        <v>0</v>
      </c>
      <c r="S63" s="13">
        <v>0</v>
      </c>
      <c r="T63" s="13">
        <v>0</v>
      </c>
      <c r="U63" s="13">
        <v>0</v>
      </c>
      <c r="V63" s="13">
        <v>0</v>
      </c>
      <c r="W63" s="13">
        <v>0</v>
      </c>
      <c r="X63" s="13">
        <v>0</v>
      </c>
      <c r="Y63" s="13">
        <v>0</v>
      </c>
      <c r="Z63" s="13">
        <v>0</v>
      </c>
      <c r="AB63" s="13">
        <v>0</v>
      </c>
      <c r="AC63" s="13">
        <v>0</v>
      </c>
      <c r="AD63" s="13">
        <v>0</v>
      </c>
      <c r="AE63" s="13">
        <v>0</v>
      </c>
      <c r="AF63" s="13">
        <v>0</v>
      </c>
      <c r="AH63" s="13">
        <v>0</v>
      </c>
      <c r="AI63" s="13">
        <v>0</v>
      </c>
      <c r="AJ63" s="13">
        <v>0</v>
      </c>
      <c r="AK63" s="13">
        <v>0</v>
      </c>
      <c r="AL63" s="13">
        <v>0</v>
      </c>
      <c r="AM63" s="13">
        <v>0</v>
      </c>
      <c r="AO63" s="13">
        <v>0</v>
      </c>
      <c r="AP63" s="13">
        <v>0</v>
      </c>
      <c r="AQ63" s="13">
        <v>0</v>
      </c>
      <c r="AR63" s="13">
        <v>0</v>
      </c>
      <c r="AS63" s="13">
        <v>0</v>
      </c>
      <c r="AT63" s="13">
        <v>0</v>
      </c>
      <c r="AV63" s="13">
        <v>0</v>
      </c>
      <c r="AW63" s="13">
        <v>0</v>
      </c>
      <c r="AX63" s="13">
        <v>0</v>
      </c>
      <c r="AY63" s="13">
        <v>0</v>
      </c>
      <c r="AZ63" s="13">
        <v>0</v>
      </c>
      <c r="BB63" s="13">
        <v>0</v>
      </c>
      <c r="BC63" s="13">
        <v>0</v>
      </c>
      <c r="BD63" s="13">
        <v>0</v>
      </c>
      <c r="BE63" s="13">
        <v>0</v>
      </c>
      <c r="BF63" s="13">
        <v>0</v>
      </c>
      <c r="BH63" s="13">
        <v>0</v>
      </c>
      <c r="BI63" s="13">
        <v>0</v>
      </c>
      <c r="BJ63" s="13">
        <v>0</v>
      </c>
      <c r="BK63" s="13">
        <v>0</v>
      </c>
      <c r="BL63" s="13">
        <v>0</v>
      </c>
      <c r="BN63" s="13">
        <v>0</v>
      </c>
      <c r="BO63" s="13">
        <v>0</v>
      </c>
      <c r="BP63" s="13">
        <v>0</v>
      </c>
      <c r="BQ63" s="13">
        <v>0</v>
      </c>
      <c r="BR63" s="13">
        <v>0</v>
      </c>
      <c r="BS63" s="13">
        <v>0</v>
      </c>
    </row>
    <row r="64" spans="2:73" x14ac:dyDescent="0.35">
      <c r="B64" s="12" t="s">
        <v>94</v>
      </c>
      <c r="C64" s="13">
        <v>0</v>
      </c>
      <c r="D64" s="13">
        <v>0</v>
      </c>
      <c r="E64" s="13">
        <v>0</v>
      </c>
      <c r="F64" s="13">
        <v>0</v>
      </c>
      <c r="G64" s="13">
        <v>0</v>
      </c>
      <c r="H64" s="13">
        <v>0</v>
      </c>
      <c r="I64" s="13">
        <v>0</v>
      </c>
      <c r="K64" s="13">
        <v>0</v>
      </c>
      <c r="L64" s="13">
        <v>0</v>
      </c>
      <c r="N64" s="13">
        <v>0</v>
      </c>
      <c r="O64" s="13">
        <v>0</v>
      </c>
      <c r="P64" s="13">
        <v>0</v>
      </c>
      <c r="Q64" s="13">
        <v>0</v>
      </c>
      <c r="S64" s="13">
        <v>0</v>
      </c>
      <c r="T64" s="13">
        <v>0</v>
      </c>
      <c r="U64" s="13">
        <v>0</v>
      </c>
      <c r="V64" s="13">
        <v>0</v>
      </c>
      <c r="W64" s="13">
        <v>0</v>
      </c>
      <c r="X64" s="13">
        <v>0</v>
      </c>
      <c r="Y64" s="13">
        <v>0</v>
      </c>
      <c r="Z64" s="13">
        <v>0</v>
      </c>
      <c r="AB64" s="13">
        <v>0</v>
      </c>
      <c r="AC64" s="13">
        <v>0</v>
      </c>
      <c r="AD64" s="13">
        <v>0</v>
      </c>
      <c r="AE64" s="13">
        <v>0</v>
      </c>
      <c r="AF64" s="13">
        <v>0</v>
      </c>
      <c r="AH64" s="13">
        <v>0</v>
      </c>
      <c r="AI64" s="13">
        <v>0</v>
      </c>
      <c r="AJ64" s="13">
        <v>0</v>
      </c>
      <c r="AK64" s="13">
        <v>0</v>
      </c>
      <c r="AL64" s="13">
        <v>0</v>
      </c>
      <c r="AM64" s="13">
        <v>0</v>
      </c>
      <c r="AO64" s="13">
        <v>0</v>
      </c>
      <c r="AP64" s="13">
        <v>0</v>
      </c>
      <c r="AQ64" s="13">
        <v>0</v>
      </c>
      <c r="AR64" s="13">
        <v>0</v>
      </c>
      <c r="AS64" s="13">
        <v>0</v>
      </c>
      <c r="AT64" s="13">
        <v>0</v>
      </c>
      <c r="AV64" s="13">
        <v>0</v>
      </c>
      <c r="AW64" s="13">
        <v>0</v>
      </c>
      <c r="AX64" s="13">
        <v>0</v>
      </c>
      <c r="AY64" s="13">
        <v>0</v>
      </c>
      <c r="AZ64" s="13">
        <v>0</v>
      </c>
      <c r="BB64" s="13">
        <v>0</v>
      </c>
      <c r="BC64" s="13">
        <v>0</v>
      </c>
      <c r="BD64" s="13">
        <v>0</v>
      </c>
      <c r="BE64" s="13">
        <v>0</v>
      </c>
      <c r="BF64" s="13">
        <v>0</v>
      </c>
      <c r="BH64" s="13">
        <v>0</v>
      </c>
      <c r="BI64" s="13">
        <v>0</v>
      </c>
      <c r="BJ64" s="13">
        <v>0</v>
      </c>
      <c r="BK64" s="13">
        <v>0</v>
      </c>
      <c r="BL64" s="13">
        <v>0</v>
      </c>
      <c r="BN64" s="13">
        <v>0</v>
      </c>
      <c r="BO64" s="13">
        <v>0</v>
      </c>
      <c r="BP64" s="13">
        <v>0</v>
      </c>
      <c r="BQ64" s="13">
        <v>0</v>
      </c>
      <c r="BR64" s="13">
        <v>0</v>
      </c>
      <c r="BS64" s="13">
        <v>0</v>
      </c>
    </row>
    <row r="65" spans="2:73" x14ac:dyDescent="0.35">
      <c r="B65" s="12" t="s">
        <v>95</v>
      </c>
      <c r="C65" s="13">
        <v>0</v>
      </c>
      <c r="D65" s="13">
        <v>0</v>
      </c>
      <c r="E65" s="13">
        <v>0</v>
      </c>
      <c r="F65" s="13">
        <v>0</v>
      </c>
      <c r="G65" s="13">
        <v>0</v>
      </c>
      <c r="H65" s="13">
        <v>0</v>
      </c>
      <c r="I65" s="13">
        <v>0</v>
      </c>
      <c r="K65" s="13">
        <v>0</v>
      </c>
      <c r="L65" s="13">
        <v>0</v>
      </c>
      <c r="N65" s="13">
        <v>0</v>
      </c>
      <c r="O65" s="13">
        <v>0</v>
      </c>
      <c r="P65" s="13">
        <v>0</v>
      </c>
      <c r="Q65" s="13">
        <v>0</v>
      </c>
      <c r="S65" s="13">
        <v>0</v>
      </c>
      <c r="T65" s="13">
        <v>0</v>
      </c>
      <c r="U65" s="13">
        <v>0</v>
      </c>
      <c r="V65" s="13">
        <v>0</v>
      </c>
      <c r="W65" s="13">
        <v>0</v>
      </c>
      <c r="X65" s="13">
        <v>0</v>
      </c>
      <c r="Y65" s="13">
        <v>0</v>
      </c>
      <c r="Z65" s="13">
        <v>0</v>
      </c>
      <c r="AB65" s="13">
        <v>0</v>
      </c>
      <c r="AC65" s="13">
        <v>0</v>
      </c>
      <c r="AD65" s="13">
        <v>0</v>
      </c>
      <c r="AE65" s="13">
        <v>0</v>
      </c>
      <c r="AF65" s="13">
        <v>0</v>
      </c>
      <c r="AH65" s="13">
        <v>0</v>
      </c>
      <c r="AI65" s="13">
        <v>0</v>
      </c>
      <c r="AJ65" s="13">
        <v>0</v>
      </c>
      <c r="AK65" s="13">
        <v>0</v>
      </c>
      <c r="AL65" s="13">
        <v>0</v>
      </c>
      <c r="AM65" s="13">
        <v>0</v>
      </c>
      <c r="AO65" s="13">
        <v>0</v>
      </c>
      <c r="AP65" s="13">
        <v>0</v>
      </c>
      <c r="AQ65" s="13">
        <v>0</v>
      </c>
      <c r="AR65" s="13">
        <v>0</v>
      </c>
      <c r="AS65" s="13">
        <v>0</v>
      </c>
      <c r="AT65" s="13">
        <v>0</v>
      </c>
      <c r="AV65" s="13">
        <v>0</v>
      </c>
      <c r="AW65" s="13">
        <v>0</v>
      </c>
      <c r="AX65" s="13">
        <v>0</v>
      </c>
      <c r="AY65" s="13">
        <v>0</v>
      </c>
      <c r="AZ65" s="13">
        <v>0</v>
      </c>
      <c r="BB65" s="13">
        <v>0</v>
      </c>
      <c r="BC65" s="13">
        <v>0</v>
      </c>
      <c r="BD65" s="13">
        <v>0</v>
      </c>
      <c r="BE65" s="13">
        <v>0</v>
      </c>
      <c r="BF65" s="13">
        <v>0</v>
      </c>
      <c r="BH65" s="13">
        <v>0</v>
      </c>
      <c r="BI65" s="13">
        <v>0</v>
      </c>
      <c r="BJ65" s="13">
        <v>0</v>
      </c>
      <c r="BK65" s="13">
        <v>0</v>
      </c>
      <c r="BL65" s="13">
        <v>0</v>
      </c>
      <c r="BN65" s="13">
        <v>0</v>
      </c>
      <c r="BO65" s="13">
        <v>0</v>
      </c>
      <c r="BP65" s="13">
        <v>0</v>
      </c>
      <c r="BQ65" s="13">
        <v>0</v>
      </c>
      <c r="BR65" s="13">
        <v>0</v>
      </c>
      <c r="BS65" s="13">
        <v>0</v>
      </c>
    </row>
    <row r="66" spans="2:73" x14ac:dyDescent="0.35">
      <c r="B66" s="12" t="s">
        <v>96</v>
      </c>
      <c r="C66" s="13">
        <v>1</v>
      </c>
      <c r="D66" s="13">
        <v>1</v>
      </c>
      <c r="E66" s="13">
        <v>1</v>
      </c>
      <c r="F66" s="13">
        <v>1</v>
      </c>
      <c r="G66" s="13">
        <v>1</v>
      </c>
      <c r="H66" s="13">
        <v>1</v>
      </c>
      <c r="I66" s="13">
        <v>1</v>
      </c>
      <c r="K66" s="13">
        <v>1</v>
      </c>
      <c r="L66" s="13">
        <v>1</v>
      </c>
      <c r="N66" s="13">
        <v>1</v>
      </c>
      <c r="O66" s="13">
        <v>1</v>
      </c>
      <c r="P66" s="13">
        <v>1</v>
      </c>
      <c r="Q66" s="13">
        <v>1</v>
      </c>
      <c r="S66" s="13">
        <v>1</v>
      </c>
      <c r="T66" s="13">
        <v>1</v>
      </c>
      <c r="U66" s="13">
        <v>1</v>
      </c>
      <c r="V66" s="13">
        <v>1</v>
      </c>
      <c r="W66" s="13">
        <v>1</v>
      </c>
      <c r="X66" s="13">
        <v>1</v>
      </c>
      <c r="Y66" s="13">
        <v>1</v>
      </c>
      <c r="Z66" s="13">
        <v>1</v>
      </c>
      <c r="AB66" s="13">
        <v>1</v>
      </c>
      <c r="AC66" s="13">
        <v>1</v>
      </c>
      <c r="AD66" s="13">
        <v>1</v>
      </c>
      <c r="AE66" s="13">
        <v>1</v>
      </c>
      <c r="AF66" s="13">
        <v>1</v>
      </c>
      <c r="AH66" s="13">
        <v>1</v>
      </c>
      <c r="AI66" s="13">
        <v>1</v>
      </c>
      <c r="AJ66" s="13">
        <v>1</v>
      </c>
      <c r="AK66" s="13">
        <v>1</v>
      </c>
      <c r="AL66" s="13">
        <v>1</v>
      </c>
      <c r="AM66" s="13">
        <v>1</v>
      </c>
      <c r="AO66" s="13">
        <v>1</v>
      </c>
      <c r="AP66" s="13">
        <v>1</v>
      </c>
      <c r="AQ66" s="13">
        <v>1</v>
      </c>
      <c r="AR66" s="13">
        <v>1</v>
      </c>
      <c r="AS66" s="13">
        <v>1</v>
      </c>
      <c r="AT66" s="13">
        <v>1</v>
      </c>
      <c r="AV66" s="13">
        <v>1</v>
      </c>
      <c r="AW66" s="13">
        <v>1</v>
      </c>
      <c r="AX66" s="13">
        <v>1</v>
      </c>
      <c r="AY66" s="13">
        <v>1</v>
      </c>
      <c r="AZ66" s="13">
        <v>1</v>
      </c>
      <c r="BB66" s="13">
        <v>1</v>
      </c>
      <c r="BC66" s="13">
        <v>1</v>
      </c>
      <c r="BD66" s="13">
        <v>1</v>
      </c>
      <c r="BE66" s="13">
        <v>1</v>
      </c>
      <c r="BF66" s="13">
        <v>1</v>
      </c>
      <c r="BH66" s="13">
        <v>1</v>
      </c>
      <c r="BI66" s="13">
        <v>1</v>
      </c>
      <c r="BJ66" s="13">
        <v>1</v>
      </c>
      <c r="BK66" s="13">
        <v>1</v>
      </c>
      <c r="BL66" s="13">
        <v>1</v>
      </c>
      <c r="BN66" s="13">
        <v>1</v>
      </c>
      <c r="BO66" s="13">
        <v>1</v>
      </c>
      <c r="BP66" s="13">
        <v>1</v>
      </c>
      <c r="BQ66" s="13">
        <v>1</v>
      </c>
      <c r="BR66" s="13">
        <v>1</v>
      </c>
      <c r="BS66" s="13">
        <v>1</v>
      </c>
    </row>
    <row r="68" spans="2:73" x14ac:dyDescent="0.35">
      <c r="B68" s="25" t="s">
        <v>101</v>
      </c>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row>
    <row r="69" spans="2:73" x14ac:dyDescent="0.35">
      <c r="B69" s="27" t="s">
        <v>16</v>
      </c>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row>
    <row r="70" spans="2:73" x14ac:dyDescent="0.35">
      <c r="B70" s="12" t="s">
        <v>92</v>
      </c>
      <c r="C70" s="13">
        <v>6.6258167863656126E-2</v>
      </c>
      <c r="D70" s="13">
        <v>0.15200715864997649</v>
      </c>
      <c r="E70" s="13">
        <v>0.10886197720391</v>
      </c>
      <c r="F70" s="13">
        <v>4.9988779857873339E-2</v>
      </c>
      <c r="G70" s="13">
        <v>4.9453450002893258E-2</v>
      </c>
      <c r="H70" s="13">
        <v>6.6868984057725261E-2</v>
      </c>
      <c r="I70" s="13">
        <v>2.003587738429197E-2</v>
      </c>
      <c r="K70" s="13">
        <v>6.1971556237446178E-2</v>
      </c>
      <c r="L70" s="13">
        <v>7.0696775348925989E-2</v>
      </c>
      <c r="N70" s="13">
        <v>6.741777631384735E-2</v>
      </c>
      <c r="O70" s="13">
        <v>6.4769492527557079E-2</v>
      </c>
      <c r="P70" s="13">
        <v>7.8093178012542577E-2</v>
      </c>
      <c r="Q70" s="13">
        <v>5.733527485606197E-2</v>
      </c>
      <c r="S70" s="13">
        <v>9.8730987258787317E-2</v>
      </c>
      <c r="T70" s="13">
        <v>7.3188514481567699E-2</v>
      </c>
      <c r="U70" s="13">
        <v>4.3682557852182002E-2</v>
      </c>
      <c r="V70" s="13">
        <v>4.8371988640377582E-2</v>
      </c>
      <c r="W70" s="13">
        <v>4.4754622725963762E-2</v>
      </c>
      <c r="X70" s="13">
        <v>4.4384133614091707E-2</v>
      </c>
      <c r="Y70" s="13">
        <v>4.6732783226731023E-2</v>
      </c>
      <c r="Z70" s="13">
        <v>6.1817799187255669E-2</v>
      </c>
      <c r="AB70" s="13">
        <v>7.8420310146432429E-2</v>
      </c>
      <c r="AC70" s="13">
        <v>6.5959465268501105E-2</v>
      </c>
      <c r="AD70" s="13">
        <v>5.6152805648437783E-2</v>
      </c>
      <c r="AE70" s="13">
        <v>6.1967685792710447E-2</v>
      </c>
      <c r="AF70" s="13">
        <v>8.0893491786292029E-2</v>
      </c>
      <c r="AH70" s="13">
        <v>6.3430606936350414E-2</v>
      </c>
      <c r="AI70" s="13">
        <v>3.339173812682681E-2</v>
      </c>
      <c r="AJ70" s="13">
        <v>1.578098475722587E-2</v>
      </c>
      <c r="AK70" s="13">
        <v>6.3380531976725024E-2</v>
      </c>
      <c r="AL70" s="13">
        <v>0.37801382860849042</v>
      </c>
      <c r="AM70" s="13">
        <v>0</v>
      </c>
      <c r="AO70" s="13">
        <v>4.7827642734130073E-2</v>
      </c>
      <c r="AP70" s="13">
        <v>5.2885427828426437E-2</v>
      </c>
      <c r="AQ70" s="13">
        <v>6.6855591172413596E-3</v>
      </c>
      <c r="AR70" s="13">
        <v>3.1523632181091527E-2</v>
      </c>
      <c r="AS70" s="13">
        <v>0.32563245315648359</v>
      </c>
      <c r="AT70" s="13">
        <v>3.9813017801976413E-3</v>
      </c>
      <c r="AV70" s="13">
        <v>3.295343439232945E-2</v>
      </c>
      <c r="AW70" s="13">
        <v>2.7571052518084969E-2</v>
      </c>
      <c r="AX70" s="13">
        <v>5.4789127445962517E-2</v>
      </c>
      <c r="AY70" s="13">
        <v>0.32307890990324323</v>
      </c>
      <c r="AZ70" s="13">
        <v>1.054039704775297E-2</v>
      </c>
      <c r="BB70" s="13">
        <v>6.4195339611244309E-2</v>
      </c>
      <c r="BC70" s="13">
        <v>3.460279368787033E-2</v>
      </c>
      <c r="BD70" s="13">
        <v>1.06258367529525E-2</v>
      </c>
      <c r="BE70" s="13">
        <v>7.6951716482297497E-2</v>
      </c>
      <c r="BF70" s="13">
        <v>0.42049389386152869</v>
      </c>
      <c r="BH70" s="13">
        <v>5.986448631068203E-2</v>
      </c>
      <c r="BI70" s="13">
        <v>3.0142422474280579E-2</v>
      </c>
      <c r="BJ70" s="13">
        <v>1.501200817267033E-2</v>
      </c>
      <c r="BK70" s="13">
        <v>6.970311518461203E-2</v>
      </c>
      <c r="BL70" s="13">
        <v>0.27753253968405589</v>
      </c>
      <c r="BN70" s="13">
        <v>3.7346030478515792E-2</v>
      </c>
      <c r="BO70" s="13">
        <v>1.354526052468325E-2</v>
      </c>
      <c r="BP70" s="13">
        <v>4.9496023975541738E-2</v>
      </c>
      <c r="BQ70" s="13">
        <v>3.4637090408929018E-2</v>
      </c>
      <c r="BR70" s="13">
        <v>0.49092491567047941</v>
      </c>
      <c r="BS70" s="13">
        <v>6.9566140332913556E-2</v>
      </c>
    </row>
    <row r="71" spans="2:73" x14ac:dyDescent="0.35">
      <c r="B71" s="12" t="s">
        <v>93</v>
      </c>
      <c r="C71" s="13">
        <v>0.19706576708333109</v>
      </c>
      <c r="D71" s="13">
        <v>0.26262423928530731</v>
      </c>
      <c r="E71" s="13">
        <v>0.21412409974143889</v>
      </c>
      <c r="F71" s="13">
        <v>0.25338538264371008</v>
      </c>
      <c r="G71" s="13">
        <v>0.22317285234274181</v>
      </c>
      <c r="H71" s="13">
        <v>0.14445553097920699</v>
      </c>
      <c r="I71" s="13">
        <v>0.13840209202688369</v>
      </c>
      <c r="K71" s="13">
        <v>0.2099152264708958</v>
      </c>
      <c r="L71" s="13">
        <v>0.18466817561337651</v>
      </c>
      <c r="N71" s="13">
        <v>0.21661216387517859</v>
      </c>
      <c r="O71" s="13">
        <v>0.2279208902546459</v>
      </c>
      <c r="P71" s="13">
        <v>0.16842863649674289</v>
      </c>
      <c r="Q71" s="13">
        <v>0.16859207260985051</v>
      </c>
      <c r="S71" s="13">
        <v>0.15570541425372719</v>
      </c>
      <c r="T71" s="13">
        <v>0.25334752256942028</v>
      </c>
      <c r="U71" s="13">
        <v>0.21245234651585931</v>
      </c>
      <c r="V71" s="13">
        <v>0.17058053996461969</v>
      </c>
      <c r="W71" s="13">
        <v>0.26456968903865169</v>
      </c>
      <c r="X71" s="13">
        <v>0.1159184770927222</v>
      </c>
      <c r="Y71" s="13">
        <v>0.27935634956101502</v>
      </c>
      <c r="Z71" s="13">
        <v>0.22199269797326171</v>
      </c>
      <c r="AB71" s="13">
        <v>0.17910836212298431</v>
      </c>
      <c r="AC71" s="13">
        <v>0.19701836748399781</v>
      </c>
      <c r="AD71" s="13">
        <v>0.22198532570795351</v>
      </c>
      <c r="AE71" s="13">
        <v>0.16275983192809321</v>
      </c>
      <c r="AF71" s="13">
        <v>0.22284958728365631</v>
      </c>
      <c r="AH71" s="13">
        <v>0.27348516886102869</v>
      </c>
      <c r="AI71" s="13">
        <v>0.2059470250569039</v>
      </c>
      <c r="AJ71" s="13">
        <v>5.5646442578699259E-2</v>
      </c>
      <c r="AK71" s="13">
        <v>0.14514877757578479</v>
      </c>
      <c r="AL71" s="13">
        <v>0.42306474815457429</v>
      </c>
      <c r="AM71" s="13">
        <v>4.9492195251768789E-2</v>
      </c>
      <c r="AO71" s="13">
        <v>0.2246321422256784</v>
      </c>
      <c r="AP71" s="13">
        <v>0.20379739738133271</v>
      </c>
      <c r="AQ71" s="13">
        <v>5.0136089875338088E-2</v>
      </c>
      <c r="AR71" s="13">
        <v>0.14912434591197771</v>
      </c>
      <c r="AS71" s="13">
        <v>0.53906772026608885</v>
      </c>
      <c r="AT71" s="13">
        <v>4.753445293644553E-2</v>
      </c>
      <c r="AV71" s="13">
        <v>0.22993987646219541</v>
      </c>
      <c r="AW71" s="13">
        <v>6.0221504370940863E-2</v>
      </c>
      <c r="AX71" s="13">
        <v>0.1932075182593882</v>
      </c>
      <c r="AY71" s="13">
        <v>0.43990495242018629</v>
      </c>
      <c r="AZ71" s="13">
        <v>5.7688161654540757E-2</v>
      </c>
      <c r="BB71" s="13">
        <v>0.25754301300828542</v>
      </c>
      <c r="BC71" s="13">
        <v>0.18182336962056139</v>
      </c>
      <c r="BD71" s="13">
        <v>3.9753836222572628E-2</v>
      </c>
      <c r="BE71" s="13">
        <v>0.13318039911135809</v>
      </c>
      <c r="BF71" s="13">
        <v>0.40446629425230879</v>
      </c>
      <c r="BH71" s="13">
        <v>0.23905170087263519</v>
      </c>
      <c r="BI71" s="13">
        <v>0.16759420028450209</v>
      </c>
      <c r="BJ71" s="13">
        <v>3.9594365299095137E-2</v>
      </c>
      <c r="BK71" s="13">
        <v>0.1102277038270435</v>
      </c>
      <c r="BL71" s="13">
        <v>0.53124951138073184</v>
      </c>
      <c r="BN71" s="13">
        <v>0.19078912350060359</v>
      </c>
      <c r="BO71" s="13">
        <v>3.522522003081429E-2</v>
      </c>
      <c r="BP71" s="13">
        <v>0.1149038002276174</v>
      </c>
      <c r="BQ71" s="13">
        <v>0.1034029200661496</v>
      </c>
      <c r="BR71" s="13">
        <v>0.31860108195267539</v>
      </c>
      <c r="BS71" s="13">
        <v>0.29377313331844163</v>
      </c>
    </row>
    <row r="72" spans="2:73" x14ac:dyDescent="0.35">
      <c r="B72" s="12" t="s">
        <v>94</v>
      </c>
      <c r="C72" s="13">
        <v>0.26679754458382737</v>
      </c>
      <c r="D72" s="13">
        <v>0.27149473423083509</v>
      </c>
      <c r="E72" s="13">
        <v>0.28399429270809867</v>
      </c>
      <c r="F72" s="13">
        <v>0.3426777289707954</v>
      </c>
      <c r="G72" s="13">
        <v>0.27376462766306747</v>
      </c>
      <c r="H72" s="13">
        <v>0.28865366449031149</v>
      </c>
      <c r="I72" s="13">
        <v>0.18262191983959389</v>
      </c>
      <c r="K72" s="13">
        <v>0.27273068921767168</v>
      </c>
      <c r="L72" s="13">
        <v>0.26147625094095539</v>
      </c>
      <c r="N72" s="13">
        <v>0.33413825707980399</v>
      </c>
      <c r="O72" s="13">
        <v>0.27401662756058631</v>
      </c>
      <c r="P72" s="13">
        <v>0.25047859303912617</v>
      </c>
      <c r="Q72" s="13">
        <v>0.22504759340565211</v>
      </c>
      <c r="S72" s="13">
        <v>0.30091984688889378</v>
      </c>
      <c r="T72" s="13">
        <v>0.29312913193300622</v>
      </c>
      <c r="U72" s="13">
        <v>0.21993583480991069</v>
      </c>
      <c r="V72" s="13">
        <v>0.29075813998584171</v>
      </c>
      <c r="W72" s="13">
        <v>0.17762667909856841</v>
      </c>
      <c r="X72" s="13">
        <v>0.26778838948952138</v>
      </c>
      <c r="Y72" s="13">
        <v>0.26597148547817651</v>
      </c>
      <c r="Z72" s="13">
        <v>0.2258379608668323</v>
      </c>
      <c r="AB72" s="13">
        <v>0.26634990548338799</v>
      </c>
      <c r="AC72" s="13">
        <v>0.2463634661358563</v>
      </c>
      <c r="AD72" s="13">
        <v>0.2487522322037943</v>
      </c>
      <c r="AE72" s="13">
        <v>0.31286886151265458</v>
      </c>
      <c r="AF72" s="13">
        <v>0.36031274395415192</v>
      </c>
      <c r="AH72" s="13">
        <v>0.37515995714710187</v>
      </c>
      <c r="AI72" s="13">
        <v>0.35070849185993902</v>
      </c>
      <c r="AJ72" s="13">
        <v>0.20337324121854389</v>
      </c>
      <c r="AK72" s="13">
        <v>0.20995451977598961</v>
      </c>
      <c r="AL72" s="13">
        <v>0.13735359153386639</v>
      </c>
      <c r="AM72" s="13">
        <v>0.1245238397018802</v>
      </c>
      <c r="AO72" s="13">
        <v>0.40237283652895789</v>
      </c>
      <c r="AP72" s="13">
        <v>0.3333535370709958</v>
      </c>
      <c r="AQ72" s="13">
        <v>0.22212812822742481</v>
      </c>
      <c r="AR72" s="13">
        <v>0.26037614615839172</v>
      </c>
      <c r="AS72" s="13">
        <v>9.1246179981423134E-2</v>
      </c>
      <c r="AT72" s="13">
        <v>0.13724855089240709</v>
      </c>
      <c r="AV72" s="13">
        <v>0.38776162607987102</v>
      </c>
      <c r="AW72" s="13">
        <v>0.24576875106872509</v>
      </c>
      <c r="AX72" s="13">
        <v>0.2243676335742355</v>
      </c>
      <c r="AY72" s="13">
        <v>0.17962084212667431</v>
      </c>
      <c r="AZ72" s="13">
        <v>0.1587033055217239</v>
      </c>
      <c r="BB72" s="13">
        <v>0.35672533671894829</v>
      </c>
      <c r="BC72" s="13">
        <v>0.27601831902755719</v>
      </c>
      <c r="BD72" s="13">
        <v>0.11267064386874311</v>
      </c>
      <c r="BE72" s="13">
        <v>0.23525075152853031</v>
      </c>
      <c r="BF72" s="13">
        <v>0.1071783434393708</v>
      </c>
      <c r="BH72" s="13">
        <v>0.3654546814767069</v>
      </c>
      <c r="BI72" s="13">
        <v>0.29708725998871982</v>
      </c>
      <c r="BJ72" s="13">
        <v>0.14707927381143079</v>
      </c>
      <c r="BK72" s="13">
        <v>0.20044897193812719</v>
      </c>
      <c r="BL72" s="13">
        <v>0.1462176675518127</v>
      </c>
      <c r="BN72" s="13">
        <v>0.2880089672428629</v>
      </c>
      <c r="BO72" s="13">
        <v>0.1610445434400283</v>
      </c>
      <c r="BP72" s="13">
        <v>0.22046204192361279</v>
      </c>
      <c r="BQ72" s="13">
        <v>0.1529465037724575</v>
      </c>
      <c r="BR72" s="13">
        <v>0.1193548900380762</v>
      </c>
      <c r="BS72" s="13">
        <v>0.36761989655698818</v>
      </c>
    </row>
    <row r="73" spans="2:73" x14ac:dyDescent="0.35">
      <c r="B73" s="12" t="s">
        <v>95</v>
      </c>
      <c r="C73" s="13">
        <v>0.365185259697481</v>
      </c>
      <c r="D73" s="13">
        <v>0.15731043268582731</v>
      </c>
      <c r="E73" s="13">
        <v>0.26520112266676038</v>
      </c>
      <c r="F73" s="13">
        <v>0.27135210284589689</v>
      </c>
      <c r="G73" s="13">
        <v>0.33665150291071322</v>
      </c>
      <c r="H73" s="13">
        <v>0.40106178648899299</v>
      </c>
      <c r="I73" s="13">
        <v>0.58444246119499355</v>
      </c>
      <c r="K73" s="13">
        <v>0.39639131780084652</v>
      </c>
      <c r="L73" s="13">
        <v>0.33252301719888722</v>
      </c>
      <c r="N73" s="13">
        <v>0.32184538924998252</v>
      </c>
      <c r="O73" s="13">
        <v>0.32835831722728231</v>
      </c>
      <c r="P73" s="13">
        <v>0.39012133174543961</v>
      </c>
      <c r="Q73" s="13">
        <v>0.4177316326990404</v>
      </c>
      <c r="S73" s="13">
        <v>0.33550860038739921</v>
      </c>
      <c r="T73" s="13">
        <v>0.25681576496525821</v>
      </c>
      <c r="U73" s="13">
        <v>0.4757514130209532</v>
      </c>
      <c r="V73" s="13">
        <v>0.37715075166159878</v>
      </c>
      <c r="W73" s="13">
        <v>0.42168672197440749</v>
      </c>
      <c r="X73" s="13">
        <v>0.46755956824163358</v>
      </c>
      <c r="Y73" s="13">
        <v>0.29516087882188768</v>
      </c>
      <c r="Z73" s="13">
        <v>0.39547165137864582</v>
      </c>
      <c r="AB73" s="13">
        <v>0.34112194511754262</v>
      </c>
      <c r="AC73" s="13">
        <v>0.38309277792774182</v>
      </c>
      <c r="AD73" s="13">
        <v>0.41294563305556498</v>
      </c>
      <c r="AE73" s="13">
        <v>0.36819671350866728</v>
      </c>
      <c r="AF73" s="13">
        <v>0.28391704858651878</v>
      </c>
      <c r="AH73" s="13">
        <v>0.22869986371669651</v>
      </c>
      <c r="AI73" s="13">
        <v>0.3152866184949219</v>
      </c>
      <c r="AJ73" s="13">
        <v>0.64716614349154689</v>
      </c>
      <c r="AK73" s="13">
        <v>0.47951453134862398</v>
      </c>
      <c r="AL73" s="13">
        <v>7.9565961359123628E-3</v>
      </c>
      <c r="AM73" s="13">
        <v>0.72630200356283581</v>
      </c>
      <c r="AO73" s="13">
        <v>0.25349934318764011</v>
      </c>
      <c r="AP73" s="13">
        <v>0.30412057480661309</v>
      </c>
      <c r="AQ73" s="13">
        <v>0.64470101334677854</v>
      </c>
      <c r="AR73" s="13">
        <v>0.49277761602255188</v>
      </c>
      <c r="AS73" s="13">
        <v>5.6931852979507751E-3</v>
      </c>
      <c r="AT73" s="13">
        <v>0.70897304663026706</v>
      </c>
      <c r="AV73" s="13">
        <v>0.25397045850964439</v>
      </c>
      <c r="AW73" s="13">
        <v>0.61572412967532753</v>
      </c>
      <c r="AX73" s="13">
        <v>0.45003603342687548</v>
      </c>
      <c r="AY73" s="13">
        <v>2.6096113467791299E-2</v>
      </c>
      <c r="AZ73" s="13">
        <v>0.68166147012162326</v>
      </c>
      <c r="BB73" s="13">
        <v>0.25528524709763578</v>
      </c>
      <c r="BC73" s="13">
        <v>0.42942931079312391</v>
      </c>
      <c r="BD73" s="13">
        <v>0.79202702889569221</v>
      </c>
      <c r="BE73" s="13">
        <v>0.50462465086570885</v>
      </c>
      <c r="BF73" s="13">
        <v>4.4179481912822283E-2</v>
      </c>
      <c r="BH73" s="13">
        <v>0.26199110626533478</v>
      </c>
      <c r="BI73" s="13">
        <v>0.42316369715276758</v>
      </c>
      <c r="BJ73" s="13">
        <v>0.75014098660677919</v>
      </c>
      <c r="BK73" s="13">
        <v>0.56615360265870474</v>
      </c>
      <c r="BL73" s="13">
        <v>3.3098959448082603E-2</v>
      </c>
      <c r="BN73" s="13">
        <v>0.39684213987024741</v>
      </c>
      <c r="BO73" s="13">
        <v>0.73514428061334425</v>
      </c>
      <c r="BP73" s="13">
        <v>0.49904842648652209</v>
      </c>
      <c r="BQ73" s="13">
        <v>0.60029684005830031</v>
      </c>
      <c r="BR73" s="13">
        <v>1.60405746770899E-2</v>
      </c>
      <c r="BS73" s="13">
        <v>0.2105825301307373</v>
      </c>
    </row>
    <row r="74" spans="2:73" x14ac:dyDescent="0.35">
      <c r="B74" s="12" t="s">
        <v>96</v>
      </c>
      <c r="C74" s="13">
        <v>0.1046932607717045</v>
      </c>
      <c r="D74" s="13">
        <v>0.1565634351480539</v>
      </c>
      <c r="E74" s="13">
        <v>0.127818507679792</v>
      </c>
      <c r="F74" s="13">
        <v>8.2596005681723927E-2</v>
      </c>
      <c r="G74" s="13">
        <v>0.11695756708058409</v>
      </c>
      <c r="H74" s="13">
        <v>9.8960033983763296E-2</v>
      </c>
      <c r="I74" s="13">
        <v>7.4497649554236683E-2</v>
      </c>
      <c r="K74" s="13">
        <v>5.8991210273139881E-2</v>
      </c>
      <c r="L74" s="13">
        <v>0.15063578089785479</v>
      </c>
      <c r="N74" s="13">
        <v>5.9986413481187613E-2</v>
      </c>
      <c r="O74" s="13">
        <v>0.10493467242992829</v>
      </c>
      <c r="P74" s="13">
        <v>0.11287826070614849</v>
      </c>
      <c r="Q74" s="13">
        <v>0.1312934264293952</v>
      </c>
      <c r="S74" s="13">
        <v>0.1091351512111924</v>
      </c>
      <c r="T74" s="13">
        <v>0.1235190660507475</v>
      </c>
      <c r="U74" s="13">
        <v>4.8177847801094797E-2</v>
      </c>
      <c r="V74" s="13">
        <v>0.1131385797475622</v>
      </c>
      <c r="W74" s="13">
        <v>9.1362287162408545E-2</v>
      </c>
      <c r="X74" s="13">
        <v>0.10434943156203121</v>
      </c>
      <c r="Y74" s="13">
        <v>0.1127785029121899</v>
      </c>
      <c r="Z74" s="13">
        <v>9.4879890594004576E-2</v>
      </c>
      <c r="AB74" s="13">
        <v>0.1349994771296526</v>
      </c>
      <c r="AC74" s="13">
        <v>0.107565923183903</v>
      </c>
      <c r="AD74" s="13">
        <v>6.0164003384249383E-2</v>
      </c>
      <c r="AE74" s="13">
        <v>9.4206907257874478E-2</v>
      </c>
      <c r="AF74" s="13">
        <v>5.2027128389380992E-2</v>
      </c>
      <c r="AH74" s="13">
        <v>5.9224403338822562E-2</v>
      </c>
      <c r="AI74" s="13">
        <v>9.4666126461408442E-2</v>
      </c>
      <c r="AJ74" s="13">
        <v>7.8033187953983937E-2</v>
      </c>
      <c r="AK74" s="13">
        <v>0.10200163932287649</v>
      </c>
      <c r="AL74" s="13">
        <v>5.3611235567156162E-2</v>
      </c>
      <c r="AM74" s="13">
        <v>9.968196148351538E-2</v>
      </c>
      <c r="AO74" s="13">
        <v>7.1668035323593671E-2</v>
      </c>
      <c r="AP74" s="13">
        <v>0.105843062912632</v>
      </c>
      <c r="AQ74" s="13">
        <v>7.6349209433217352E-2</v>
      </c>
      <c r="AR74" s="13">
        <v>6.6198259725987113E-2</v>
      </c>
      <c r="AS74" s="13">
        <v>3.8360461298053608E-2</v>
      </c>
      <c r="AT74" s="13">
        <v>0.1022626477606826</v>
      </c>
      <c r="AV74" s="13">
        <v>9.5374604555959849E-2</v>
      </c>
      <c r="AW74" s="13">
        <v>5.0714562366921491E-2</v>
      </c>
      <c r="AX74" s="13">
        <v>7.7599687293538167E-2</v>
      </c>
      <c r="AY74" s="13">
        <v>3.1299182082104783E-2</v>
      </c>
      <c r="AZ74" s="13">
        <v>9.1406665654358926E-2</v>
      </c>
      <c r="BB74" s="13">
        <v>6.6251063563886034E-2</v>
      </c>
      <c r="BC74" s="13">
        <v>7.8126206870887269E-2</v>
      </c>
      <c r="BD74" s="13">
        <v>4.4922654260039677E-2</v>
      </c>
      <c r="BE74" s="13">
        <v>4.9992482012105287E-2</v>
      </c>
      <c r="BF74" s="13">
        <v>2.3681986533969138E-2</v>
      </c>
      <c r="BH74" s="13">
        <v>7.3638025074641081E-2</v>
      </c>
      <c r="BI74" s="13">
        <v>8.2012420099729699E-2</v>
      </c>
      <c r="BJ74" s="13">
        <v>4.8173366110024943E-2</v>
      </c>
      <c r="BK74" s="13">
        <v>5.3466606391512551E-2</v>
      </c>
      <c r="BL74" s="13">
        <v>1.1901321935317099E-2</v>
      </c>
      <c r="BN74" s="13">
        <v>8.7013738907770269E-2</v>
      </c>
      <c r="BO74" s="13">
        <v>5.5040695391129768E-2</v>
      </c>
      <c r="BP74" s="13">
        <v>0.11608970738670581</v>
      </c>
      <c r="BQ74" s="13">
        <v>0.1087166456941637</v>
      </c>
      <c r="BR74" s="13">
        <v>5.5078537661679312E-2</v>
      </c>
      <c r="BS74" s="13">
        <v>5.8458299660919318E-2</v>
      </c>
    </row>
    <row r="76" spans="2:73" x14ac:dyDescent="0.35">
      <c r="B76" s="25" t="s">
        <v>102</v>
      </c>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row>
    <row r="77" spans="2:73" x14ac:dyDescent="0.35">
      <c r="B77" s="27" t="s">
        <v>16</v>
      </c>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row>
    <row r="78" spans="2:73" x14ac:dyDescent="0.35">
      <c r="B78" s="12" t="s">
        <v>92</v>
      </c>
      <c r="C78" s="13">
        <v>3.0925282347954199E-2</v>
      </c>
      <c r="D78" s="13">
        <v>4.8908632686732519E-2</v>
      </c>
      <c r="E78" s="13">
        <v>1.9718479902558941E-2</v>
      </c>
      <c r="F78" s="13">
        <v>2.0101150718375569E-2</v>
      </c>
      <c r="G78" s="13">
        <v>4.9438156400238131E-2</v>
      </c>
      <c r="H78" s="13">
        <v>3.901052498678529E-2</v>
      </c>
      <c r="I78" s="13">
        <v>1.872583284716282E-2</v>
      </c>
      <c r="K78" s="13">
        <v>3.9283519572663947E-2</v>
      </c>
      <c r="L78" s="13">
        <v>2.26379066808193E-2</v>
      </c>
      <c r="N78" s="13">
        <v>3.3093578025320529E-2</v>
      </c>
      <c r="O78" s="13">
        <v>2.0758486786370611E-2</v>
      </c>
      <c r="P78" s="13">
        <v>4.5338138245767268E-2</v>
      </c>
      <c r="Q78" s="13">
        <v>2.8647524525956959E-2</v>
      </c>
      <c r="S78" s="13">
        <v>3.8632298532744018E-2</v>
      </c>
      <c r="T78" s="13">
        <v>3.3522562013108798E-2</v>
      </c>
      <c r="U78" s="13">
        <v>5.4495343464732997E-2</v>
      </c>
      <c r="V78" s="13">
        <v>3.0488133906487459E-2</v>
      </c>
      <c r="W78" s="13">
        <v>1.350565511068802E-2</v>
      </c>
      <c r="X78" s="13">
        <v>2.4973405065007941E-2</v>
      </c>
      <c r="Y78" s="13">
        <v>3.6412437723945403E-2</v>
      </c>
      <c r="Z78" s="13">
        <v>1.6489333248618669E-2</v>
      </c>
      <c r="AB78" s="13">
        <v>3.8389632495796903E-2</v>
      </c>
      <c r="AC78" s="13">
        <v>2.8678480242561491E-2</v>
      </c>
      <c r="AD78" s="13">
        <v>2.416901062478926E-2</v>
      </c>
      <c r="AE78" s="13">
        <v>2.4380953418657179E-2</v>
      </c>
      <c r="AF78" s="13">
        <v>4.9183949628977021E-2</v>
      </c>
      <c r="AH78" s="13">
        <v>1.3482265268913701E-2</v>
      </c>
      <c r="AI78" s="13">
        <v>2.5020209587886501E-2</v>
      </c>
      <c r="AJ78" s="13">
        <v>1.2080365701615751E-2</v>
      </c>
      <c r="AK78" s="13">
        <v>0.17965612118745719</v>
      </c>
      <c r="AL78" s="13">
        <v>6.0746090864047871E-2</v>
      </c>
      <c r="AM78" s="13">
        <v>9.1347653908610774E-3</v>
      </c>
      <c r="AO78" s="13">
        <v>1.7090652315078909E-2</v>
      </c>
      <c r="AP78" s="13">
        <v>2.8359597327810349E-2</v>
      </c>
      <c r="AQ78" s="13">
        <v>6.1322891753329426E-3</v>
      </c>
      <c r="AR78" s="13">
        <v>0.18592136033486231</v>
      </c>
      <c r="AS78" s="13">
        <v>3.4968508354136431E-2</v>
      </c>
      <c r="AT78" s="13">
        <v>5.4140055888453262E-3</v>
      </c>
      <c r="AV78" s="13">
        <v>1.5895657764700231E-2</v>
      </c>
      <c r="AW78" s="13">
        <v>1.51749823468112E-2</v>
      </c>
      <c r="AX78" s="13">
        <v>0.20097073344235181</v>
      </c>
      <c r="AY78" s="13">
        <v>4.0462822176502267E-2</v>
      </c>
      <c r="AZ78" s="13">
        <v>7.4195845145427729E-3</v>
      </c>
      <c r="BB78" s="13">
        <v>1.7536836378597809E-2</v>
      </c>
      <c r="BC78" s="13">
        <v>2.856831770900653E-2</v>
      </c>
      <c r="BD78" s="13">
        <v>1.0706845937045909E-2</v>
      </c>
      <c r="BE78" s="13">
        <v>0.17642173648699891</v>
      </c>
      <c r="BF78" s="13">
        <v>3.2178182338782918E-2</v>
      </c>
      <c r="BH78" s="13">
        <v>1.5774947641210641E-2</v>
      </c>
      <c r="BI78" s="13">
        <v>3.7856431680395673E-2</v>
      </c>
      <c r="BJ78" s="13">
        <v>6.2251660639883353E-3</v>
      </c>
      <c r="BK78" s="13">
        <v>0.18640689445069919</v>
      </c>
      <c r="BL78" s="13">
        <v>2.483662624582561E-2</v>
      </c>
      <c r="BN78" s="13">
        <v>2.8634046900540149E-2</v>
      </c>
      <c r="BO78" s="13">
        <v>8.3832210381706296E-3</v>
      </c>
      <c r="BP78" s="13">
        <v>0.182784484618048</v>
      </c>
      <c r="BQ78" s="13">
        <v>0</v>
      </c>
      <c r="BR78" s="13">
        <v>9.8523926456928243E-2</v>
      </c>
      <c r="BS78" s="13">
        <v>1.7843013166866602E-2</v>
      </c>
    </row>
    <row r="79" spans="2:73" x14ac:dyDescent="0.35">
      <c r="B79" s="12" t="s">
        <v>93</v>
      </c>
      <c r="C79" s="13">
        <v>0.19625590965591139</v>
      </c>
      <c r="D79" s="13">
        <v>0.19735862303223969</v>
      </c>
      <c r="E79" s="13">
        <v>0.15349714979740781</v>
      </c>
      <c r="F79" s="13">
        <v>0.17623165236738869</v>
      </c>
      <c r="G79" s="13">
        <v>0.1851352224065817</v>
      </c>
      <c r="H79" s="13">
        <v>0.18904500649947731</v>
      </c>
      <c r="I79" s="13">
        <v>0.25297354408065093</v>
      </c>
      <c r="K79" s="13">
        <v>0.1902766439472709</v>
      </c>
      <c r="L79" s="13">
        <v>0.20268533286277809</v>
      </c>
      <c r="N79" s="13">
        <v>0.26894032274918511</v>
      </c>
      <c r="O79" s="13">
        <v>0.21321524058325261</v>
      </c>
      <c r="P79" s="13">
        <v>0.13922575391532929</v>
      </c>
      <c r="Q79" s="13">
        <v>0.17882727188737879</v>
      </c>
      <c r="S79" s="13">
        <v>0.22668006273346711</v>
      </c>
      <c r="T79" s="13">
        <v>0.2183693632777452</v>
      </c>
      <c r="U79" s="13">
        <v>0.27512949892444583</v>
      </c>
      <c r="V79" s="13">
        <v>0.15871913759108419</v>
      </c>
      <c r="W79" s="13">
        <v>0.2259347540769896</v>
      </c>
      <c r="X79" s="13">
        <v>0.16732440164860979</v>
      </c>
      <c r="Y79" s="13">
        <v>0.10035742949222411</v>
      </c>
      <c r="Z79" s="13">
        <v>0.1137651313912816</v>
      </c>
      <c r="AB79" s="13">
        <v>0.163655213602001</v>
      </c>
      <c r="AC79" s="13">
        <v>0.1829226785609136</v>
      </c>
      <c r="AD79" s="13">
        <v>0.17399907096493661</v>
      </c>
      <c r="AE79" s="13">
        <v>0.28597494727453299</v>
      </c>
      <c r="AF79" s="13">
        <v>0.22980218442913411</v>
      </c>
      <c r="AH79" s="13">
        <v>0.1671394333794963</v>
      </c>
      <c r="AI79" s="13">
        <v>0.2405906415900359</v>
      </c>
      <c r="AJ79" s="13">
        <v>0.1976129608701338</v>
      </c>
      <c r="AK79" s="13">
        <v>0.5860858779436412</v>
      </c>
      <c r="AL79" s="13">
        <v>0.22750835967924929</v>
      </c>
      <c r="AM79" s="13">
        <v>9.6466249376493896E-2</v>
      </c>
      <c r="AO79" s="13">
        <v>0.1620190670264855</v>
      </c>
      <c r="AP79" s="13">
        <v>0.22269967932122861</v>
      </c>
      <c r="AQ79" s="13">
        <v>0.20785891391575051</v>
      </c>
      <c r="AR79" s="13">
        <v>0.63128414948377465</v>
      </c>
      <c r="AS79" s="13">
        <v>0.2028197612897053</v>
      </c>
      <c r="AT79" s="13">
        <v>0.107918147433295</v>
      </c>
      <c r="AV79" s="13">
        <v>0.2466197597983433</v>
      </c>
      <c r="AW79" s="13">
        <v>0.18676680128765019</v>
      </c>
      <c r="AX79" s="13">
        <v>0.53787622280747205</v>
      </c>
      <c r="AY79" s="13">
        <v>0.2242402963408007</v>
      </c>
      <c r="AZ79" s="13">
        <v>0.12655456893330391</v>
      </c>
      <c r="BB79" s="13">
        <v>0.1654807975345283</v>
      </c>
      <c r="BC79" s="13">
        <v>0.2497324188779689</v>
      </c>
      <c r="BD79" s="13">
        <v>0.17635243387618341</v>
      </c>
      <c r="BE79" s="13">
        <v>0.50287359650876495</v>
      </c>
      <c r="BF79" s="13">
        <v>0.32845494260902741</v>
      </c>
      <c r="BH79" s="13">
        <v>0.16176943238462291</v>
      </c>
      <c r="BI79" s="13">
        <v>0.24039690916521839</v>
      </c>
      <c r="BJ79" s="13">
        <v>0.18605466237689561</v>
      </c>
      <c r="BK79" s="13">
        <v>0.53985085360238971</v>
      </c>
      <c r="BL79" s="13">
        <v>0.30859344299183589</v>
      </c>
      <c r="BN79" s="13">
        <v>0.27209650528973722</v>
      </c>
      <c r="BO79" s="13">
        <v>0.12230544998006949</v>
      </c>
      <c r="BP79" s="13">
        <v>0.54613890641060403</v>
      </c>
      <c r="BQ79" s="13">
        <v>0.15379398261532409</v>
      </c>
      <c r="BR79" s="13">
        <v>0.25340195545158001</v>
      </c>
      <c r="BS79" s="13">
        <v>0.13339451670598221</v>
      </c>
    </row>
    <row r="80" spans="2:73" x14ac:dyDescent="0.35">
      <c r="B80" s="12" t="s">
        <v>94</v>
      </c>
      <c r="C80" s="13">
        <v>0.35048018180448021</v>
      </c>
      <c r="D80" s="13">
        <v>0.39258248317374761</v>
      </c>
      <c r="E80" s="13">
        <v>0.40399377120967878</v>
      </c>
      <c r="F80" s="13">
        <v>0.37944053881472561</v>
      </c>
      <c r="G80" s="13">
        <v>0.32995957501626361</v>
      </c>
      <c r="H80" s="13">
        <v>0.32022714137146951</v>
      </c>
      <c r="I80" s="13">
        <v>0.31137342849553162</v>
      </c>
      <c r="K80" s="13">
        <v>0.3669707762413193</v>
      </c>
      <c r="L80" s="13">
        <v>0.3347932811761587</v>
      </c>
      <c r="N80" s="13">
        <v>0.40963389224974928</v>
      </c>
      <c r="O80" s="13">
        <v>0.41214153262560721</v>
      </c>
      <c r="P80" s="13">
        <v>0.27450854859263452</v>
      </c>
      <c r="Q80" s="13">
        <v>0.30390990475312279</v>
      </c>
      <c r="S80" s="13">
        <v>0.33435823004395981</v>
      </c>
      <c r="T80" s="13">
        <v>0.42755096481687938</v>
      </c>
      <c r="U80" s="13">
        <v>0.23969903959248959</v>
      </c>
      <c r="V80" s="13">
        <v>0.35326829235239132</v>
      </c>
      <c r="W80" s="13">
        <v>0.28611714073227801</v>
      </c>
      <c r="X80" s="13">
        <v>0.31191544609259331</v>
      </c>
      <c r="Y80" s="13">
        <v>0.5416359778945008</v>
      </c>
      <c r="Z80" s="13">
        <v>0.37396828447699271</v>
      </c>
      <c r="AB80" s="13">
        <v>0.32806164463182108</v>
      </c>
      <c r="AC80" s="13">
        <v>0.32252085514266948</v>
      </c>
      <c r="AD80" s="13">
        <v>0.37936628034056902</v>
      </c>
      <c r="AE80" s="13">
        <v>0.38891706990314617</v>
      </c>
      <c r="AF80" s="13">
        <v>0.43567161362183737</v>
      </c>
      <c r="AH80" s="13">
        <v>0.4077792704182388</v>
      </c>
      <c r="AI80" s="13">
        <v>0.46065661875945502</v>
      </c>
      <c r="AJ80" s="13">
        <v>0.36414527282252102</v>
      </c>
      <c r="AK80" s="13">
        <v>0.20466672226223731</v>
      </c>
      <c r="AL80" s="13">
        <v>0.40577925050335811</v>
      </c>
      <c r="AM80" s="13">
        <v>0.21883000395473701</v>
      </c>
      <c r="AO80" s="13">
        <v>0.42497875397307872</v>
      </c>
      <c r="AP80" s="13">
        <v>0.46335418294746838</v>
      </c>
      <c r="AQ80" s="13">
        <v>0.38715166170271792</v>
      </c>
      <c r="AR80" s="13">
        <v>0.14942378006489129</v>
      </c>
      <c r="AS80" s="13">
        <v>0.40788235414805668</v>
      </c>
      <c r="AT80" s="13">
        <v>0.21141096881412261</v>
      </c>
      <c r="AV80" s="13">
        <v>0.48466410276974431</v>
      </c>
      <c r="AW80" s="13">
        <v>0.38235097877769753</v>
      </c>
      <c r="AX80" s="13">
        <v>0.21640055319171991</v>
      </c>
      <c r="AY80" s="13">
        <v>0.4293454991906675</v>
      </c>
      <c r="AZ80" s="13">
        <v>0.24057066645183989</v>
      </c>
      <c r="BB80" s="13">
        <v>0.38214292853661158</v>
      </c>
      <c r="BC80" s="13">
        <v>0.38670792670363402</v>
      </c>
      <c r="BD80" s="13">
        <v>0.29077521644412818</v>
      </c>
      <c r="BE80" s="13">
        <v>0.27600367078145949</v>
      </c>
      <c r="BF80" s="13">
        <v>0.33781868024407968</v>
      </c>
      <c r="BH80" s="13">
        <v>0.39711312058265708</v>
      </c>
      <c r="BI80" s="13">
        <v>0.3796325783577717</v>
      </c>
      <c r="BJ80" s="13">
        <v>0.31833648885486859</v>
      </c>
      <c r="BK80" s="13">
        <v>0.19499656095596329</v>
      </c>
      <c r="BL80" s="13">
        <v>0.32132906692250179</v>
      </c>
      <c r="BN80" s="13">
        <v>0.37712405492543971</v>
      </c>
      <c r="BO80" s="13">
        <v>0.38068658289144192</v>
      </c>
      <c r="BP80" s="13">
        <v>0.2271950400630629</v>
      </c>
      <c r="BQ80" s="13">
        <v>0.24745122245824991</v>
      </c>
      <c r="BR80" s="13">
        <v>0.31949306957803009</v>
      </c>
      <c r="BS80" s="13">
        <v>0.40773402474256187</v>
      </c>
    </row>
    <row r="81" spans="2:73" x14ac:dyDescent="0.35">
      <c r="B81" s="12" t="s">
        <v>95</v>
      </c>
      <c r="C81" s="13">
        <v>0.30327557371311381</v>
      </c>
      <c r="D81" s="13">
        <v>0.17929240047541481</v>
      </c>
      <c r="E81" s="13">
        <v>0.25099516920305931</v>
      </c>
      <c r="F81" s="13">
        <v>0.29946946266030028</v>
      </c>
      <c r="G81" s="13">
        <v>0.32265869893916199</v>
      </c>
      <c r="H81" s="13">
        <v>0.36375100638677632</v>
      </c>
      <c r="I81" s="13">
        <v>0.34037393801447652</v>
      </c>
      <c r="K81" s="13">
        <v>0.33504340316614267</v>
      </c>
      <c r="L81" s="13">
        <v>0.27220305554994961</v>
      </c>
      <c r="N81" s="13">
        <v>0.23607356520706349</v>
      </c>
      <c r="O81" s="13">
        <v>0.23777710518958689</v>
      </c>
      <c r="P81" s="13">
        <v>0.40246864653867859</v>
      </c>
      <c r="Q81" s="13">
        <v>0.33645755785317699</v>
      </c>
      <c r="S81" s="13">
        <v>0.26666031721064082</v>
      </c>
      <c r="T81" s="13">
        <v>0.21807743155323839</v>
      </c>
      <c r="U81" s="13">
        <v>0.33137458297627259</v>
      </c>
      <c r="V81" s="13">
        <v>0.31712069291391681</v>
      </c>
      <c r="W81" s="13">
        <v>0.3790444828110297</v>
      </c>
      <c r="X81" s="13">
        <v>0.39314198299857861</v>
      </c>
      <c r="Y81" s="13">
        <v>0.1734563903166689</v>
      </c>
      <c r="Z81" s="13">
        <v>0.37639875070722612</v>
      </c>
      <c r="AB81" s="13">
        <v>0.34285669328324397</v>
      </c>
      <c r="AC81" s="13">
        <v>0.33456256436863102</v>
      </c>
      <c r="AD81" s="13">
        <v>0.34594033374737848</v>
      </c>
      <c r="AE81" s="13">
        <v>0.18871581556287639</v>
      </c>
      <c r="AF81" s="13">
        <v>0.23509580701946489</v>
      </c>
      <c r="AH81" s="13">
        <v>0.33310954017068239</v>
      </c>
      <c r="AI81" s="13">
        <v>0.1975393533874929</v>
      </c>
      <c r="AJ81" s="13">
        <v>0.36273520413503191</v>
      </c>
      <c r="AK81" s="13">
        <v>0</v>
      </c>
      <c r="AL81" s="13">
        <v>0.1220889608127832</v>
      </c>
      <c r="AM81" s="13">
        <v>0.56246451187777391</v>
      </c>
      <c r="AO81" s="13">
        <v>0.30751992801424932</v>
      </c>
      <c r="AP81" s="13">
        <v>0.19726242619190251</v>
      </c>
      <c r="AQ81" s="13">
        <v>0.33944068150932172</v>
      </c>
      <c r="AR81" s="13">
        <v>2.3867126086375149E-2</v>
      </c>
      <c r="AS81" s="13">
        <v>0.21512615752947661</v>
      </c>
      <c r="AT81" s="13">
        <v>0.57221267916222907</v>
      </c>
      <c r="AV81" s="13">
        <v>0.17737632425683919</v>
      </c>
      <c r="AW81" s="13">
        <v>0.34726466206846229</v>
      </c>
      <c r="AX81" s="13">
        <v>3.5890130783138893E-2</v>
      </c>
      <c r="AY81" s="13">
        <v>0.1745395692069204</v>
      </c>
      <c r="AZ81" s="13">
        <v>0.52222189174337696</v>
      </c>
      <c r="BB81" s="13">
        <v>0.35134282850798798</v>
      </c>
      <c r="BC81" s="13">
        <v>0.26260083110673121</v>
      </c>
      <c r="BD81" s="13">
        <v>0.45320338640249502</v>
      </c>
      <c r="BE81" s="13">
        <v>4.4700996222776783E-2</v>
      </c>
      <c r="BF81" s="13">
        <v>0.15463184226376309</v>
      </c>
      <c r="BH81" s="13">
        <v>0.3389068318176795</v>
      </c>
      <c r="BI81" s="13">
        <v>0.26612267158192399</v>
      </c>
      <c r="BJ81" s="13">
        <v>0.43056471735767299</v>
      </c>
      <c r="BK81" s="13">
        <v>6.3429742634194763E-2</v>
      </c>
      <c r="BL81" s="13">
        <v>0.25636008475892003</v>
      </c>
      <c r="BN81" s="13">
        <v>0.25039331317877411</v>
      </c>
      <c r="BO81" s="13">
        <v>0.43045810206908758</v>
      </c>
      <c r="BP81" s="13">
        <v>4.3881568908284839E-2</v>
      </c>
      <c r="BQ81" s="13">
        <v>0.45872674400775643</v>
      </c>
      <c r="BR81" s="13">
        <v>0.1553043658734426</v>
      </c>
      <c r="BS81" s="13">
        <v>0.35771059044595738</v>
      </c>
    </row>
    <row r="82" spans="2:73" x14ac:dyDescent="0.35">
      <c r="B82" s="12" t="s">
        <v>96</v>
      </c>
      <c r="C82" s="13">
        <v>0.1190630524785405</v>
      </c>
      <c r="D82" s="13">
        <v>0.18185786063186549</v>
      </c>
      <c r="E82" s="13">
        <v>0.17179542988729521</v>
      </c>
      <c r="F82" s="13">
        <v>0.1247571954392097</v>
      </c>
      <c r="G82" s="13">
        <v>0.1128083472377546</v>
      </c>
      <c r="H82" s="13">
        <v>8.7966320755491545E-2</v>
      </c>
      <c r="I82" s="13">
        <v>7.6553256562178332E-2</v>
      </c>
      <c r="K82" s="13">
        <v>6.8425657072603202E-2</v>
      </c>
      <c r="L82" s="13">
        <v>0.16768042373029429</v>
      </c>
      <c r="N82" s="13">
        <v>5.225864176868162E-2</v>
      </c>
      <c r="O82" s="13">
        <v>0.1161076348151827</v>
      </c>
      <c r="P82" s="13">
        <v>0.1384589127075902</v>
      </c>
      <c r="Q82" s="13">
        <v>0.15215774098036461</v>
      </c>
      <c r="S82" s="13">
        <v>0.13366909147918829</v>
      </c>
      <c r="T82" s="13">
        <v>0.102479678339028</v>
      </c>
      <c r="U82" s="13">
        <v>9.9301535042058978E-2</v>
      </c>
      <c r="V82" s="13">
        <v>0.1404037432361202</v>
      </c>
      <c r="W82" s="13">
        <v>9.5397967269014672E-2</v>
      </c>
      <c r="X82" s="13">
        <v>0.1026447641952105</v>
      </c>
      <c r="Y82" s="13">
        <v>0.14813776457266081</v>
      </c>
      <c r="Z82" s="13">
        <v>0.11937850017588079</v>
      </c>
      <c r="AB82" s="13">
        <v>0.12703681598713709</v>
      </c>
      <c r="AC82" s="13">
        <v>0.13131542168522431</v>
      </c>
      <c r="AD82" s="13">
        <v>7.6525304322326682E-2</v>
      </c>
      <c r="AE82" s="13">
        <v>0.1120112138407873</v>
      </c>
      <c r="AF82" s="13">
        <v>5.0246445300586771E-2</v>
      </c>
      <c r="AH82" s="13">
        <v>7.8489490762668715E-2</v>
      </c>
      <c r="AI82" s="13">
        <v>7.6193176675129759E-2</v>
      </c>
      <c r="AJ82" s="13">
        <v>6.342619647069743E-2</v>
      </c>
      <c r="AK82" s="13">
        <v>2.959127860666411E-2</v>
      </c>
      <c r="AL82" s="13">
        <v>0.18387733814056131</v>
      </c>
      <c r="AM82" s="13">
        <v>0.1131044694001343</v>
      </c>
      <c r="AO82" s="13">
        <v>8.8391598671107588E-2</v>
      </c>
      <c r="AP82" s="13">
        <v>8.8324114211590185E-2</v>
      </c>
      <c r="AQ82" s="13">
        <v>5.9416453696876981E-2</v>
      </c>
      <c r="AR82" s="13">
        <v>9.5035840300966099E-3</v>
      </c>
      <c r="AS82" s="13">
        <v>0.13920321867862481</v>
      </c>
      <c r="AT82" s="13">
        <v>0.10304419900150789</v>
      </c>
      <c r="AV82" s="13">
        <v>7.5444155410373095E-2</v>
      </c>
      <c r="AW82" s="13">
        <v>6.8442575519378587E-2</v>
      </c>
      <c r="AX82" s="13">
        <v>8.8623597753174129E-3</v>
      </c>
      <c r="AY82" s="13">
        <v>0.13141181308510921</v>
      </c>
      <c r="AZ82" s="13">
        <v>0.10323328835693631</v>
      </c>
      <c r="BB82" s="13">
        <v>8.3496609042273989E-2</v>
      </c>
      <c r="BC82" s="13">
        <v>7.2390505602659319E-2</v>
      </c>
      <c r="BD82" s="13">
        <v>6.8962117340147192E-2</v>
      </c>
      <c r="BE82" s="13">
        <v>0</v>
      </c>
      <c r="BF82" s="13">
        <v>0.14691635254434671</v>
      </c>
      <c r="BH82" s="13">
        <v>8.6435667573829825E-2</v>
      </c>
      <c r="BI82" s="13">
        <v>7.5991409214690164E-2</v>
      </c>
      <c r="BJ82" s="13">
        <v>5.8818965346574263E-2</v>
      </c>
      <c r="BK82" s="13">
        <v>1.5315948356752989E-2</v>
      </c>
      <c r="BL82" s="13">
        <v>8.8880779080916655E-2</v>
      </c>
      <c r="BN82" s="13">
        <v>7.1752079705508856E-2</v>
      </c>
      <c r="BO82" s="13">
        <v>5.8166644021230153E-2</v>
      </c>
      <c r="BP82" s="13">
        <v>0</v>
      </c>
      <c r="BQ82" s="13">
        <v>0.14002805091866991</v>
      </c>
      <c r="BR82" s="13">
        <v>0.17327668264001941</v>
      </c>
      <c r="BS82" s="13">
        <v>8.3317854938631697E-2</v>
      </c>
    </row>
    <row r="84" spans="2:73" x14ac:dyDescent="0.35">
      <c r="B84" s="25" t="s">
        <v>103</v>
      </c>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row>
    <row r="85" spans="2:73" x14ac:dyDescent="0.35">
      <c r="B85" s="27" t="s">
        <v>16</v>
      </c>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row>
    <row r="86" spans="2:73" x14ac:dyDescent="0.35">
      <c r="B86" s="12" t="s">
        <v>104</v>
      </c>
      <c r="C86" s="13">
        <v>0.34514432320993899</v>
      </c>
      <c r="D86" s="13">
        <v>0.23406978113562829</v>
      </c>
      <c r="E86" s="13">
        <v>0.31829014840076703</v>
      </c>
      <c r="F86" s="13">
        <v>0.30480231519659451</v>
      </c>
      <c r="G86" s="13">
        <v>0.3025246331375151</v>
      </c>
      <c r="H86" s="13">
        <v>0.32403219359957292</v>
      </c>
      <c r="I86" s="13">
        <v>0.48578834444084518</v>
      </c>
      <c r="K86" s="13">
        <v>0.28719023862242121</v>
      </c>
      <c r="L86" s="13">
        <v>0.40159695572726212</v>
      </c>
      <c r="N86" s="13">
        <v>0.39284903910256191</v>
      </c>
      <c r="O86" s="13">
        <v>0.36126364169659819</v>
      </c>
      <c r="P86" s="13">
        <v>0.30028205138842362</v>
      </c>
      <c r="Q86" s="13">
        <v>0.32553762573375922</v>
      </c>
      <c r="S86" s="13">
        <v>0.30931084264152742</v>
      </c>
      <c r="T86" s="13">
        <v>0.29420392941717521</v>
      </c>
      <c r="U86" s="13">
        <v>0.54761236989455708</v>
      </c>
      <c r="V86" s="13">
        <v>0.32337152246721002</v>
      </c>
      <c r="W86" s="13">
        <v>0.36854521853008859</v>
      </c>
      <c r="X86" s="13">
        <v>0.37744471093461468</v>
      </c>
      <c r="Y86" s="13">
        <v>0.34122582587536238</v>
      </c>
      <c r="Z86" s="13">
        <v>0.3830410700806493</v>
      </c>
      <c r="AB86" s="13">
        <v>0.31123419474645481</v>
      </c>
      <c r="AC86" s="13">
        <v>0.34585965723359219</v>
      </c>
      <c r="AD86" s="13">
        <v>0.37514779629194839</v>
      </c>
      <c r="AE86" s="13">
        <v>0.3853074301853518</v>
      </c>
      <c r="AF86" s="13">
        <v>0.28507147269212751</v>
      </c>
      <c r="AH86" s="13">
        <v>0.33396695733110288</v>
      </c>
      <c r="AI86" s="13">
        <v>0.40996892654551509</v>
      </c>
      <c r="AJ86" s="13">
        <v>0.33677024827592639</v>
      </c>
      <c r="AK86" s="13">
        <v>0.53596405251325696</v>
      </c>
      <c r="AL86" s="13">
        <v>0.34630521463395531</v>
      </c>
      <c r="AM86" s="13">
        <v>0.24351220443055849</v>
      </c>
      <c r="AO86" s="13">
        <v>0.3337440342925736</v>
      </c>
      <c r="AP86" s="13">
        <v>0.39865781929043431</v>
      </c>
      <c r="AQ86" s="13">
        <v>0.33132883146668313</v>
      </c>
      <c r="AR86" s="13">
        <v>0.54513868139514066</v>
      </c>
      <c r="AS86" s="13">
        <v>0.34844615404255819</v>
      </c>
      <c r="AT86" s="13">
        <v>0.26205831844586558</v>
      </c>
      <c r="AV86" s="13">
        <v>0.38267603909551062</v>
      </c>
      <c r="AW86" s="13">
        <v>0.32924423325981111</v>
      </c>
      <c r="AX86" s="13">
        <v>0.47807166622115599</v>
      </c>
      <c r="AY86" s="13">
        <v>0.33096951863175161</v>
      </c>
      <c r="AZ86" s="13">
        <v>0.27321038982885981</v>
      </c>
      <c r="BB86" s="13">
        <v>0.34003831231603521</v>
      </c>
      <c r="BC86" s="13">
        <v>0.42411448932182078</v>
      </c>
      <c r="BD86" s="13">
        <v>0.30191533013330152</v>
      </c>
      <c r="BE86" s="13">
        <v>0.47781286413102231</v>
      </c>
      <c r="BF86" s="13">
        <v>0.34221116040844729</v>
      </c>
      <c r="BH86" s="13">
        <v>0.34515014575822228</v>
      </c>
      <c r="BI86" s="13">
        <v>0.39492576231922821</v>
      </c>
      <c r="BJ86" s="13">
        <v>0.33685535579792147</v>
      </c>
      <c r="BK86" s="13">
        <v>0.49290589173063482</v>
      </c>
      <c r="BL86" s="13">
        <v>0.35233303156280688</v>
      </c>
      <c r="BN86" s="13">
        <v>0.41392349658742661</v>
      </c>
      <c r="BO86" s="13">
        <v>0.36743410130554782</v>
      </c>
      <c r="BP86" s="13">
        <v>0.50240214808520156</v>
      </c>
      <c r="BQ86" s="13">
        <v>0.143843997167559</v>
      </c>
      <c r="BR86" s="13">
        <v>0.3890607252721161</v>
      </c>
      <c r="BS86" s="13">
        <v>0.33952249454829592</v>
      </c>
    </row>
    <row r="87" spans="2:73" x14ac:dyDescent="0.35">
      <c r="B87" s="12" t="s">
        <v>105</v>
      </c>
      <c r="C87" s="13">
        <v>0.36118063835798619</v>
      </c>
      <c r="D87" s="13">
        <v>0.24955353183198409</v>
      </c>
      <c r="E87" s="13">
        <v>0.29753880088187612</v>
      </c>
      <c r="F87" s="13">
        <v>0.36857143512168983</v>
      </c>
      <c r="G87" s="13">
        <v>0.40876808097229628</v>
      </c>
      <c r="H87" s="13">
        <v>0.41782981949904441</v>
      </c>
      <c r="I87" s="13">
        <v>0.37597224541396151</v>
      </c>
      <c r="K87" s="13">
        <v>0.33295373343377382</v>
      </c>
      <c r="L87" s="13">
        <v>0.39023612754472398</v>
      </c>
      <c r="N87" s="13">
        <v>0.26312986565684687</v>
      </c>
      <c r="O87" s="13">
        <v>0.30968311322691788</v>
      </c>
      <c r="P87" s="13">
        <v>0.47109044792980159</v>
      </c>
      <c r="Q87" s="13">
        <v>0.39680975875476288</v>
      </c>
      <c r="S87" s="13">
        <v>0.38304054706784729</v>
      </c>
      <c r="T87" s="13">
        <v>0.28664791036409709</v>
      </c>
      <c r="U87" s="13">
        <v>0.20437676452495451</v>
      </c>
      <c r="V87" s="13">
        <v>0.40560444763628112</v>
      </c>
      <c r="W87" s="13">
        <v>0.38176971354563011</v>
      </c>
      <c r="X87" s="13">
        <v>0.47438224924941508</v>
      </c>
      <c r="Y87" s="13">
        <v>0.25268404797567628</v>
      </c>
      <c r="Z87" s="13">
        <v>0.34675074693218461</v>
      </c>
      <c r="AB87" s="13">
        <v>0.38068143926882558</v>
      </c>
      <c r="AC87" s="13">
        <v>0.39725740911725638</v>
      </c>
      <c r="AD87" s="13">
        <v>0.35548927355772159</v>
      </c>
      <c r="AE87" s="13">
        <v>0.2790279292551931</v>
      </c>
      <c r="AF87" s="13">
        <v>0.3084237034403598</v>
      </c>
      <c r="AH87" s="13">
        <v>0.2657234961993733</v>
      </c>
      <c r="AI87" s="13">
        <v>0.25611185255965868</v>
      </c>
      <c r="AJ87" s="13">
        <v>0.48894026131302148</v>
      </c>
      <c r="AK87" s="13">
        <v>0.26824780591687408</v>
      </c>
      <c r="AL87" s="13">
        <v>0.1397272402807736</v>
      </c>
      <c r="AM87" s="13">
        <v>0.77697600607401074</v>
      </c>
      <c r="AO87" s="13">
        <v>0.28471452154448429</v>
      </c>
      <c r="AP87" s="13">
        <v>0.26076874307350573</v>
      </c>
      <c r="AQ87" s="13">
        <v>0.46014740405751131</v>
      </c>
      <c r="AR87" s="13">
        <v>0.2164424674531176</v>
      </c>
      <c r="AS87" s="13">
        <v>0.1223508559988629</v>
      </c>
      <c r="AT87" s="13">
        <v>0.78045794576589822</v>
      </c>
      <c r="AV87" s="13">
        <v>0.22373955785276939</v>
      </c>
      <c r="AW87" s="13">
        <v>0.47763477875816462</v>
      </c>
      <c r="AX87" s="13">
        <v>0.2850097094758855</v>
      </c>
      <c r="AY87" s="13">
        <v>0.14469665721117719</v>
      </c>
      <c r="AZ87" s="13">
        <v>0.71309065178495856</v>
      </c>
      <c r="BB87" s="13">
        <v>0.28124648617314202</v>
      </c>
      <c r="BC87" s="13">
        <v>0.31117021383489818</v>
      </c>
      <c r="BD87" s="13">
        <v>0.577598335893723</v>
      </c>
      <c r="BE87" s="13">
        <v>0.32049960558378598</v>
      </c>
      <c r="BF87" s="13">
        <v>0.14847383486828269</v>
      </c>
      <c r="BH87" s="13">
        <v>0.29302227371597978</v>
      </c>
      <c r="BI87" s="13">
        <v>0.30568780619327662</v>
      </c>
      <c r="BJ87" s="13">
        <v>0.56632476621325611</v>
      </c>
      <c r="BK87" s="13">
        <v>0.32665909427162709</v>
      </c>
      <c r="BL87" s="13">
        <v>0.14655059793744379</v>
      </c>
      <c r="BN87" s="13">
        <v>0.32607751375252841</v>
      </c>
      <c r="BO87" s="13">
        <v>0.56249229436095649</v>
      </c>
      <c r="BP87" s="13">
        <v>0.32968336916856228</v>
      </c>
      <c r="BQ87" s="13">
        <v>0.72276103526599944</v>
      </c>
      <c r="BR87" s="13">
        <v>9.3789262941302784E-2</v>
      </c>
      <c r="BS87" s="13">
        <v>0.24937911044269551</v>
      </c>
    </row>
    <row r="88" spans="2:73" x14ac:dyDescent="0.35">
      <c r="B88" s="12" t="s">
        <v>106</v>
      </c>
      <c r="C88" s="13">
        <v>0.1048418951220266</v>
      </c>
      <c r="D88" s="13">
        <v>0.13447867094535981</v>
      </c>
      <c r="E88" s="13">
        <v>0.1020398611044058</v>
      </c>
      <c r="F88" s="13">
        <v>7.1837348497233763E-2</v>
      </c>
      <c r="G88" s="13">
        <v>9.6841179798659818E-2</v>
      </c>
      <c r="H88" s="13">
        <v>0.13389004327485199</v>
      </c>
      <c r="I88" s="13">
        <v>0.1000330830391335</v>
      </c>
      <c r="K88" s="13">
        <v>0.10676107773023349</v>
      </c>
      <c r="L88" s="13">
        <v>0.1031631512939912</v>
      </c>
      <c r="N88" s="13">
        <v>7.9152046715631155E-2</v>
      </c>
      <c r="O88" s="13">
        <v>0.1093056079738942</v>
      </c>
      <c r="P88" s="13">
        <v>0.1119782568008173</v>
      </c>
      <c r="Q88" s="13">
        <v>0.11345680776546101</v>
      </c>
      <c r="S88" s="13">
        <v>0.10613825139628311</v>
      </c>
      <c r="T88" s="13">
        <v>7.6969491006303223E-2</v>
      </c>
      <c r="U88" s="13">
        <v>2.901430524023749E-2</v>
      </c>
      <c r="V88" s="13">
        <v>0.11653181526353069</v>
      </c>
      <c r="W88" s="13">
        <v>0.1401576906028334</v>
      </c>
      <c r="X88" s="13">
        <v>0.14439870740087929</v>
      </c>
      <c r="Y88" s="13">
        <v>7.7949075869385806E-2</v>
      </c>
      <c r="Z88" s="13">
        <v>0.10002152032358939</v>
      </c>
      <c r="AB88" s="13">
        <v>0.1248577730055888</v>
      </c>
      <c r="AC88" s="13">
        <v>9.8825345295786279E-2</v>
      </c>
      <c r="AD88" s="13">
        <v>0.1068116868844969</v>
      </c>
      <c r="AE88" s="13">
        <v>9.7635724597404161E-2</v>
      </c>
      <c r="AF88" s="13">
        <v>0.1089608872884309</v>
      </c>
      <c r="AH88" s="13">
        <v>7.3860710259551099E-2</v>
      </c>
      <c r="AI88" s="13">
        <v>0.11401786777179961</v>
      </c>
      <c r="AJ88" s="13">
        <v>0.14305479558804379</v>
      </c>
      <c r="AK88" s="13">
        <v>7.6757013907798474E-2</v>
      </c>
      <c r="AL88" s="13">
        <v>8.5157360694467207E-2</v>
      </c>
      <c r="AM88" s="13">
        <v>0.17170985969065389</v>
      </c>
      <c r="AO88" s="13">
        <v>8.4522158743816578E-2</v>
      </c>
      <c r="AP88" s="13">
        <v>9.7271525356425192E-2</v>
      </c>
      <c r="AQ88" s="13">
        <v>0.13061192196207791</v>
      </c>
      <c r="AR88" s="13">
        <v>0.1035033357400312</v>
      </c>
      <c r="AS88" s="13">
        <v>6.507618145980934E-2</v>
      </c>
      <c r="AT88" s="13">
        <v>0.1536889598700972</v>
      </c>
      <c r="AV88" s="13">
        <v>9.7448037294426318E-2</v>
      </c>
      <c r="AW88" s="13">
        <v>0.13691573208873931</v>
      </c>
      <c r="AX88" s="13">
        <v>7.5247743317275947E-2</v>
      </c>
      <c r="AY88" s="13">
        <v>7.0259971001691249E-2</v>
      </c>
      <c r="AZ88" s="13">
        <v>0.13659240813573931</v>
      </c>
      <c r="BB88" s="13">
        <v>9.4416111065380115E-2</v>
      </c>
      <c r="BC88" s="13">
        <v>8.5503372934156469E-2</v>
      </c>
      <c r="BD88" s="13">
        <v>0.18469357842208309</v>
      </c>
      <c r="BE88" s="13">
        <v>8.79128688550877E-2</v>
      </c>
      <c r="BF88" s="13">
        <v>7.1573024474791094E-2</v>
      </c>
      <c r="BH88" s="13">
        <v>0.1000147171396412</v>
      </c>
      <c r="BI88" s="13">
        <v>9.038369423387646E-2</v>
      </c>
      <c r="BJ88" s="13">
        <v>0.16083686900396829</v>
      </c>
      <c r="BK88" s="13">
        <v>0.13417973359602489</v>
      </c>
      <c r="BL88" s="13">
        <v>5.0914247125651957E-2</v>
      </c>
      <c r="BN88" s="13">
        <v>9.5871318143589415E-2</v>
      </c>
      <c r="BO88" s="13">
        <v>0.1183212756016106</v>
      </c>
      <c r="BP88" s="13">
        <v>0.1108810813962991</v>
      </c>
      <c r="BQ88" s="13">
        <v>0.22529047999678281</v>
      </c>
      <c r="BR88" s="13">
        <v>0</v>
      </c>
      <c r="BS88" s="13">
        <v>8.6616122711613536E-2</v>
      </c>
    </row>
    <row r="89" spans="2:73" x14ac:dyDescent="0.35">
      <c r="B89" s="12" t="s">
        <v>107</v>
      </c>
      <c r="C89" s="13">
        <v>0.40363105999061638</v>
      </c>
      <c r="D89" s="13">
        <v>0.25661786917201579</v>
      </c>
      <c r="E89" s="13">
        <v>0.41600112270990741</v>
      </c>
      <c r="F89" s="13">
        <v>0.40140688645622269</v>
      </c>
      <c r="G89" s="13">
        <v>0.41992155219726668</v>
      </c>
      <c r="H89" s="13">
        <v>0.42374693228763821</v>
      </c>
      <c r="I89" s="13">
        <v>0.43429962362369451</v>
      </c>
      <c r="K89" s="13">
        <v>0.46255475233265819</v>
      </c>
      <c r="L89" s="13">
        <v>0.34563263118663617</v>
      </c>
      <c r="N89" s="13">
        <v>0.48351740398488702</v>
      </c>
      <c r="O89" s="13">
        <v>0.43902326053084723</v>
      </c>
      <c r="P89" s="13">
        <v>0.37310550422818278</v>
      </c>
      <c r="Q89" s="13">
        <v>0.32858368239349361</v>
      </c>
      <c r="S89" s="13">
        <v>0.38568138900411553</v>
      </c>
      <c r="T89" s="13">
        <v>0.43034738131235262</v>
      </c>
      <c r="U89" s="13">
        <v>0.43756276531361699</v>
      </c>
      <c r="V89" s="13">
        <v>0.39956938874683379</v>
      </c>
      <c r="W89" s="13">
        <v>0.43901459995931108</v>
      </c>
      <c r="X89" s="13">
        <v>0.38343230253929861</v>
      </c>
      <c r="Y89" s="13">
        <v>0.46357036553661379</v>
      </c>
      <c r="Z89" s="13">
        <v>0.34689196309549281</v>
      </c>
      <c r="AB89" s="13">
        <v>0.32780231946296079</v>
      </c>
      <c r="AC89" s="13">
        <v>0.36747835039283522</v>
      </c>
      <c r="AD89" s="13">
        <v>0.43758076487335751</v>
      </c>
      <c r="AE89" s="13">
        <v>0.48885256705262481</v>
      </c>
      <c r="AF89" s="13">
        <v>0.51159061795402261</v>
      </c>
      <c r="AH89" s="13">
        <v>0.36277292831988378</v>
      </c>
      <c r="AI89" s="13">
        <v>0.46106525091118777</v>
      </c>
      <c r="AJ89" s="13">
        <v>0.5685472880642225</v>
      </c>
      <c r="AK89" s="13">
        <v>0.46350632868833952</v>
      </c>
      <c r="AL89" s="13">
        <v>0.38661286061204081</v>
      </c>
      <c r="AM89" s="13">
        <v>0.38653332172624172</v>
      </c>
      <c r="AO89" s="13">
        <v>0.35595637493633409</v>
      </c>
      <c r="AP89" s="13">
        <v>0.46566697102765131</v>
      </c>
      <c r="AQ89" s="13">
        <v>0.63770521986242656</v>
      </c>
      <c r="AR89" s="13">
        <v>0.47369874694037528</v>
      </c>
      <c r="AS89" s="13">
        <v>0.38725146962222867</v>
      </c>
      <c r="AT89" s="13">
        <v>0.36137241933894282</v>
      </c>
      <c r="AV89" s="13">
        <v>0.4622580922800088</v>
      </c>
      <c r="AW89" s="13">
        <v>0.53869318754929818</v>
      </c>
      <c r="AX89" s="13">
        <v>0.39250396026622558</v>
      </c>
      <c r="AY89" s="13">
        <v>0.38523921060992372</v>
      </c>
      <c r="AZ89" s="13">
        <v>0.39509064438193447</v>
      </c>
      <c r="BB89" s="13">
        <v>0.35756769767595092</v>
      </c>
      <c r="BC89" s="13">
        <v>0.47037966008182952</v>
      </c>
      <c r="BD89" s="13">
        <v>0.55800413499751067</v>
      </c>
      <c r="BE89" s="13">
        <v>0.44884422838180238</v>
      </c>
      <c r="BF89" s="13">
        <v>0.41670685387302397</v>
      </c>
      <c r="BH89" s="13">
        <v>0.36833769395035248</v>
      </c>
      <c r="BI89" s="13">
        <v>0.45799855837879722</v>
      </c>
      <c r="BJ89" s="13">
        <v>0.55769781668923402</v>
      </c>
      <c r="BK89" s="13">
        <v>0.43120000817511722</v>
      </c>
      <c r="BL89" s="13">
        <v>0.36433354048239819</v>
      </c>
      <c r="BN89" s="13">
        <v>0.50612654581169902</v>
      </c>
      <c r="BO89" s="13">
        <v>0.55015329725257445</v>
      </c>
      <c r="BP89" s="13">
        <v>0.45714743082643311</v>
      </c>
      <c r="BQ89" s="13">
        <v>0.35649019371538598</v>
      </c>
      <c r="BR89" s="13">
        <v>0.35362419811546569</v>
      </c>
      <c r="BS89" s="13">
        <v>0.34029136950392569</v>
      </c>
    </row>
    <row r="90" spans="2:73" x14ac:dyDescent="0.35">
      <c r="B90" s="12" t="s">
        <v>108</v>
      </c>
      <c r="C90" s="13">
        <v>7.4529796243692659E-2</v>
      </c>
      <c r="D90" s="13">
        <v>1.364582732594807E-2</v>
      </c>
      <c r="E90" s="13">
        <v>3.6996530478291129E-2</v>
      </c>
      <c r="F90" s="13">
        <v>2.026090558254507E-2</v>
      </c>
      <c r="G90" s="13">
        <v>5.5022616976065773E-2</v>
      </c>
      <c r="H90" s="13">
        <v>9.0192980953971075E-2</v>
      </c>
      <c r="I90" s="13">
        <v>0.1664143092248529</v>
      </c>
      <c r="K90" s="13">
        <v>7.367521680592666E-2</v>
      </c>
      <c r="L90" s="13">
        <v>7.5555315640487966E-2</v>
      </c>
      <c r="N90" s="13">
        <v>5.7698921238111288E-2</v>
      </c>
      <c r="O90" s="13">
        <v>8.4594338263029686E-2</v>
      </c>
      <c r="P90" s="13">
        <v>5.3224920762130652E-2</v>
      </c>
      <c r="Q90" s="13">
        <v>9.5785637577448901E-2</v>
      </c>
      <c r="S90" s="13">
        <v>7.1376465481774579E-2</v>
      </c>
      <c r="T90" s="13">
        <v>7.0343060513338274E-2</v>
      </c>
      <c r="U90" s="13">
        <v>0.13806803997120881</v>
      </c>
      <c r="V90" s="13">
        <v>7.0911243216887493E-2</v>
      </c>
      <c r="W90" s="13">
        <v>8.529429850984277E-2</v>
      </c>
      <c r="X90" s="13">
        <v>5.2014968622554072E-2</v>
      </c>
      <c r="Y90" s="13">
        <v>2.272201021672619E-2</v>
      </c>
      <c r="Z90" s="13">
        <v>9.0017120953050853E-2</v>
      </c>
      <c r="AB90" s="13">
        <v>0.10159425217835651</v>
      </c>
      <c r="AC90" s="13">
        <v>9.0184034188313611E-2</v>
      </c>
      <c r="AD90" s="13">
        <v>4.8075442575201681E-2</v>
      </c>
      <c r="AE90" s="13">
        <v>5.1709364059950629E-2</v>
      </c>
      <c r="AF90" s="13">
        <v>5.1347723679662199E-2</v>
      </c>
      <c r="AH90" s="13">
        <v>7.5833830677465491E-2</v>
      </c>
      <c r="AI90" s="13">
        <v>5.7157220800353722E-2</v>
      </c>
      <c r="AJ90" s="13">
        <v>8.8664417655354794E-2</v>
      </c>
      <c r="AK90" s="13">
        <v>0.10475618824232009</v>
      </c>
      <c r="AL90" s="13">
        <v>4.4835607870976048E-2</v>
      </c>
      <c r="AM90" s="13">
        <v>8.2083682606210323E-2</v>
      </c>
      <c r="AO90" s="13">
        <v>7.7664564330545915E-2</v>
      </c>
      <c r="AP90" s="13">
        <v>6.0742071972876961E-2</v>
      </c>
      <c r="AQ90" s="13">
        <v>8.1281997857965457E-2</v>
      </c>
      <c r="AR90" s="13">
        <v>0.1246684132835973</v>
      </c>
      <c r="AS90" s="13">
        <v>4.3064253723830541E-2</v>
      </c>
      <c r="AT90" s="13">
        <v>7.6609226423486596E-2</v>
      </c>
      <c r="AV90" s="13">
        <v>5.7871809056815618E-2</v>
      </c>
      <c r="AW90" s="13">
        <v>0.1291548142850022</v>
      </c>
      <c r="AX90" s="13">
        <v>0.1031272864527709</v>
      </c>
      <c r="AY90" s="13">
        <v>4.3884225333763807E-2</v>
      </c>
      <c r="AZ90" s="13">
        <v>6.8811972374881555E-2</v>
      </c>
      <c r="BB90" s="13">
        <v>8.1829688864371281E-2</v>
      </c>
      <c r="BC90" s="13">
        <v>9.9578297711933828E-2</v>
      </c>
      <c r="BD90" s="13">
        <v>8.2963817144181468E-2</v>
      </c>
      <c r="BE90" s="13">
        <v>8.5368319191116995E-2</v>
      </c>
      <c r="BF90" s="13">
        <v>5.2558795426944291E-2</v>
      </c>
      <c r="BH90" s="13">
        <v>7.9495890522624985E-2</v>
      </c>
      <c r="BI90" s="13">
        <v>0.1002834432587609</v>
      </c>
      <c r="BJ90" s="13">
        <v>7.8533141889221267E-2</v>
      </c>
      <c r="BK90" s="13">
        <v>7.3432464206688919E-2</v>
      </c>
      <c r="BL90" s="13">
        <v>5.9725475137174508E-2</v>
      </c>
      <c r="BN90" s="13">
        <v>6.6780622291254518E-2</v>
      </c>
      <c r="BO90" s="13">
        <v>0.10120141481757269</v>
      </c>
      <c r="BP90" s="13">
        <v>9.8085861874016536E-2</v>
      </c>
      <c r="BQ90" s="13">
        <v>5.451258408142054E-2</v>
      </c>
      <c r="BR90" s="13">
        <v>4.3329588082638759E-2</v>
      </c>
      <c r="BS90" s="13">
        <v>8.1303963463962931E-2</v>
      </c>
    </row>
    <row r="91" spans="2:73" x14ac:dyDescent="0.35">
      <c r="B91" s="12" t="s">
        <v>109</v>
      </c>
      <c r="C91" s="13">
        <v>8.0433854047083489E-2</v>
      </c>
      <c r="D91" s="13">
        <v>0.1765400864018514</v>
      </c>
      <c r="E91" s="13">
        <v>9.1272129313993505E-2</v>
      </c>
      <c r="F91" s="13">
        <v>0.1061598394821775</v>
      </c>
      <c r="G91" s="13">
        <v>5.1213416242246283E-2</v>
      </c>
      <c r="H91" s="13">
        <v>3.2478936421974823E-2</v>
      </c>
      <c r="I91" s="13">
        <v>6.9710243865055546E-2</v>
      </c>
      <c r="K91" s="13">
        <v>7.5999104531942641E-2</v>
      </c>
      <c r="L91" s="13">
        <v>8.5053112361841363E-2</v>
      </c>
      <c r="N91" s="13">
        <v>0.1127190021343754</v>
      </c>
      <c r="O91" s="13">
        <v>9.2879889160729173E-2</v>
      </c>
      <c r="P91" s="13">
        <v>7.1427268728114016E-2</v>
      </c>
      <c r="Q91" s="13">
        <v>5.1617051714197629E-2</v>
      </c>
      <c r="S91" s="13">
        <v>7.930693860055775E-2</v>
      </c>
      <c r="T91" s="13">
        <v>0.1295966441184897</v>
      </c>
      <c r="U91" s="13">
        <v>3.3064888663847811E-2</v>
      </c>
      <c r="V91" s="13">
        <v>9.7786469520121391E-2</v>
      </c>
      <c r="W91" s="13">
        <v>6.1390015177500687E-2</v>
      </c>
      <c r="X91" s="13">
        <v>5.510059131072665E-2</v>
      </c>
      <c r="Y91" s="13">
        <v>3.1738066506240198E-2</v>
      </c>
      <c r="Z91" s="13">
        <v>7.3237756430686571E-2</v>
      </c>
      <c r="AB91" s="13">
        <v>5.5005933475429737E-2</v>
      </c>
      <c r="AC91" s="13">
        <v>6.7160268603777093E-2</v>
      </c>
      <c r="AD91" s="13">
        <v>0.12476174859477859</v>
      </c>
      <c r="AE91" s="13">
        <v>9.7535125145867332E-2</v>
      </c>
      <c r="AF91" s="13">
        <v>7.9888663014093864E-2</v>
      </c>
      <c r="AH91" s="13">
        <v>6.7689655712312294E-2</v>
      </c>
      <c r="AI91" s="13">
        <v>0.14718823363803421</v>
      </c>
      <c r="AJ91" s="13">
        <v>8.3866150775644077E-2</v>
      </c>
      <c r="AK91" s="13">
        <v>0.14909868281803179</v>
      </c>
      <c r="AL91" s="13">
        <v>8.9131022056540582E-2</v>
      </c>
      <c r="AM91" s="13">
        <v>2.719685203358576E-2</v>
      </c>
      <c r="AO91" s="13">
        <v>7.0683770238625945E-2</v>
      </c>
      <c r="AP91" s="13">
        <v>0.1404230372208739</v>
      </c>
      <c r="AQ91" s="13">
        <v>8.8427710197590326E-2</v>
      </c>
      <c r="AR91" s="13">
        <v>0.14211303446074219</v>
      </c>
      <c r="AS91" s="13">
        <v>7.6697134114032672E-2</v>
      </c>
      <c r="AT91" s="13">
        <v>3.7218417342453902E-2</v>
      </c>
      <c r="AV91" s="13">
        <v>0.1242039341732343</v>
      </c>
      <c r="AW91" s="13">
        <v>6.5079251349556125E-2</v>
      </c>
      <c r="AX91" s="13">
        <v>0.1085156727732291</v>
      </c>
      <c r="AY91" s="13">
        <v>9.7968175972180729E-2</v>
      </c>
      <c r="AZ91" s="13">
        <v>4.7753676134559692E-2</v>
      </c>
      <c r="BB91" s="13">
        <v>6.6415734537470905E-2</v>
      </c>
      <c r="BC91" s="13">
        <v>9.411789315356521E-2</v>
      </c>
      <c r="BD91" s="13">
        <v>5.713462849601212E-2</v>
      </c>
      <c r="BE91" s="13">
        <v>0.1267404670031137</v>
      </c>
      <c r="BF91" s="13">
        <v>9.9833224103266477E-2</v>
      </c>
      <c r="BH91" s="13">
        <v>7.251123548268476E-2</v>
      </c>
      <c r="BI91" s="13">
        <v>9.3299699107796008E-2</v>
      </c>
      <c r="BJ91" s="13">
        <v>7.2286983463477478E-2</v>
      </c>
      <c r="BK91" s="13">
        <v>0.12743072499227739</v>
      </c>
      <c r="BL91" s="13">
        <v>5.5020704739667303E-2</v>
      </c>
      <c r="BN91" s="13">
        <v>0.10138338859106651</v>
      </c>
      <c r="BO91" s="13">
        <v>4.5952508746859133E-2</v>
      </c>
      <c r="BP91" s="13">
        <v>0.1470848871726973</v>
      </c>
      <c r="BQ91" s="13">
        <v>4.4945925775439967E-2</v>
      </c>
      <c r="BR91" s="13">
        <v>0.13120218872951381</v>
      </c>
      <c r="BS91" s="13">
        <v>6.1321248217540557E-2</v>
      </c>
    </row>
    <row r="92" spans="2:73" x14ac:dyDescent="0.35">
      <c r="B92" s="12" t="s">
        <v>110</v>
      </c>
      <c r="C92" s="13">
        <v>7.6029974779912995E-2</v>
      </c>
      <c r="D92" s="13">
        <v>9.6559633956771668E-2</v>
      </c>
      <c r="E92" s="13">
        <v>0.17451970641629311</v>
      </c>
      <c r="F92" s="13">
        <v>0.13788675789488281</v>
      </c>
      <c r="G92" s="13">
        <v>5.6539847333264233E-2</v>
      </c>
      <c r="H92" s="13">
        <v>2.046321466338023E-2</v>
      </c>
      <c r="I92" s="13">
        <v>1.011472007992726E-2</v>
      </c>
      <c r="K92" s="13">
        <v>5.7035333521871588E-2</v>
      </c>
      <c r="L92" s="13">
        <v>9.5199138244485879E-2</v>
      </c>
      <c r="N92" s="13">
        <v>9.538651552465896E-2</v>
      </c>
      <c r="O92" s="13">
        <v>6.425069229812648E-2</v>
      </c>
      <c r="P92" s="13">
        <v>9.0791396693330903E-2</v>
      </c>
      <c r="Q92" s="13">
        <v>6.351949100095329E-2</v>
      </c>
      <c r="S92" s="13">
        <v>6.7611598697945072E-2</v>
      </c>
      <c r="T92" s="13">
        <v>9.7169304007637264E-2</v>
      </c>
      <c r="U92" s="13">
        <v>4.4786621474948822E-2</v>
      </c>
      <c r="V92" s="13">
        <v>0.1030918938957591</v>
      </c>
      <c r="W92" s="13">
        <v>6.05671254513621E-2</v>
      </c>
      <c r="X92" s="13">
        <v>5.1126595201515718E-2</v>
      </c>
      <c r="Y92" s="13">
        <v>0.16006766356876931</v>
      </c>
      <c r="Z92" s="13">
        <v>5.2215550750276229E-2</v>
      </c>
      <c r="AB92" s="13">
        <v>6.0150659006565778E-2</v>
      </c>
      <c r="AC92" s="13">
        <v>6.5328415145551197E-2</v>
      </c>
      <c r="AD92" s="13">
        <v>9.4918281558090456E-2</v>
      </c>
      <c r="AE92" s="13">
        <v>9.532428328839794E-2</v>
      </c>
      <c r="AF92" s="13">
        <v>9.6351514877024549E-2</v>
      </c>
      <c r="AH92" s="13">
        <v>8.4813850743468838E-2</v>
      </c>
      <c r="AI92" s="13">
        <v>9.6605080999151841E-2</v>
      </c>
      <c r="AJ92" s="13">
        <v>5.5830278175844558E-2</v>
      </c>
      <c r="AK92" s="13">
        <v>4.0059575346710202E-2</v>
      </c>
      <c r="AL92" s="13">
        <v>0.1118485258877789</v>
      </c>
      <c r="AM92" s="13">
        <v>3.222360475727875E-2</v>
      </c>
      <c r="AO92" s="13">
        <v>9.0621636543268255E-2</v>
      </c>
      <c r="AP92" s="13">
        <v>0.1026231625801681</v>
      </c>
      <c r="AQ92" s="13">
        <v>3.847164314094121E-2</v>
      </c>
      <c r="AR92" s="13">
        <v>4.6003870173519971E-2</v>
      </c>
      <c r="AS92" s="13">
        <v>8.5320403026144742E-2</v>
      </c>
      <c r="AT92" s="13">
        <v>4.2594882632232753E-2</v>
      </c>
      <c r="AV92" s="13">
        <v>0.1117620803233912</v>
      </c>
      <c r="AW92" s="13">
        <v>5.2970320131978131E-2</v>
      </c>
      <c r="AX92" s="13">
        <v>5.8379593237790017E-2</v>
      </c>
      <c r="AY92" s="13">
        <v>9.9914625901676546E-2</v>
      </c>
      <c r="AZ92" s="13">
        <v>4.6896224977669751E-2</v>
      </c>
      <c r="BB92" s="13">
        <v>7.610531241897471E-2</v>
      </c>
      <c r="BC92" s="13">
        <v>7.4097552638592148E-2</v>
      </c>
      <c r="BD92" s="13">
        <v>4.1564803503031857E-2</v>
      </c>
      <c r="BE92" s="13">
        <v>4.346238293388241E-2</v>
      </c>
      <c r="BF92" s="13">
        <v>5.3374791882870871E-2</v>
      </c>
      <c r="BH92" s="13">
        <v>8.0005935046623081E-2</v>
      </c>
      <c r="BI92" s="13">
        <v>8.2873207015995445E-2</v>
      </c>
      <c r="BJ92" s="13">
        <v>3.122750492470534E-2</v>
      </c>
      <c r="BK92" s="13">
        <v>9.087759767516173E-3</v>
      </c>
      <c r="BL92" s="13">
        <v>5.2132963631938721E-2</v>
      </c>
      <c r="BN92" s="13">
        <v>6.5434315750348512E-2</v>
      </c>
      <c r="BO92" s="13">
        <v>5.4052071226089432E-2</v>
      </c>
      <c r="BP92" s="13">
        <v>9.2440855695080943E-3</v>
      </c>
      <c r="BQ92" s="13">
        <v>8.4301920442575617E-2</v>
      </c>
      <c r="BR92" s="13">
        <v>9.2297331626084236E-2</v>
      </c>
      <c r="BS92" s="13">
        <v>8.1062326699030463E-2</v>
      </c>
    </row>
    <row r="93" spans="2:73" x14ac:dyDescent="0.35">
      <c r="B93" s="12" t="s">
        <v>111</v>
      </c>
      <c r="C93" s="13">
        <v>0.10974678703429069</v>
      </c>
      <c r="D93" s="13">
        <v>0.18182748637310561</v>
      </c>
      <c r="E93" s="13">
        <v>0.1228251602226488</v>
      </c>
      <c r="F93" s="13">
        <v>9.4066688213947633E-2</v>
      </c>
      <c r="G93" s="13">
        <v>0.115599318847349</v>
      </c>
      <c r="H93" s="13">
        <v>0.10864270021885319</v>
      </c>
      <c r="I93" s="13">
        <v>7.5185407477294228E-2</v>
      </c>
      <c r="K93" s="13">
        <v>0.1163428867280981</v>
      </c>
      <c r="L93" s="13">
        <v>0.1011088496579539</v>
      </c>
      <c r="N93" s="13">
        <v>0.15569150307432689</v>
      </c>
      <c r="O93" s="13">
        <v>0.13635798625653081</v>
      </c>
      <c r="P93" s="13">
        <v>7.7159339843638319E-2</v>
      </c>
      <c r="Q93" s="13">
        <v>7.6330892550181439E-2</v>
      </c>
      <c r="S93" s="13">
        <v>8.7942729295346522E-2</v>
      </c>
      <c r="T93" s="13">
        <v>0.19508267642105739</v>
      </c>
      <c r="U93" s="13">
        <v>0.10495056761423641</v>
      </c>
      <c r="V93" s="13">
        <v>8.4414598482569658E-2</v>
      </c>
      <c r="W93" s="13">
        <v>9.0955271057222731E-2</v>
      </c>
      <c r="X93" s="13">
        <v>9.537415596843625E-2</v>
      </c>
      <c r="Y93" s="13">
        <v>0.14174769994076</v>
      </c>
      <c r="Z93" s="13">
        <v>9.613691415528075E-2</v>
      </c>
      <c r="AB93" s="13">
        <v>0.10332912437253571</v>
      </c>
      <c r="AC93" s="13">
        <v>0.10437531646203541</v>
      </c>
      <c r="AD93" s="13">
        <v>8.6542378084393301E-2</v>
      </c>
      <c r="AE93" s="13">
        <v>0.16129337244803349</v>
      </c>
      <c r="AF93" s="13">
        <v>0.12892162464013479</v>
      </c>
      <c r="AH93" s="13">
        <v>0.1206660420927422</v>
      </c>
      <c r="AI93" s="13">
        <v>0.1079632245993072</v>
      </c>
      <c r="AJ93" s="13">
        <v>6.0370209607103029E-2</v>
      </c>
      <c r="AK93" s="13">
        <v>0.13889884925907481</v>
      </c>
      <c r="AL93" s="13">
        <v>0.2610636217405532</v>
      </c>
      <c r="AM93" s="13">
        <v>2.8474970089619109E-2</v>
      </c>
      <c r="AO93" s="13">
        <v>0.1055897961713016</v>
      </c>
      <c r="AP93" s="13">
        <v>0.12290438326995939</v>
      </c>
      <c r="AQ93" s="13">
        <v>5.110679281188299E-2</v>
      </c>
      <c r="AR93" s="13">
        <v>0.11781787520650989</v>
      </c>
      <c r="AS93" s="13">
        <v>0.25900086428908292</v>
      </c>
      <c r="AT93" s="13">
        <v>3.3054734777269307E-2</v>
      </c>
      <c r="AV93" s="13">
        <v>0.12232712934635059</v>
      </c>
      <c r="AW93" s="13">
        <v>3.8524627345259271E-2</v>
      </c>
      <c r="AX93" s="13">
        <v>0.13129258691544729</v>
      </c>
      <c r="AY93" s="13">
        <v>0.22711573514918559</v>
      </c>
      <c r="AZ93" s="13">
        <v>3.672152698145633E-2</v>
      </c>
      <c r="BB93" s="13">
        <v>0.1115694304888219</v>
      </c>
      <c r="BC93" s="13">
        <v>7.4135941476460701E-2</v>
      </c>
      <c r="BD93" s="13">
        <v>5.061165006139054E-2</v>
      </c>
      <c r="BE93" s="13">
        <v>0.15763058738197361</v>
      </c>
      <c r="BF93" s="13">
        <v>0.24562409486555661</v>
      </c>
      <c r="BH93" s="13">
        <v>0.1012222158285523</v>
      </c>
      <c r="BI93" s="13">
        <v>7.1979142347735628E-2</v>
      </c>
      <c r="BJ93" s="13">
        <v>5.6547956082535308E-2</v>
      </c>
      <c r="BK93" s="13">
        <v>0.15510229889607</v>
      </c>
      <c r="BL93" s="13">
        <v>0.25084091682924747</v>
      </c>
      <c r="BN93" s="13">
        <v>0.1078179618242404</v>
      </c>
      <c r="BO93" s="13">
        <v>4.1850678198882711E-2</v>
      </c>
      <c r="BP93" s="13">
        <v>0.1427325541068333</v>
      </c>
      <c r="BQ93" s="13">
        <v>4.9238577191234152E-2</v>
      </c>
      <c r="BR93" s="13">
        <v>0.30700626679630089</v>
      </c>
      <c r="BS93" s="13">
        <v>0.1110105362909207</v>
      </c>
    </row>
    <row r="94" spans="2:73" x14ac:dyDescent="0.35">
      <c r="B94" s="12" t="s">
        <v>112</v>
      </c>
      <c r="C94" s="13">
        <v>0.15866609424168879</v>
      </c>
      <c r="D94" s="13">
        <v>0.25673075980901677</v>
      </c>
      <c r="E94" s="13">
        <v>0.25413688330045009</v>
      </c>
      <c r="F94" s="13">
        <v>0.1741224021604747</v>
      </c>
      <c r="G94" s="13">
        <v>0.1160374458623982</v>
      </c>
      <c r="H94" s="13">
        <v>0.10029618760021081</v>
      </c>
      <c r="I94" s="13">
        <v>0.1096790005392289</v>
      </c>
      <c r="K94" s="13">
        <v>0.16321035156026889</v>
      </c>
      <c r="L94" s="13">
        <v>0.15219221116379991</v>
      </c>
      <c r="N94" s="13">
        <v>0.16241736165584039</v>
      </c>
      <c r="O94" s="13">
        <v>0.1411171115029532</v>
      </c>
      <c r="P94" s="13">
        <v>0.148637917946986</v>
      </c>
      <c r="Q94" s="13">
        <v>0.18876385982803601</v>
      </c>
      <c r="S94" s="13">
        <v>0.18943151897157731</v>
      </c>
      <c r="T94" s="13">
        <v>0.19359374721221079</v>
      </c>
      <c r="U94" s="13">
        <v>0.20225756089378449</v>
      </c>
      <c r="V94" s="13">
        <v>0.106284578151962</v>
      </c>
      <c r="W94" s="13">
        <v>0.12371217786241159</v>
      </c>
      <c r="X94" s="13">
        <v>9.8963466594951185E-2</v>
      </c>
      <c r="Y94" s="13">
        <v>0.23440125530512609</v>
      </c>
      <c r="Z94" s="13">
        <v>0.14385594739595739</v>
      </c>
      <c r="AB94" s="13">
        <v>0.17120198626313041</v>
      </c>
      <c r="AC94" s="13">
        <v>0.17108027907316981</v>
      </c>
      <c r="AD94" s="13">
        <v>0.1230535015877558</v>
      </c>
      <c r="AE94" s="13">
        <v>0.1338662344959714</v>
      </c>
      <c r="AF94" s="13">
        <v>0.2071451368938258</v>
      </c>
      <c r="AH94" s="13">
        <v>0.18072174927619841</v>
      </c>
      <c r="AI94" s="13">
        <v>0.23909118468065449</v>
      </c>
      <c r="AJ94" s="13">
        <v>7.1875535481738154E-2</v>
      </c>
      <c r="AK94" s="13">
        <v>7.0287986645699921E-2</v>
      </c>
      <c r="AL94" s="13">
        <v>0.19561044208491379</v>
      </c>
      <c r="AM94" s="13">
        <v>9.4957065534484478E-2</v>
      </c>
      <c r="AO94" s="13">
        <v>0.18274744237090779</v>
      </c>
      <c r="AP94" s="13">
        <v>0.22973019413472001</v>
      </c>
      <c r="AQ94" s="13">
        <v>8.407919328891883E-2</v>
      </c>
      <c r="AR94" s="13">
        <v>0.11031460090793541</v>
      </c>
      <c r="AS94" s="13">
        <v>0.18867232693734859</v>
      </c>
      <c r="AT94" s="13">
        <v>9.0398170214696205E-2</v>
      </c>
      <c r="AV94" s="13">
        <v>0.26786880972348448</v>
      </c>
      <c r="AW94" s="13">
        <v>0.1108387140462036</v>
      </c>
      <c r="AX94" s="13">
        <v>0.12230461986095929</v>
      </c>
      <c r="AY94" s="13">
        <v>0.19448924137915999</v>
      </c>
      <c r="AZ94" s="13">
        <v>0.1053227066338339</v>
      </c>
      <c r="BB94" s="13">
        <v>0.15723380579622059</v>
      </c>
      <c r="BC94" s="13">
        <v>0.20965264952976359</v>
      </c>
      <c r="BD94" s="13">
        <v>7.0111591966268941E-2</v>
      </c>
      <c r="BE94" s="13">
        <v>0.1223372064468909</v>
      </c>
      <c r="BF94" s="13">
        <v>0.24067135431547479</v>
      </c>
      <c r="BH94" s="13">
        <v>0.15050764403286529</v>
      </c>
      <c r="BI94" s="13">
        <v>0.21613264481177949</v>
      </c>
      <c r="BJ94" s="13">
        <v>7.4599573066630245E-2</v>
      </c>
      <c r="BK94" s="13">
        <v>0.1361264936052291</v>
      </c>
      <c r="BL94" s="13">
        <v>0.22160778807186651</v>
      </c>
      <c r="BN94" s="13">
        <v>0.18898537178897101</v>
      </c>
      <c r="BO94" s="13">
        <v>8.2123889702347505E-2</v>
      </c>
      <c r="BP94" s="13">
        <v>9.4504732403332334E-2</v>
      </c>
      <c r="BQ94" s="13">
        <v>9.1453858857792308E-2</v>
      </c>
      <c r="BR94" s="13">
        <v>0.15949011286035411</v>
      </c>
      <c r="BS94" s="13">
        <v>0.18581640755819381</v>
      </c>
    </row>
    <row r="95" spans="2:73" x14ac:dyDescent="0.35">
      <c r="B95" s="12" t="s">
        <v>113</v>
      </c>
      <c r="C95" s="13">
        <v>0.1023454876848162</v>
      </c>
      <c r="D95" s="13">
        <v>6.9755648342707796E-2</v>
      </c>
      <c r="E95" s="13">
        <v>7.9982114318639899E-2</v>
      </c>
      <c r="F95" s="13">
        <v>9.2855058640090291E-2</v>
      </c>
      <c r="G95" s="13">
        <v>8.0287181880077399E-2</v>
      </c>
      <c r="H95" s="13">
        <v>0.1403277280165062</v>
      </c>
      <c r="I95" s="13">
        <v>0.12779972514849419</v>
      </c>
      <c r="K95" s="13">
        <v>0.1046559991867404</v>
      </c>
      <c r="L95" s="13">
        <v>0.1002696864246166</v>
      </c>
      <c r="N95" s="13">
        <v>9.3753511375044979E-2</v>
      </c>
      <c r="O95" s="13">
        <v>8.4944103559460332E-2</v>
      </c>
      <c r="P95" s="13">
        <v>0.114154805503006</v>
      </c>
      <c r="Q95" s="13">
        <v>0.1181525151425129</v>
      </c>
      <c r="S95" s="13">
        <v>0.1010317895207587</v>
      </c>
      <c r="T95" s="13">
        <v>7.7180808275287852E-2</v>
      </c>
      <c r="U95" s="13">
        <v>0.10079203183198671</v>
      </c>
      <c r="V95" s="13">
        <v>0.10362634671529759</v>
      </c>
      <c r="W95" s="13">
        <v>0.1064315675103748</v>
      </c>
      <c r="X95" s="13">
        <v>0.1375008681420575</v>
      </c>
      <c r="Y95" s="13">
        <v>8.8003468133963939E-2</v>
      </c>
      <c r="Z95" s="13">
        <v>0.1106520990785282</v>
      </c>
      <c r="AB95" s="13">
        <v>0.11161773213672629</v>
      </c>
      <c r="AC95" s="13">
        <v>9.412615976716851E-2</v>
      </c>
      <c r="AD95" s="13">
        <v>6.4837867446570538E-2</v>
      </c>
      <c r="AE95" s="13">
        <v>0.1130951692857453</v>
      </c>
      <c r="AF95" s="13">
        <v>0.18532366204541331</v>
      </c>
      <c r="AH95" s="13">
        <v>6.8085136342738925E-2</v>
      </c>
      <c r="AI95" s="13">
        <v>0.1144687872423503</v>
      </c>
      <c r="AJ95" s="13">
        <v>0.1513978074520832</v>
      </c>
      <c r="AK95" s="13">
        <v>0.14809898396198429</v>
      </c>
      <c r="AL95" s="13">
        <v>3.9503085258604513E-2</v>
      </c>
      <c r="AM95" s="13">
        <v>0.17279119105609961</v>
      </c>
      <c r="AO95" s="13">
        <v>6.6029957398078556E-2</v>
      </c>
      <c r="AP95" s="13">
        <v>0.1148263914588732</v>
      </c>
      <c r="AQ95" s="13">
        <v>0.1583258761146667</v>
      </c>
      <c r="AR95" s="13">
        <v>0.14349533828112301</v>
      </c>
      <c r="AS95" s="13">
        <v>5.6094060818280347E-2</v>
      </c>
      <c r="AT95" s="13">
        <v>0.1607460558432677</v>
      </c>
      <c r="AV95" s="13">
        <v>9.3565778394312862E-2</v>
      </c>
      <c r="AW95" s="13">
        <v>0.17467050331319461</v>
      </c>
      <c r="AX95" s="13">
        <v>0.11117184642630699</v>
      </c>
      <c r="AY95" s="13">
        <v>4.0348600250458763E-2</v>
      </c>
      <c r="AZ95" s="13">
        <v>0.16566410246575139</v>
      </c>
      <c r="BB95" s="13">
        <v>7.4460645452142843E-2</v>
      </c>
      <c r="BC95" s="13">
        <v>0.1127703946300692</v>
      </c>
      <c r="BD95" s="13">
        <v>0.2045662385681947</v>
      </c>
      <c r="BE95" s="13">
        <v>0.1136621836238015</v>
      </c>
      <c r="BF95" s="13">
        <v>0.10971211739382</v>
      </c>
      <c r="BH95" s="13">
        <v>7.7355201167215226E-2</v>
      </c>
      <c r="BI95" s="13">
        <v>0.12801891277648569</v>
      </c>
      <c r="BJ95" s="13">
        <v>0.19042675497637701</v>
      </c>
      <c r="BK95" s="13">
        <v>0.1119658454787477</v>
      </c>
      <c r="BL95" s="13">
        <v>9.0478081138587046E-2</v>
      </c>
      <c r="BN95" s="13">
        <v>8.7357420994705018E-2</v>
      </c>
      <c r="BO95" s="13">
        <v>0.1933074231540656</v>
      </c>
      <c r="BP95" s="13">
        <v>0.13615708096985449</v>
      </c>
      <c r="BQ95" s="13">
        <v>0.20320740328221951</v>
      </c>
      <c r="BR95" s="13">
        <v>6.5449952829824062E-2</v>
      </c>
      <c r="BS95" s="13">
        <v>7.0104249119706835E-2</v>
      </c>
    </row>
    <row r="96" spans="2:73" x14ac:dyDescent="0.35">
      <c r="B96" s="12" t="s">
        <v>114</v>
      </c>
      <c r="C96" s="13">
        <v>8.7553366775024968E-2</v>
      </c>
      <c r="D96" s="13">
        <v>9.5812880318332072E-2</v>
      </c>
      <c r="E96" s="13">
        <v>6.5142986079969462E-2</v>
      </c>
      <c r="F96" s="13">
        <v>9.0671864731161358E-2</v>
      </c>
      <c r="G96" s="13">
        <v>0.1113483342236033</v>
      </c>
      <c r="H96" s="13">
        <v>8.9707808729190583E-2</v>
      </c>
      <c r="I96" s="13">
        <v>7.917580310937597E-2</v>
      </c>
      <c r="K96" s="13">
        <v>0.1043658457959124</v>
      </c>
      <c r="L96" s="13">
        <v>7.0941559220662309E-2</v>
      </c>
      <c r="N96" s="13">
        <v>0.10167804923690291</v>
      </c>
      <c r="O96" s="13">
        <v>9.55071486644406E-2</v>
      </c>
      <c r="P96" s="13">
        <v>8.645933231045988E-2</v>
      </c>
      <c r="Q96" s="13">
        <v>7.0187756531166823E-2</v>
      </c>
      <c r="S96" s="13">
        <v>9.3367771457328622E-2</v>
      </c>
      <c r="T96" s="13">
        <v>8.0553459123969245E-2</v>
      </c>
      <c r="U96" s="13">
        <v>1.4458163720701489E-2</v>
      </c>
      <c r="V96" s="13">
        <v>0.10085576913174819</v>
      </c>
      <c r="W96" s="13">
        <v>0.1198139259074755</v>
      </c>
      <c r="X96" s="13">
        <v>7.8083516721261265E-2</v>
      </c>
      <c r="Y96" s="13">
        <v>9.771763101968306E-2</v>
      </c>
      <c r="Z96" s="13">
        <v>7.1521923901905399E-2</v>
      </c>
      <c r="AB96" s="13">
        <v>6.6595675135812618E-2</v>
      </c>
      <c r="AC96" s="13">
        <v>7.1444106390656792E-2</v>
      </c>
      <c r="AD96" s="13">
        <v>0.12596907199840479</v>
      </c>
      <c r="AE96" s="13">
        <v>9.6002091965779496E-2</v>
      </c>
      <c r="AF96" s="13">
        <v>0.1095462471853354</v>
      </c>
      <c r="AH96" s="13">
        <v>6.9180343340882439E-2</v>
      </c>
      <c r="AI96" s="13">
        <v>9.2546072474656391E-2</v>
      </c>
      <c r="AJ96" s="13">
        <v>9.4611041270472651E-2</v>
      </c>
      <c r="AK96" s="13">
        <v>5.1221248530029559E-2</v>
      </c>
      <c r="AL96" s="13">
        <v>0.1170418803996994</v>
      </c>
      <c r="AM96" s="13">
        <v>0.1484001264293284</v>
      </c>
      <c r="AO96" s="13">
        <v>6.4936443861713586E-2</v>
      </c>
      <c r="AP96" s="13">
        <v>8.8106699268945751E-2</v>
      </c>
      <c r="AQ96" s="13">
        <v>0.104559627919971</v>
      </c>
      <c r="AR96" s="13">
        <v>5.4673276593699978E-2</v>
      </c>
      <c r="AS96" s="13">
        <v>9.2147959000375618E-2</v>
      </c>
      <c r="AT96" s="13">
        <v>0.15232359473495269</v>
      </c>
      <c r="AV96" s="13">
        <v>7.6992936570240159E-2</v>
      </c>
      <c r="AW96" s="13">
        <v>9.4854443694722984E-2</v>
      </c>
      <c r="AX96" s="13">
        <v>6.4701748710860166E-2</v>
      </c>
      <c r="AY96" s="13">
        <v>0.1012764307375212</v>
      </c>
      <c r="AZ96" s="13">
        <v>0.14421735487734849</v>
      </c>
      <c r="BB96" s="13">
        <v>7.6690511637666131E-2</v>
      </c>
      <c r="BC96" s="13">
        <v>0.1038173505001716</v>
      </c>
      <c r="BD96" s="13">
        <v>0.12702596496342311</v>
      </c>
      <c r="BE96" s="13">
        <v>7.958194608793881E-2</v>
      </c>
      <c r="BF96" s="13">
        <v>0.13915485279568959</v>
      </c>
      <c r="BH96" s="13">
        <v>6.4682498606586522E-2</v>
      </c>
      <c r="BI96" s="13">
        <v>0.1098461307687697</v>
      </c>
      <c r="BJ96" s="13">
        <v>0.1202421546341228</v>
      </c>
      <c r="BK96" s="13">
        <v>6.9936365341468701E-2</v>
      </c>
      <c r="BL96" s="13">
        <v>0.1544327366118568</v>
      </c>
      <c r="BN96" s="13">
        <v>0.1054746913702729</v>
      </c>
      <c r="BO96" s="13">
        <v>8.4109296785758389E-2</v>
      </c>
      <c r="BP96" s="13">
        <v>7.5248004093232748E-2</v>
      </c>
      <c r="BQ96" s="13">
        <v>0.1127378849796668</v>
      </c>
      <c r="BR96" s="13">
        <v>0.18460982847614349</v>
      </c>
      <c r="BS96" s="13">
        <v>7.4592095625892446E-2</v>
      </c>
    </row>
    <row r="97" spans="2:73" x14ac:dyDescent="0.35">
      <c r="B97" s="12" t="s">
        <v>115</v>
      </c>
      <c r="C97" s="13">
        <v>3.7271022509105051E-2</v>
      </c>
      <c r="D97" s="13">
        <v>4.8819331918802701E-2</v>
      </c>
      <c r="E97" s="13">
        <v>3.8867024584129238E-2</v>
      </c>
      <c r="F97" s="13">
        <v>2.39474258760893E-2</v>
      </c>
      <c r="G97" s="13">
        <v>4.3975368820144779E-2</v>
      </c>
      <c r="H97" s="13">
        <v>2.815024147274077E-2</v>
      </c>
      <c r="I97" s="13">
        <v>4.1264112349419589E-2</v>
      </c>
      <c r="K97" s="13">
        <v>3.8120063218355899E-2</v>
      </c>
      <c r="L97" s="13">
        <v>3.6507455862352829E-2</v>
      </c>
      <c r="N97" s="13">
        <v>3.3199662733794773E-2</v>
      </c>
      <c r="O97" s="13">
        <v>4.2339317894632938E-2</v>
      </c>
      <c r="P97" s="13">
        <v>3.105031186000597E-2</v>
      </c>
      <c r="Q97" s="13">
        <v>4.0576582910866292E-2</v>
      </c>
      <c r="S97" s="13">
        <v>3.4020264989457247E-2</v>
      </c>
      <c r="T97" s="13">
        <v>3.7702537192062388E-2</v>
      </c>
      <c r="U97" s="13">
        <v>3.5052649126325913E-2</v>
      </c>
      <c r="V97" s="13">
        <v>4.2964135107625673E-2</v>
      </c>
      <c r="W97" s="13">
        <v>1.812399800362733E-2</v>
      </c>
      <c r="X97" s="13">
        <v>4.9551227257102093E-2</v>
      </c>
      <c r="Y97" s="13">
        <v>3.5879242175111133E-2</v>
      </c>
      <c r="Z97" s="13">
        <v>4.9979215264314147E-2</v>
      </c>
      <c r="AB97" s="13">
        <v>5.7741290948840222E-2</v>
      </c>
      <c r="AC97" s="13">
        <v>3.780402282114307E-2</v>
      </c>
      <c r="AD97" s="13">
        <v>4.0871088525271673E-2</v>
      </c>
      <c r="AE97" s="13">
        <v>2.0247293743078681E-2</v>
      </c>
      <c r="AF97" s="13">
        <v>1.457643268924257E-2</v>
      </c>
      <c r="AH97" s="13">
        <v>2.6492124761115621E-2</v>
      </c>
      <c r="AI97" s="13">
        <v>5.0337590133211117E-2</v>
      </c>
      <c r="AJ97" s="13">
        <v>4.5543783385979961E-2</v>
      </c>
      <c r="AK97" s="13">
        <v>4.9038031654833399E-2</v>
      </c>
      <c r="AL97" s="13">
        <v>9.2545056028838057E-2</v>
      </c>
      <c r="AM97" s="13">
        <v>8.5963458088604405E-3</v>
      </c>
      <c r="AO97" s="13">
        <v>2.9669935907059269E-2</v>
      </c>
      <c r="AP97" s="13">
        <v>4.1370746591148602E-2</v>
      </c>
      <c r="AQ97" s="13">
        <v>5.4478856790139342E-2</v>
      </c>
      <c r="AR97" s="13">
        <v>4.4016259106320753E-2</v>
      </c>
      <c r="AS97" s="13">
        <v>7.3490209089921307E-2</v>
      </c>
      <c r="AT97" s="13">
        <v>1.404473286513977E-2</v>
      </c>
      <c r="AV97" s="13">
        <v>3.1309206366272303E-2</v>
      </c>
      <c r="AW97" s="13">
        <v>4.0736840115399603E-2</v>
      </c>
      <c r="AX97" s="13">
        <v>5.3402813339866198E-2</v>
      </c>
      <c r="AY97" s="13">
        <v>7.8327007107568597E-2</v>
      </c>
      <c r="AZ97" s="13">
        <v>1.0110172326017139E-2</v>
      </c>
      <c r="BB97" s="13">
        <v>2.968226395870173E-2</v>
      </c>
      <c r="BC97" s="13">
        <v>4.150485227449742E-2</v>
      </c>
      <c r="BD97" s="13">
        <v>3.0101962631133371E-2</v>
      </c>
      <c r="BE97" s="13">
        <v>6.9966174590778793E-2</v>
      </c>
      <c r="BF97" s="13">
        <v>2.3681986533969138E-2</v>
      </c>
      <c r="BH97" s="13">
        <v>2.9590090519072961E-2</v>
      </c>
      <c r="BI97" s="13">
        <v>3.9655714906150108E-2</v>
      </c>
      <c r="BJ97" s="13">
        <v>2.849437000164148E-2</v>
      </c>
      <c r="BK97" s="13">
        <v>8.9598583388227238E-2</v>
      </c>
      <c r="BL97" s="13">
        <v>2.4778913521078319E-2</v>
      </c>
      <c r="BN97" s="13">
        <v>4.2331158888093218E-2</v>
      </c>
      <c r="BO97" s="13">
        <v>4.1850404158227883E-2</v>
      </c>
      <c r="BP97" s="13">
        <v>7.1723807854310789E-2</v>
      </c>
      <c r="BQ97" s="13">
        <v>3.032529439567595E-2</v>
      </c>
      <c r="BR97" s="13">
        <v>3.5709777287519263E-2</v>
      </c>
      <c r="BS97" s="13">
        <v>2.945489351204696E-2</v>
      </c>
    </row>
    <row r="98" spans="2:73" x14ac:dyDescent="0.35">
      <c r="B98" s="12" t="s">
        <v>116</v>
      </c>
      <c r="C98" s="13">
        <v>3.2179946720604778E-2</v>
      </c>
      <c r="D98" s="13">
        <v>3.742750965003782E-2</v>
      </c>
      <c r="E98" s="13">
        <v>3.5939712670855058E-2</v>
      </c>
      <c r="F98" s="13">
        <v>2.6073909799727801E-2</v>
      </c>
      <c r="G98" s="13">
        <v>3.0673663237587079E-2</v>
      </c>
      <c r="H98" s="13">
        <v>2.3858909828148981E-2</v>
      </c>
      <c r="I98" s="13">
        <v>3.8169729427033713E-2</v>
      </c>
      <c r="K98" s="13">
        <v>3.6520370301747651E-2</v>
      </c>
      <c r="L98" s="13">
        <v>2.7913293619988028E-2</v>
      </c>
      <c r="N98" s="13">
        <v>3.8460822711897401E-2</v>
      </c>
      <c r="O98" s="13">
        <v>1.609358720105148E-2</v>
      </c>
      <c r="P98" s="13">
        <v>4.2538454288333527E-2</v>
      </c>
      <c r="Q98" s="13">
        <v>3.5683372957646703E-2</v>
      </c>
      <c r="S98" s="13">
        <v>2.2373192750116601E-2</v>
      </c>
      <c r="T98" s="13">
        <v>1.6280344369978789E-2</v>
      </c>
      <c r="U98" s="13">
        <v>6.2638434731441275E-2</v>
      </c>
      <c r="V98" s="13">
        <v>3.0966217540972139E-2</v>
      </c>
      <c r="W98" s="13">
        <v>3.4032435768355913E-2</v>
      </c>
      <c r="X98" s="13">
        <v>3.4145487963208661E-2</v>
      </c>
      <c r="Y98" s="13">
        <v>5.915484867825227E-2</v>
      </c>
      <c r="Z98" s="13">
        <v>5.5559236281687782E-2</v>
      </c>
      <c r="AB98" s="13">
        <v>3.0109461659886379E-2</v>
      </c>
      <c r="AC98" s="13">
        <v>3.9806015343427939E-2</v>
      </c>
      <c r="AD98" s="13">
        <v>2.9553102885144619E-2</v>
      </c>
      <c r="AE98" s="13">
        <v>2.0509401200077298E-2</v>
      </c>
      <c r="AF98" s="13">
        <v>2.9595248105801289E-2</v>
      </c>
      <c r="AH98" s="13">
        <v>2.4688206092691931E-2</v>
      </c>
      <c r="AI98" s="13">
        <v>3.689379138646371E-2</v>
      </c>
      <c r="AJ98" s="13">
        <v>6.5230293387424448E-2</v>
      </c>
      <c r="AK98" s="13">
        <v>7.5649869031326519E-2</v>
      </c>
      <c r="AL98" s="13">
        <v>2.639129825920122E-2</v>
      </c>
      <c r="AM98" s="13">
        <v>1.178754149296685E-2</v>
      </c>
      <c r="AO98" s="13">
        <v>2.1679824786710839E-2</v>
      </c>
      <c r="AP98" s="13">
        <v>3.2090146823862228E-2</v>
      </c>
      <c r="AQ98" s="13">
        <v>6.301930033822771E-2</v>
      </c>
      <c r="AR98" s="13">
        <v>9.2624619916863576E-2</v>
      </c>
      <c r="AS98" s="13">
        <v>1.9419083417957481E-2</v>
      </c>
      <c r="AT98" s="13">
        <v>1.6243476493421751E-2</v>
      </c>
      <c r="AV98" s="13">
        <v>2.6385901376722799E-2</v>
      </c>
      <c r="AW98" s="13">
        <v>2.920882737412472E-2</v>
      </c>
      <c r="AX98" s="13">
        <v>7.0121868616205993E-2</v>
      </c>
      <c r="AY98" s="13">
        <v>2.27695238960107E-2</v>
      </c>
      <c r="AZ98" s="13">
        <v>2.1344662056644769E-2</v>
      </c>
      <c r="BB98" s="13">
        <v>2.275707205141209E-2</v>
      </c>
      <c r="BC98" s="13">
        <v>4.1178873776960973E-2</v>
      </c>
      <c r="BD98" s="13">
        <v>2.6851649066842859E-2</v>
      </c>
      <c r="BE98" s="13">
        <v>0.14209863933117439</v>
      </c>
      <c r="BF98" s="13">
        <v>3.6469704257552832E-2</v>
      </c>
      <c r="BH98" s="13">
        <v>2.5803903882829281E-2</v>
      </c>
      <c r="BI98" s="13">
        <v>3.7745560950186219E-2</v>
      </c>
      <c r="BJ98" s="13">
        <v>2.456847980274959E-2</v>
      </c>
      <c r="BK98" s="13">
        <v>0.1243941455460067</v>
      </c>
      <c r="BL98" s="13">
        <v>4.3382178981030042E-2</v>
      </c>
      <c r="BN98" s="13">
        <v>2.4396201955172229E-2</v>
      </c>
      <c r="BO98" s="13">
        <v>3.3389370405838559E-2</v>
      </c>
      <c r="BP98" s="13">
        <v>0.1015538496530403</v>
      </c>
      <c r="BQ98" s="13">
        <v>3.6956424108824562E-2</v>
      </c>
      <c r="BR98" s="13">
        <v>1.9475595257168601E-2</v>
      </c>
      <c r="BS98" s="13">
        <v>2.9965250611418491E-2</v>
      </c>
    </row>
    <row r="99" spans="2:73" x14ac:dyDescent="0.35">
      <c r="B99" s="12" t="s">
        <v>117</v>
      </c>
      <c r="C99" s="13">
        <v>0.72722963939661256</v>
      </c>
      <c r="D99" s="13">
        <v>0.76258267907474087</v>
      </c>
      <c r="E99" s="13">
        <v>0.67505681658823524</v>
      </c>
      <c r="F99" s="13">
        <v>0.80191963853373016</v>
      </c>
      <c r="G99" s="13">
        <v>0.80667719955295947</v>
      </c>
      <c r="H99" s="13">
        <v>0.72051534439893672</v>
      </c>
      <c r="I99" s="13">
        <v>0.64808482919867971</v>
      </c>
      <c r="K99" s="13">
        <v>0.71440121232538556</v>
      </c>
      <c r="L99" s="13">
        <v>0.741726059983988</v>
      </c>
      <c r="N99" s="13">
        <v>0.65618193003810765</v>
      </c>
      <c r="O99" s="13">
        <v>0.74559194113166383</v>
      </c>
      <c r="P99" s="13">
        <v>0.76017975886181932</v>
      </c>
      <c r="Q99" s="13">
        <v>0.73164067584871562</v>
      </c>
      <c r="S99" s="13">
        <v>0.73375721899872592</v>
      </c>
      <c r="T99" s="13">
        <v>0.74431966401206118</v>
      </c>
      <c r="U99" s="13">
        <v>0.73427337940806181</v>
      </c>
      <c r="V99" s="13">
        <v>0.71386842193755062</v>
      </c>
      <c r="W99" s="13">
        <v>0.70225721791948559</v>
      </c>
      <c r="X99" s="13">
        <v>0.75649255897839007</v>
      </c>
      <c r="Y99" s="13">
        <v>0.70493996534180503</v>
      </c>
      <c r="Z99" s="13">
        <v>0.70470082261158695</v>
      </c>
      <c r="AB99" s="13">
        <v>0.78765000215120851</v>
      </c>
      <c r="AC99" s="13">
        <v>0.73510171282017323</v>
      </c>
      <c r="AD99" s="13">
        <v>0.71489353739754913</v>
      </c>
      <c r="AE99" s="13">
        <v>0.65458988517903849</v>
      </c>
      <c r="AF99" s="13">
        <v>0.69720890449320838</v>
      </c>
      <c r="AH99" s="13">
        <v>0.75287684718487002</v>
      </c>
      <c r="AI99" s="13">
        <v>0.70041193314687911</v>
      </c>
      <c r="AJ99" s="13">
        <v>0.62814660146744739</v>
      </c>
      <c r="AK99" s="13">
        <v>0.7625852818335711</v>
      </c>
      <c r="AL99" s="13">
        <v>0.80008996369968821</v>
      </c>
      <c r="AM99" s="13">
        <v>0.70703345581674315</v>
      </c>
      <c r="AO99" s="13">
        <v>0.75706785401590893</v>
      </c>
      <c r="AP99" s="13">
        <v>0.73297193079625789</v>
      </c>
      <c r="AQ99" s="13">
        <v>0.63112146187663343</v>
      </c>
      <c r="AR99" s="13">
        <v>0.67466027068312373</v>
      </c>
      <c r="AS99" s="13">
        <v>0.80849699074558057</v>
      </c>
      <c r="AT99" s="13">
        <v>0.6959076184625923</v>
      </c>
      <c r="AV99" s="13">
        <v>0.72929548719228188</v>
      </c>
      <c r="AW99" s="13">
        <v>0.62124560028529641</v>
      </c>
      <c r="AX99" s="13">
        <v>0.72984298511415202</v>
      </c>
      <c r="AY99" s="13">
        <v>0.78307418256177419</v>
      </c>
      <c r="AZ99" s="13">
        <v>0.69685405279414092</v>
      </c>
      <c r="BB99" s="13">
        <v>0.76516247383231906</v>
      </c>
      <c r="BC99" s="13">
        <v>0.7247998621786983</v>
      </c>
      <c r="BD99" s="13">
        <v>0.60677545172713887</v>
      </c>
      <c r="BE99" s="13">
        <v>0.65419412628668105</v>
      </c>
      <c r="BF99" s="13">
        <v>0.74544746341223611</v>
      </c>
      <c r="BH99" s="13">
        <v>0.75427864139382628</v>
      </c>
      <c r="BI99" s="13">
        <v>0.74764640247964198</v>
      </c>
      <c r="BJ99" s="13">
        <v>0.61885237707975727</v>
      </c>
      <c r="BK99" s="13">
        <v>0.62229211063970824</v>
      </c>
      <c r="BL99" s="13">
        <v>0.79647744673564569</v>
      </c>
      <c r="BN99" s="13">
        <v>0.73131475139611879</v>
      </c>
      <c r="BO99" s="13">
        <v>0.63359810261713623</v>
      </c>
      <c r="BP99" s="13">
        <v>0.65459409333852581</v>
      </c>
      <c r="BQ99" s="13">
        <v>0.63183796962870198</v>
      </c>
      <c r="BR99" s="13">
        <v>0.76445506243105499</v>
      </c>
      <c r="BS99" s="13">
        <v>0.75050953171281665</v>
      </c>
    </row>
    <row r="100" spans="2:73" x14ac:dyDescent="0.35">
      <c r="B100" s="12" t="s">
        <v>118</v>
      </c>
      <c r="C100" s="13">
        <v>0.21262676911688219</v>
      </c>
      <c r="D100" s="13">
        <v>0.1531699425695921</v>
      </c>
      <c r="E100" s="13">
        <v>0.1840359568508326</v>
      </c>
      <c r="F100" s="13">
        <v>0.22319325827047881</v>
      </c>
      <c r="G100" s="13">
        <v>0.23612167871134809</v>
      </c>
      <c r="H100" s="13">
        <v>0.29114167376791161</v>
      </c>
      <c r="I100" s="13">
        <v>0.17895767871358609</v>
      </c>
      <c r="K100" s="13">
        <v>0.247242690361689</v>
      </c>
      <c r="L100" s="13">
        <v>0.1784982348685307</v>
      </c>
      <c r="N100" s="13">
        <v>0.2130479318523231</v>
      </c>
      <c r="O100" s="13">
        <v>0.1994598731543954</v>
      </c>
      <c r="P100" s="13">
        <v>0.1935249481210384</v>
      </c>
      <c r="Q100" s="13">
        <v>0.23874949621467961</v>
      </c>
      <c r="S100" s="13">
        <v>0.2179908830602641</v>
      </c>
      <c r="T100" s="13">
        <v>0.21972920618376701</v>
      </c>
      <c r="U100" s="13">
        <v>0.25014680671478418</v>
      </c>
      <c r="V100" s="13">
        <v>0.15806661473914829</v>
      </c>
      <c r="W100" s="13">
        <v>0.2420676824287413</v>
      </c>
      <c r="X100" s="13">
        <v>0.15186587465469659</v>
      </c>
      <c r="Y100" s="13">
        <v>0.13904784125672759</v>
      </c>
      <c r="Z100" s="13">
        <v>0.30898242309370522</v>
      </c>
      <c r="AB100" s="13">
        <v>0.22714107900335889</v>
      </c>
      <c r="AC100" s="13">
        <v>0.22111067333644299</v>
      </c>
      <c r="AD100" s="13">
        <v>0.20919581577906021</v>
      </c>
      <c r="AE100" s="13">
        <v>0.24003522374059569</v>
      </c>
      <c r="AF100" s="13">
        <v>0.15957172288940349</v>
      </c>
      <c r="AH100" s="13">
        <v>0.42565006459231047</v>
      </c>
      <c r="AI100" s="13">
        <v>7.8882683895503694E-2</v>
      </c>
      <c r="AJ100" s="13">
        <v>5.8903411115232923E-2</v>
      </c>
      <c r="AK100" s="13">
        <v>3.8017365175389672E-2</v>
      </c>
      <c r="AL100" s="13">
        <v>0.16005911478318921</v>
      </c>
      <c r="AM100" s="13">
        <v>7.177309250949214E-2</v>
      </c>
      <c r="AO100" s="13">
        <v>0.40199126461500362</v>
      </c>
      <c r="AP100" s="13">
        <v>6.9140502968472559E-2</v>
      </c>
      <c r="AQ100" s="13">
        <v>3.9782069004240569E-2</v>
      </c>
      <c r="AR100" s="13">
        <v>7.1254342101214133E-2</v>
      </c>
      <c r="AS100" s="13">
        <v>0.30517002049285058</v>
      </c>
      <c r="AT100" s="13">
        <v>8.3672656242227569E-2</v>
      </c>
      <c r="AV100" s="13">
        <v>0.14412838840942341</v>
      </c>
      <c r="AW100" s="13">
        <v>0.1092545840238314</v>
      </c>
      <c r="AX100" s="13">
        <v>0.14307679673643409</v>
      </c>
      <c r="AY100" s="13">
        <v>0.28272330987117478</v>
      </c>
      <c r="AZ100" s="13">
        <v>0.10477639505209831</v>
      </c>
      <c r="BB100" s="13">
        <v>0.39956088048832322</v>
      </c>
      <c r="BC100" s="13">
        <v>7.4153452861175376E-2</v>
      </c>
      <c r="BD100" s="13">
        <v>5.658177200993373E-2</v>
      </c>
      <c r="BE100" s="13">
        <v>5.7714339723487662E-2</v>
      </c>
      <c r="BF100" s="13">
        <v>0.2271427683201353</v>
      </c>
      <c r="BH100" s="13">
        <v>0.38770737938408639</v>
      </c>
      <c r="BI100" s="13">
        <v>7.1512290775246068E-2</v>
      </c>
      <c r="BJ100" s="13">
        <v>5.6904046936642028E-2</v>
      </c>
      <c r="BK100" s="13">
        <v>8.2668408707215091E-2</v>
      </c>
      <c r="BL100" s="13">
        <v>0.32337821438486342</v>
      </c>
      <c r="BN100" s="13">
        <v>8.7777707316980758E-2</v>
      </c>
      <c r="BO100" s="13">
        <v>6.9983838498114473E-2</v>
      </c>
      <c r="BP100" s="13">
        <v>5.2793710737496453E-2</v>
      </c>
      <c r="BQ100" s="13">
        <v>0.1050177107867038</v>
      </c>
      <c r="BR100" s="13">
        <v>0.18656213243668049</v>
      </c>
      <c r="BS100" s="13">
        <v>0.4476625319009509</v>
      </c>
    </row>
    <row r="101" spans="2:73" ht="29" x14ac:dyDescent="0.35">
      <c r="B101" s="12" t="s">
        <v>119</v>
      </c>
      <c r="C101" s="13">
        <v>4.9031526561446109E-3</v>
      </c>
      <c r="D101" s="13">
        <v>1.9869133078463011E-2</v>
      </c>
      <c r="E101" s="13">
        <v>9.8846504502051978E-3</v>
      </c>
      <c r="F101" s="13">
        <v>0</v>
      </c>
      <c r="G101" s="13">
        <v>0</v>
      </c>
      <c r="H101" s="13">
        <v>0</v>
      </c>
      <c r="I101" s="13">
        <v>4.9907545636272439E-3</v>
      </c>
      <c r="K101" s="13">
        <v>4.1047403629958842E-3</v>
      </c>
      <c r="L101" s="13">
        <v>5.7128165098336812E-3</v>
      </c>
      <c r="N101" s="13">
        <v>2.9362427164288571E-3</v>
      </c>
      <c r="O101" s="13">
        <v>2.59580757957683E-3</v>
      </c>
      <c r="P101" s="13">
        <v>3.6806683051143741E-3</v>
      </c>
      <c r="Q101" s="13">
        <v>1.030790616537639E-2</v>
      </c>
      <c r="S101" s="13">
        <v>5.9397330913229874E-3</v>
      </c>
      <c r="T101" s="13">
        <v>0</v>
      </c>
      <c r="U101" s="13">
        <v>0</v>
      </c>
      <c r="V101" s="13">
        <v>1.2798584764218751E-2</v>
      </c>
      <c r="W101" s="13">
        <v>0</v>
      </c>
      <c r="X101" s="13">
        <v>5.3878028917267321E-3</v>
      </c>
      <c r="Y101" s="13">
        <v>0</v>
      </c>
      <c r="Z101" s="13">
        <v>8.5810880011942727E-3</v>
      </c>
      <c r="AB101" s="13">
        <v>0</v>
      </c>
      <c r="AC101" s="13">
        <v>7.0196325875733481E-3</v>
      </c>
      <c r="AD101" s="13">
        <v>5.1475875827858772E-3</v>
      </c>
      <c r="AE101" s="13">
        <v>0</v>
      </c>
      <c r="AF101" s="13">
        <v>0</v>
      </c>
      <c r="AH101" s="13">
        <v>1.495108651486431E-3</v>
      </c>
      <c r="AI101" s="13">
        <v>0</v>
      </c>
      <c r="AJ101" s="13">
        <v>0</v>
      </c>
      <c r="AK101" s="13">
        <v>0</v>
      </c>
      <c r="AL101" s="13">
        <v>0</v>
      </c>
      <c r="AM101" s="13">
        <v>0</v>
      </c>
      <c r="AO101" s="13">
        <v>1.6803335646967011E-3</v>
      </c>
      <c r="AP101" s="13">
        <v>0</v>
      </c>
      <c r="AQ101" s="13">
        <v>0</v>
      </c>
      <c r="AR101" s="13">
        <v>0</v>
      </c>
      <c r="AS101" s="13">
        <v>0</v>
      </c>
      <c r="AT101" s="13">
        <v>0</v>
      </c>
      <c r="AV101" s="13">
        <v>0</v>
      </c>
      <c r="AW101" s="13">
        <v>0</v>
      </c>
      <c r="AX101" s="13">
        <v>7.0147261621898343E-3</v>
      </c>
      <c r="AY101" s="13">
        <v>6.7912967962748486E-3</v>
      </c>
      <c r="AZ101" s="13">
        <v>0</v>
      </c>
      <c r="BB101" s="13">
        <v>0</v>
      </c>
      <c r="BC101" s="13">
        <v>0</v>
      </c>
      <c r="BD101" s="13">
        <v>0</v>
      </c>
      <c r="BE101" s="13">
        <v>0</v>
      </c>
      <c r="BF101" s="13">
        <v>0</v>
      </c>
      <c r="BH101" s="13">
        <v>0</v>
      </c>
      <c r="BI101" s="13">
        <v>0</v>
      </c>
      <c r="BJ101" s="13">
        <v>0</v>
      </c>
      <c r="BK101" s="13">
        <v>0</v>
      </c>
      <c r="BL101" s="13">
        <v>0</v>
      </c>
      <c r="BN101" s="13">
        <v>0</v>
      </c>
      <c r="BO101" s="13">
        <v>0</v>
      </c>
      <c r="BP101" s="13">
        <v>0</v>
      </c>
      <c r="BQ101" s="13">
        <v>0</v>
      </c>
      <c r="BR101" s="13">
        <v>1.945602642038045E-2</v>
      </c>
      <c r="BS101" s="13">
        <v>0</v>
      </c>
    </row>
    <row r="102" spans="2:73" x14ac:dyDescent="0.35">
      <c r="B102" s="12" t="s">
        <v>120</v>
      </c>
      <c r="C102" s="13">
        <v>6.6207996243816368E-3</v>
      </c>
      <c r="D102" s="13">
        <v>2.3757909802951799E-2</v>
      </c>
      <c r="E102" s="13">
        <v>0</v>
      </c>
      <c r="F102" s="13">
        <v>4.4483905477779228E-3</v>
      </c>
      <c r="G102" s="13">
        <v>1.352688988469289E-2</v>
      </c>
      <c r="H102" s="13">
        <v>0</v>
      </c>
      <c r="I102" s="13">
        <v>4.9907545636272439E-3</v>
      </c>
      <c r="K102" s="13">
        <v>4.9081180806171106E-3</v>
      </c>
      <c r="L102" s="13">
        <v>8.3486792705064258E-3</v>
      </c>
      <c r="N102" s="13">
        <v>0</v>
      </c>
      <c r="O102" s="13">
        <v>8.0561262993036065E-3</v>
      </c>
      <c r="P102" s="13">
        <v>3.591638223689964E-3</v>
      </c>
      <c r="Q102" s="13">
        <v>1.2666598337085369E-2</v>
      </c>
      <c r="S102" s="13">
        <v>1.5672502364295411E-2</v>
      </c>
      <c r="T102" s="13">
        <v>0</v>
      </c>
      <c r="U102" s="13">
        <v>0</v>
      </c>
      <c r="V102" s="13">
        <v>5.7316264297616083E-3</v>
      </c>
      <c r="W102" s="13">
        <v>0</v>
      </c>
      <c r="X102" s="13">
        <v>7.5757349321445991E-3</v>
      </c>
      <c r="Y102" s="13">
        <v>1.7446978178251391E-2</v>
      </c>
      <c r="Z102" s="13">
        <v>0</v>
      </c>
      <c r="AB102" s="13">
        <v>3.7044117457984771E-3</v>
      </c>
      <c r="AC102" s="13">
        <v>8.6336897358641612E-3</v>
      </c>
      <c r="AD102" s="13">
        <v>0</v>
      </c>
      <c r="AE102" s="13">
        <v>0</v>
      </c>
      <c r="AF102" s="13">
        <v>0</v>
      </c>
      <c r="AH102" s="13">
        <v>2.0095204020160219E-3</v>
      </c>
      <c r="AI102" s="13">
        <v>0</v>
      </c>
      <c r="AJ102" s="13">
        <v>0</v>
      </c>
      <c r="AK102" s="13">
        <v>0</v>
      </c>
      <c r="AL102" s="13">
        <v>1.026697605005702E-2</v>
      </c>
      <c r="AM102" s="13">
        <v>0</v>
      </c>
      <c r="AO102" s="13">
        <v>2.258474377158654E-3</v>
      </c>
      <c r="AP102" s="13">
        <v>0</v>
      </c>
      <c r="AQ102" s="13">
        <v>0</v>
      </c>
      <c r="AR102" s="13">
        <v>0</v>
      </c>
      <c r="AS102" s="13">
        <v>7.3463320374868839E-3</v>
      </c>
      <c r="AT102" s="13">
        <v>0</v>
      </c>
      <c r="AV102" s="13">
        <v>0</v>
      </c>
      <c r="AW102" s="13">
        <v>0</v>
      </c>
      <c r="AX102" s="13">
        <v>0</v>
      </c>
      <c r="AY102" s="13">
        <v>7.2249312881176994E-3</v>
      </c>
      <c r="AZ102" s="13">
        <v>0</v>
      </c>
      <c r="BB102" s="13">
        <v>1.9144965776946E-3</v>
      </c>
      <c r="BC102" s="13">
        <v>0</v>
      </c>
      <c r="BD102" s="13">
        <v>0</v>
      </c>
      <c r="BE102" s="13">
        <v>0</v>
      </c>
      <c r="BF102" s="13">
        <v>0</v>
      </c>
      <c r="BH102" s="13">
        <v>2.0749632923270792E-3</v>
      </c>
      <c r="BI102" s="13">
        <v>0</v>
      </c>
      <c r="BJ102" s="13">
        <v>0</v>
      </c>
      <c r="BK102" s="13">
        <v>0</v>
      </c>
      <c r="BL102" s="13">
        <v>0</v>
      </c>
      <c r="BN102" s="13">
        <v>0</v>
      </c>
      <c r="BO102" s="13">
        <v>0</v>
      </c>
      <c r="BP102" s="13">
        <v>0</v>
      </c>
      <c r="BQ102" s="13">
        <v>0</v>
      </c>
      <c r="BR102" s="13">
        <v>2.069832290412572E-2</v>
      </c>
      <c r="BS102" s="13">
        <v>2.3728567984637738E-3</v>
      </c>
    </row>
    <row r="104" spans="2:73" x14ac:dyDescent="0.35">
      <c r="B104" s="25" t="s">
        <v>121</v>
      </c>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row>
    <row r="105" spans="2:73" x14ac:dyDescent="0.35">
      <c r="B105" s="27" t="s">
        <v>16</v>
      </c>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row>
    <row r="106" spans="2:73" x14ac:dyDescent="0.35">
      <c r="B106" s="12" t="s">
        <v>122</v>
      </c>
      <c r="C106" s="13">
        <v>0.31687413420869243</v>
      </c>
      <c r="D106" s="13">
        <v>0.26200155052688667</v>
      </c>
      <c r="E106" s="13">
        <v>0.29594897687282812</v>
      </c>
      <c r="F106" s="13">
        <v>0.36032289089824598</v>
      </c>
      <c r="G106" s="13">
        <v>0.3687747057521667</v>
      </c>
      <c r="H106" s="13">
        <v>0.38716481114478368</v>
      </c>
      <c r="I106" s="13">
        <v>0.23959356353260799</v>
      </c>
      <c r="K106" s="13">
        <v>0.36016931468797342</v>
      </c>
      <c r="L106" s="13">
        <v>0.27430536318759008</v>
      </c>
      <c r="N106" s="13">
        <v>0.27484495614596383</v>
      </c>
      <c r="O106" s="13">
        <v>0.318328672431343</v>
      </c>
      <c r="P106" s="13">
        <v>0.29019521567365758</v>
      </c>
      <c r="Q106" s="13">
        <v>0.36536240780583817</v>
      </c>
      <c r="S106" s="13">
        <v>0.327893584480693</v>
      </c>
      <c r="T106" s="13">
        <v>0.30330340828099739</v>
      </c>
      <c r="U106" s="13">
        <v>0.451305611429349</v>
      </c>
      <c r="V106" s="13">
        <v>0.28769441726133332</v>
      </c>
      <c r="W106" s="13">
        <v>0.33177335199598101</v>
      </c>
      <c r="X106" s="13">
        <v>0.2337561391777189</v>
      </c>
      <c r="Y106" s="13">
        <v>0.21002633812583529</v>
      </c>
      <c r="Z106" s="13">
        <v>0.3886410001076101</v>
      </c>
      <c r="AB106" s="13">
        <v>0.3841064334377427</v>
      </c>
      <c r="AC106" s="13">
        <v>0.31013834397697682</v>
      </c>
      <c r="AD106" s="13">
        <v>0.30754316014889649</v>
      </c>
      <c r="AE106" s="13">
        <v>0.31523565038246559</v>
      </c>
      <c r="AF106" s="13">
        <v>0.25628886817131757</v>
      </c>
      <c r="AH106" s="13">
        <v>0.6180814707535639</v>
      </c>
      <c r="AI106" s="13">
        <v>0.125332392585804</v>
      </c>
      <c r="AJ106" s="13">
        <v>4.4896798803890879E-2</v>
      </c>
      <c r="AK106" s="13">
        <v>0.1156028642911452</v>
      </c>
      <c r="AL106" s="13">
        <v>0.31909066064633301</v>
      </c>
      <c r="AM106" s="13">
        <v>0.1070597383560407</v>
      </c>
      <c r="AO106" s="13">
        <v>0.59816548866348884</v>
      </c>
      <c r="AP106" s="13">
        <v>0.1231114703506677</v>
      </c>
      <c r="AQ106" s="13">
        <v>4.581324021207335E-2</v>
      </c>
      <c r="AR106" s="13">
        <v>0.11612100160675309</v>
      </c>
      <c r="AS106" s="13">
        <v>0.48120454245061922</v>
      </c>
      <c r="AT106" s="13">
        <v>0.1166109490308168</v>
      </c>
      <c r="AV106" s="13">
        <v>0.2135853346704375</v>
      </c>
      <c r="AW106" s="13">
        <v>0.14628190998886961</v>
      </c>
      <c r="AX106" s="13">
        <v>0.20076442359541641</v>
      </c>
      <c r="AY106" s="13">
        <v>0.46553254683624151</v>
      </c>
      <c r="AZ106" s="13">
        <v>0.13818650063627999</v>
      </c>
      <c r="BB106" s="13">
        <v>0.59153121252875585</v>
      </c>
      <c r="BC106" s="13">
        <v>9.8460299904475995E-2</v>
      </c>
      <c r="BD106" s="13">
        <v>3.8781135357384817E-2</v>
      </c>
      <c r="BE106" s="13">
        <v>0.10261867294761449</v>
      </c>
      <c r="BF106" s="13">
        <v>0.36565770461487529</v>
      </c>
      <c r="BH106" s="13">
        <v>0.57826043286490991</v>
      </c>
      <c r="BI106" s="13">
        <v>0.1101399628935701</v>
      </c>
      <c r="BJ106" s="13">
        <v>4.6806865444075092E-2</v>
      </c>
      <c r="BK106" s="13">
        <v>8.483464127235886E-2</v>
      </c>
      <c r="BL106" s="13">
        <v>0.52598972787804188</v>
      </c>
      <c r="BN106" s="13">
        <v>0.13463217502463981</v>
      </c>
      <c r="BO106" s="13">
        <v>3.432100535466872E-2</v>
      </c>
      <c r="BP106" s="13">
        <v>6.9454708564368653E-2</v>
      </c>
      <c r="BQ106" s="13">
        <v>0.15059298496838999</v>
      </c>
      <c r="BR106" s="13">
        <v>0.3910055719842796</v>
      </c>
      <c r="BS106" s="13">
        <v>0.66720170911273136</v>
      </c>
    </row>
    <row r="107" spans="2:73" x14ac:dyDescent="0.35">
      <c r="B107" s="12" t="s">
        <v>123</v>
      </c>
      <c r="C107" s="13">
        <v>0.16734524728635289</v>
      </c>
      <c r="D107" s="13">
        <v>0.18767270704128219</v>
      </c>
      <c r="E107" s="13">
        <v>0.29806117774533453</v>
      </c>
      <c r="F107" s="13">
        <v>0.2399011655098211</v>
      </c>
      <c r="G107" s="13">
        <v>0.14386077552754009</v>
      </c>
      <c r="H107" s="13">
        <v>8.8014607332137201E-2</v>
      </c>
      <c r="I107" s="13">
        <v>9.1313476452698147E-2</v>
      </c>
      <c r="K107" s="13">
        <v>0.16798511211403289</v>
      </c>
      <c r="L107" s="13">
        <v>0.167089181992983</v>
      </c>
      <c r="N107" s="13">
        <v>0.21972528272721811</v>
      </c>
      <c r="O107" s="13">
        <v>0.17595699216133029</v>
      </c>
      <c r="P107" s="13">
        <v>0.161386366196618</v>
      </c>
      <c r="Q107" s="13">
        <v>0.1270148231053608</v>
      </c>
      <c r="S107" s="13">
        <v>0.18750023106916919</v>
      </c>
      <c r="T107" s="13">
        <v>0.2048842077496206</v>
      </c>
      <c r="U107" s="13">
        <v>0.1061741431922698</v>
      </c>
      <c r="V107" s="13">
        <v>0.14697707014409631</v>
      </c>
      <c r="W107" s="13">
        <v>0.11663832100874889</v>
      </c>
      <c r="X107" s="13">
        <v>0.1204580529303176</v>
      </c>
      <c r="Y107" s="13">
        <v>0.25589804591979037</v>
      </c>
      <c r="Z107" s="13">
        <v>0.19386729359755209</v>
      </c>
      <c r="AB107" s="13">
        <v>0.1490446670562785</v>
      </c>
      <c r="AC107" s="13">
        <v>0.1576651331217323</v>
      </c>
      <c r="AD107" s="13">
        <v>0.14573524613035879</v>
      </c>
      <c r="AE107" s="13">
        <v>0.17044919282157839</v>
      </c>
      <c r="AF107" s="13">
        <v>0.27965990975912891</v>
      </c>
      <c r="AH107" s="13">
        <v>0.2000651455451736</v>
      </c>
      <c r="AI107" s="13">
        <v>0.2458909931587499</v>
      </c>
      <c r="AJ107" s="13">
        <v>9.6832357122211998E-2</v>
      </c>
      <c r="AK107" s="13">
        <v>6.6047830680012284E-2</v>
      </c>
      <c r="AL107" s="13">
        <v>0.26624740015458181</v>
      </c>
      <c r="AM107" s="13">
        <v>9.0257752106720171E-2</v>
      </c>
      <c r="AO107" s="13">
        <v>0.20490085833924029</v>
      </c>
      <c r="AP107" s="13">
        <v>0.27412033506132111</v>
      </c>
      <c r="AQ107" s="13">
        <v>9.7896072864541786E-2</v>
      </c>
      <c r="AR107" s="13">
        <v>7.1355919906604476E-2</v>
      </c>
      <c r="AS107" s="13">
        <v>0.20769538539057891</v>
      </c>
      <c r="AT107" s="13">
        <v>8.5477433698913766E-2</v>
      </c>
      <c r="AV107" s="13">
        <v>0.26476582940931931</v>
      </c>
      <c r="AW107" s="13">
        <v>0.13114101146744239</v>
      </c>
      <c r="AX107" s="13">
        <v>0.1075326848911744</v>
      </c>
      <c r="AY107" s="13">
        <v>0.2022970067161268</v>
      </c>
      <c r="AZ107" s="13">
        <v>0.1189416585821232</v>
      </c>
      <c r="BB107" s="13">
        <v>0.21368166994548229</v>
      </c>
      <c r="BC107" s="13">
        <v>0.20908650247471849</v>
      </c>
      <c r="BD107" s="13">
        <v>4.8368366675191968E-2</v>
      </c>
      <c r="BE107" s="13">
        <v>6.1541165585613511E-2</v>
      </c>
      <c r="BF107" s="13">
        <v>0.21024916493328111</v>
      </c>
      <c r="BH107" s="13">
        <v>0.2179451931993939</v>
      </c>
      <c r="BI107" s="13">
        <v>0.20379991949683041</v>
      </c>
      <c r="BJ107" s="13">
        <v>6.860221862119667E-2</v>
      </c>
      <c r="BK107" s="13">
        <v>6.2722829024248333E-2</v>
      </c>
      <c r="BL107" s="13">
        <v>0.12978033614117301</v>
      </c>
      <c r="BN107" s="13">
        <v>0.21035801036884949</v>
      </c>
      <c r="BO107" s="13">
        <v>4.1778769003977957E-2</v>
      </c>
      <c r="BP107" s="13">
        <v>9.303259016923518E-2</v>
      </c>
      <c r="BQ107" s="13">
        <v>0.1725853606482626</v>
      </c>
      <c r="BR107" s="13">
        <v>0.16570117418201341</v>
      </c>
      <c r="BS107" s="13">
        <v>0.20624711771916929</v>
      </c>
    </row>
    <row r="108" spans="2:73" x14ac:dyDescent="0.35">
      <c r="B108" s="12" t="s">
        <v>124</v>
      </c>
      <c r="C108" s="13">
        <v>0.12829407654253161</v>
      </c>
      <c r="D108" s="13">
        <v>0.34040271081417489</v>
      </c>
      <c r="E108" s="13">
        <v>0.1658191502596518</v>
      </c>
      <c r="F108" s="13">
        <v>8.4024656706460046E-2</v>
      </c>
      <c r="G108" s="13">
        <v>0.13866708330789521</v>
      </c>
      <c r="H108" s="13">
        <v>8.7583016808847391E-2</v>
      </c>
      <c r="I108" s="13">
        <v>5.80633205882473E-2</v>
      </c>
      <c r="K108" s="13">
        <v>0.1074110063750697</v>
      </c>
      <c r="L108" s="13">
        <v>0.14717806154360119</v>
      </c>
      <c r="N108" s="13">
        <v>0.114806631096864</v>
      </c>
      <c r="O108" s="13">
        <v>0.1112932418335863</v>
      </c>
      <c r="P108" s="13">
        <v>0.1518888300914156</v>
      </c>
      <c r="Q108" s="13">
        <v>0.13874942823867911</v>
      </c>
      <c r="S108" s="13">
        <v>0.1352813923836306</v>
      </c>
      <c r="T108" s="13">
        <v>0.14872156327460079</v>
      </c>
      <c r="U108" s="13">
        <v>9.1978634435215395E-2</v>
      </c>
      <c r="V108" s="13">
        <v>0.15527788191557851</v>
      </c>
      <c r="W108" s="13">
        <v>9.376797707732025E-2</v>
      </c>
      <c r="X108" s="13">
        <v>0.151912644455278</v>
      </c>
      <c r="Y108" s="13">
        <v>0.14497699590005031</v>
      </c>
      <c r="Z108" s="13">
        <v>6.3039180979033951E-2</v>
      </c>
      <c r="AB108" s="13">
        <v>0.13023828741733109</v>
      </c>
      <c r="AC108" s="13">
        <v>0.13659435374194581</v>
      </c>
      <c r="AD108" s="13">
        <v>0.1116147689850716</v>
      </c>
      <c r="AE108" s="13">
        <v>0.1053460881949372</v>
      </c>
      <c r="AF108" s="13">
        <v>0.14775991621499951</v>
      </c>
      <c r="AH108" s="13">
        <v>9.3562327985154514E-2</v>
      </c>
      <c r="AI108" s="13">
        <v>9.2343388331611362E-2</v>
      </c>
      <c r="AJ108" s="13">
        <v>6.5463506823312034E-2</v>
      </c>
      <c r="AK108" s="13">
        <v>0.14633438314295619</v>
      </c>
      <c r="AL108" s="13">
        <v>0.20537388966699799</v>
      </c>
      <c r="AM108" s="13">
        <v>0.17138492525444801</v>
      </c>
      <c r="AO108" s="13">
        <v>0.1125179779211842</v>
      </c>
      <c r="AP108" s="13">
        <v>9.0158973326080888E-2</v>
      </c>
      <c r="AQ108" s="13">
        <v>7.6797961156689382E-2</v>
      </c>
      <c r="AR108" s="13">
        <v>0.13292533916887819</v>
      </c>
      <c r="AS108" s="13">
        <v>0.13908076543251061</v>
      </c>
      <c r="AT108" s="13">
        <v>0.15655660940575261</v>
      </c>
      <c r="AV108" s="13">
        <v>0.1060508059792072</v>
      </c>
      <c r="AW108" s="13">
        <v>8.5994468638910429E-2</v>
      </c>
      <c r="AX108" s="13">
        <v>0.121265129658367</v>
      </c>
      <c r="AY108" s="13">
        <v>0.17390481819642689</v>
      </c>
      <c r="AZ108" s="13">
        <v>0.15235692423885491</v>
      </c>
      <c r="BB108" s="13">
        <v>9.4295769297881166E-2</v>
      </c>
      <c r="BC108" s="13">
        <v>7.5109803734427175E-2</v>
      </c>
      <c r="BD108" s="13">
        <v>4.4258728802641728E-2</v>
      </c>
      <c r="BE108" s="13">
        <v>0.13927091122087251</v>
      </c>
      <c r="BF108" s="13">
        <v>0.20644097821830609</v>
      </c>
      <c r="BH108" s="13">
        <v>0.10096757791690621</v>
      </c>
      <c r="BI108" s="13">
        <v>8.1432455624019962E-2</v>
      </c>
      <c r="BJ108" s="13">
        <v>4.7827526588201448E-2</v>
      </c>
      <c r="BK108" s="13">
        <v>9.3892080755798968E-2</v>
      </c>
      <c r="BL108" s="13">
        <v>0.14880035545098691</v>
      </c>
      <c r="BN108" s="13">
        <v>0.10752114461247669</v>
      </c>
      <c r="BO108" s="13">
        <v>9.5706509890850347E-2</v>
      </c>
      <c r="BP108" s="13">
        <v>0.122944872850346</v>
      </c>
      <c r="BQ108" s="13">
        <v>0.19748595622153881</v>
      </c>
      <c r="BR108" s="13">
        <v>0.18252257591026921</v>
      </c>
      <c r="BS108" s="13">
        <v>6.8068788044767695E-2</v>
      </c>
    </row>
    <row r="109" spans="2:73" x14ac:dyDescent="0.35">
      <c r="B109" s="12" t="s">
        <v>125</v>
      </c>
      <c r="C109" s="13">
        <v>8.9734848730180616E-2</v>
      </c>
      <c r="D109" s="13">
        <v>4.049172542942335E-2</v>
      </c>
      <c r="E109" s="13">
        <v>6.4502639165433168E-2</v>
      </c>
      <c r="F109" s="13">
        <v>0.1046153659374099</v>
      </c>
      <c r="G109" s="13">
        <v>0.108745995541512</v>
      </c>
      <c r="H109" s="13">
        <v>7.4639584967734984E-2</v>
      </c>
      <c r="I109" s="13">
        <v>0.1170271545042767</v>
      </c>
      <c r="K109" s="13">
        <v>8.393613950919282E-2</v>
      </c>
      <c r="L109" s="13">
        <v>9.5739409129580386E-2</v>
      </c>
      <c r="N109" s="13">
        <v>0.1128266853385784</v>
      </c>
      <c r="O109" s="13">
        <v>0.10081683918388309</v>
      </c>
      <c r="P109" s="13">
        <v>7.4661835005083874E-2</v>
      </c>
      <c r="Q109" s="13">
        <v>7.5040885878250502E-2</v>
      </c>
      <c r="S109" s="13">
        <v>8.767853751637647E-2</v>
      </c>
      <c r="T109" s="13">
        <v>8.6459915775688609E-2</v>
      </c>
      <c r="U109" s="13">
        <v>7.4870273355993236E-2</v>
      </c>
      <c r="V109" s="13">
        <v>9.4911825722436255E-2</v>
      </c>
      <c r="W109" s="13">
        <v>0.11543851792694459</v>
      </c>
      <c r="X109" s="13">
        <v>0.12546440811760989</v>
      </c>
      <c r="Y109" s="13">
        <v>5.5641819427848453E-2</v>
      </c>
      <c r="Z109" s="13">
        <v>4.4163455837940353E-2</v>
      </c>
      <c r="AB109" s="13">
        <v>6.1828066939889528E-2</v>
      </c>
      <c r="AC109" s="13">
        <v>7.8789776198628161E-2</v>
      </c>
      <c r="AD109" s="13">
        <v>0.1057488437371765</v>
      </c>
      <c r="AE109" s="13">
        <v>7.5731097507076517E-2</v>
      </c>
      <c r="AF109" s="13">
        <v>0.15353532242888299</v>
      </c>
      <c r="AH109" s="13">
        <v>3.9116687005371138E-2</v>
      </c>
      <c r="AI109" s="13">
        <v>0.15397154549836989</v>
      </c>
      <c r="AJ109" s="13">
        <v>0.10939927645680821</v>
      </c>
      <c r="AK109" s="13">
        <v>0.19210663852354759</v>
      </c>
      <c r="AL109" s="13">
        <v>5.3127624345692723E-2</v>
      </c>
      <c r="AM109" s="13">
        <v>0.1036585286028391</v>
      </c>
      <c r="AO109" s="13">
        <v>2.935096728422484E-2</v>
      </c>
      <c r="AP109" s="13">
        <v>0.1355412929903124</v>
      </c>
      <c r="AQ109" s="13">
        <v>0.10735033660514651</v>
      </c>
      <c r="AR109" s="13">
        <v>0.24557913519461319</v>
      </c>
      <c r="AS109" s="13">
        <v>6.165411805112421E-2</v>
      </c>
      <c r="AT109" s="13">
        <v>0.10254954332258009</v>
      </c>
      <c r="AV109" s="13">
        <v>0.1345393664749687</v>
      </c>
      <c r="AW109" s="13">
        <v>0.1242956087667416</v>
      </c>
      <c r="AX109" s="13">
        <v>0.16211312950450801</v>
      </c>
      <c r="AY109" s="13">
        <v>3.7386220979489591E-2</v>
      </c>
      <c r="AZ109" s="13">
        <v>7.5914738240442148E-2</v>
      </c>
      <c r="BB109" s="13">
        <v>4.5413726062105357E-2</v>
      </c>
      <c r="BC109" s="13">
        <v>0.16574348926971469</v>
      </c>
      <c r="BD109" s="13">
        <v>0.13689633630771561</v>
      </c>
      <c r="BE109" s="13">
        <v>0.13392311225133929</v>
      </c>
      <c r="BF109" s="13">
        <v>5.8860548820824338E-2</v>
      </c>
      <c r="BH109" s="13">
        <v>4.1086177144225897E-2</v>
      </c>
      <c r="BI109" s="13">
        <v>0.16083193339867921</v>
      </c>
      <c r="BJ109" s="13">
        <v>0.1293366009058538</v>
      </c>
      <c r="BK109" s="13">
        <v>0.17535144927877869</v>
      </c>
      <c r="BL109" s="13">
        <v>8.3636111008715444E-2</v>
      </c>
      <c r="BN109" s="13">
        <v>0.1425484957618991</v>
      </c>
      <c r="BO109" s="13">
        <v>0.14173983169883611</v>
      </c>
      <c r="BP109" s="13">
        <v>0.1508178402972192</v>
      </c>
      <c r="BQ109" s="13">
        <v>0.1080383852603181</v>
      </c>
      <c r="BR109" s="13">
        <v>6.1994993672001307E-2</v>
      </c>
      <c r="BS109" s="13">
        <v>3.2215657337547228E-2</v>
      </c>
    </row>
    <row r="110" spans="2:73" x14ac:dyDescent="0.35">
      <c r="B110" s="12" t="s">
        <v>126</v>
      </c>
      <c r="C110" s="13">
        <v>0.25376672642502551</v>
      </c>
      <c r="D110" s="13">
        <v>7.190680492781959E-2</v>
      </c>
      <c r="E110" s="13">
        <v>0.10298929831318571</v>
      </c>
      <c r="F110" s="13">
        <v>0.17675711338051339</v>
      </c>
      <c r="G110" s="13">
        <v>0.20049909967425419</v>
      </c>
      <c r="H110" s="13">
        <v>0.33538046438276098</v>
      </c>
      <c r="I110" s="13">
        <v>0.47277224942009338</v>
      </c>
      <c r="K110" s="13">
        <v>0.26517358430697308</v>
      </c>
      <c r="L110" s="13">
        <v>0.24294179076376021</v>
      </c>
      <c r="N110" s="13">
        <v>0.27027730721498727</v>
      </c>
      <c r="O110" s="13">
        <v>0.26893895555387498</v>
      </c>
      <c r="P110" s="13">
        <v>0.24925082950874891</v>
      </c>
      <c r="Q110" s="13">
        <v>0.22586263384001951</v>
      </c>
      <c r="S110" s="13">
        <v>0.22206021653052749</v>
      </c>
      <c r="T110" s="13">
        <v>0.2208138503583737</v>
      </c>
      <c r="U110" s="13">
        <v>0.26391023544969711</v>
      </c>
      <c r="V110" s="13">
        <v>0.23480576982318199</v>
      </c>
      <c r="W110" s="13">
        <v>0.29889523641772991</v>
      </c>
      <c r="X110" s="13">
        <v>0.32221004068401238</v>
      </c>
      <c r="Y110" s="13">
        <v>0.25388228376651528</v>
      </c>
      <c r="Z110" s="13">
        <v>0.29427731459805462</v>
      </c>
      <c r="AB110" s="13">
        <v>0.22870123558365049</v>
      </c>
      <c r="AC110" s="13">
        <v>0.26173922958533952</v>
      </c>
      <c r="AD110" s="13">
        <v>0.29785513065652369</v>
      </c>
      <c r="AE110" s="13">
        <v>0.31397626065650219</v>
      </c>
      <c r="AF110" s="13">
        <v>0.1627559834256713</v>
      </c>
      <c r="AH110" s="13">
        <v>3.279389256592246E-2</v>
      </c>
      <c r="AI110" s="13">
        <v>0.33448029933807638</v>
      </c>
      <c r="AJ110" s="13">
        <v>0.6546074059263115</v>
      </c>
      <c r="AK110" s="13">
        <v>0.46939618592612409</v>
      </c>
      <c r="AL110" s="13">
        <v>9.5065044930604164E-2</v>
      </c>
      <c r="AM110" s="13">
        <v>0.50819388408474664</v>
      </c>
      <c r="AO110" s="13">
        <v>3.4583327215951157E-2</v>
      </c>
      <c r="AP110" s="13">
        <v>0.33290701111464432</v>
      </c>
      <c r="AQ110" s="13">
        <v>0.64388114197046997</v>
      </c>
      <c r="AR110" s="13">
        <v>0.42334219861519379</v>
      </c>
      <c r="AS110" s="13">
        <v>6.6649595385840005E-2</v>
      </c>
      <c r="AT110" s="13">
        <v>0.5160425252843982</v>
      </c>
      <c r="AV110" s="13">
        <v>0.24564756302438201</v>
      </c>
      <c r="AW110" s="13">
        <v>0.48667922926560608</v>
      </c>
      <c r="AX110" s="13">
        <v>0.39860940604071748</v>
      </c>
      <c r="AY110" s="13">
        <v>8.5538355722038856E-2</v>
      </c>
      <c r="AZ110" s="13">
        <v>0.49489160557703882</v>
      </c>
      <c r="BB110" s="13">
        <v>5.0041504900257307E-2</v>
      </c>
      <c r="BC110" s="13">
        <v>0.4102404193135134</v>
      </c>
      <c r="BD110" s="13">
        <v>0.71265976712799739</v>
      </c>
      <c r="BE110" s="13">
        <v>0.56264613799456031</v>
      </c>
      <c r="BF110" s="13">
        <v>6.6463072839495596E-2</v>
      </c>
      <c r="BH110" s="13">
        <v>5.4448372628026681E-2</v>
      </c>
      <c r="BI110" s="13">
        <v>0.40037890829513539</v>
      </c>
      <c r="BJ110" s="13">
        <v>0.69616053448926485</v>
      </c>
      <c r="BK110" s="13">
        <v>0.57046814554913916</v>
      </c>
      <c r="BL110" s="13">
        <v>7.7295323886798675E-2</v>
      </c>
      <c r="BN110" s="13">
        <v>0.37098838978733029</v>
      </c>
      <c r="BO110" s="13">
        <v>0.66218821372792769</v>
      </c>
      <c r="BP110" s="13">
        <v>0.5523214423932109</v>
      </c>
      <c r="BQ110" s="13">
        <v>0.3329175174406902</v>
      </c>
      <c r="BR110" s="13">
        <v>0.1481523310612409</v>
      </c>
      <c r="BS110" s="13">
        <v>2.2697428222290449E-2</v>
      </c>
    </row>
    <row r="111" spans="2:73" x14ac:dyDescent="0.35">
      <c r="B111" s="12" t="s">
        <v>120</v>
      </c>
      <c r="C111" s="13">
        <v>4.398496680721721E-2</v>
      </c>
      <c r="D111" s="13">
        <v>9.7524501260413329E-2</v>
      </c>
      <c r="E111" s="13">
        <v>7.2678757643566821E-2</v>
      </c>
      <c r="F111" s="13">
        <v>3.4378807567549283E-2</v>
      </c>
      <c r="G111" s="13">
        <v>3.9452340196631623E-2</v>
      </c>
      <c r="H111" s="13">
        <v>2.7217515363735591E-2</v>
      </c>
      <c r="I111" s="13">
        <v>2.123023550207653E-2</v>
      </c>
      <c r="K111" s="13">
        <v>1.532484300675812E-2</v>
      </c>
      <c r="L111" s="13">
        <v>7.2746193382485058E-2</v>
      </c>
      <c r="N111" s="13">
        <v>7.5191374763883241E-3</v>
      </c>
      <c r="O111" s="13">
        <v>2.4665298835982161E-2</v>
      </c>
      <c r="P111" s="13">
        <v>7.2616923524475754E-2</v>
      </c>
      <c r="Q111" s="13">
        <v>6.7969821131851973E-2</v>
      </c>
      <c r="S111" s="13">
        <v>3.9586038019603309E-2</v>
      </c>
      <c r="T111" s="13">
        <v>3.5817054560718598E-2</v>
      </c>
      <c r="U111" s="13">
        <v>1.176110213747553E-2</v>
      </c>
      <c r="V111" s="13">
        <v>8.0333035133373601E-2</v>
      </c>
      <c r="W111" s="13">
        <v>4.3486595573275132E-2</v>
      </c>
      <c r="X111" s="13">
        <v>4.6198714635063289E-2</v>
      </c>
      <c r="Y111" s="13">
        <v>7.9574516859960309E-2</v>
      </c>
      <c r="Z111" s="13">
        <v>1.601175487980883E-2</v>
      </c>
      <c r="AB111" s="13">
        <v>4.6081309565107663E-2</v>
      </c>
      <c r="AC111" s="13">
        <v>5.507316337537748E-2</v>
      </c>
      <c r="AD111" s="13">
        <v>3.1502850341972997E-2</v>
      </c>
      <c r="AE111" s="13">
        <v>1.926171043744003E-2</v>
      </c>
      <c r="AF111" s="13">
        <v>0</v>
      </c>
      <c r="AH111" s="13">
        <v>1.6380476144814471E-2</v>
      </c>
      <c r="AI111" s="13">
        <v>4.7981381087388329E-2</v>
      </c>
      <c r="AJ111" s="13">
        <v>2.880065486746532E-2</v>
      </c>
      <c r="AK111" s="13">
        <v>1.051209743621438E-2</v>
      </c>
      <c r="AL111" s="13">
        <v>6.1095380255790137E-2</v>
      </c>
      <c r="AM111" s="13">
        <v>1.9445171595205521E-2</v>
      </c>
      <c r="AO111" s="13">
        <v>2.0481380575910441E-2</v>
      </c>
      <c r="AP111" s="13">
        <v>4.4160917156973657E-2</v>
      </c>
      <c r="AQ111" s="13">
        <v>2.8261247191079069E-2</v>
      </c>
      <c r="AR111" s="13">
        <v>1.0676405507957251E-2</v>
      </c>
      <c r="AS111" s="13">
        <v>4.3715593289327101E-2</v>
      </c>
      <c r="AT111" s="13">
        <v>2.2762939257538591E-2</v>
      </c>
      <c r="AV111" s="13">
        <v>3.5411100441685307E-2</v>
      </c>
      <c r="AW111" s="13">
        <v>2.5607771872429751E-2</v>
      </c>
      <c r="AX111" s="13">
        <v>9.7152263098167161E-3</v>
      </c>
      <c r="AY111" s="13">
        <v>3.534105154967649E-2</v>
      </c>
      <c r="AZ111" s="13">
        <v>1.9708572725260939E-2</v>
      </c>
      <c r="BB111" s="13">
        <v>5.0361172655178244E-3</v>
      </c>
      <c r="BC111" s="13">
        <v>4.1359485303150208E-2</v>
      </c>
      <c r="BD111" s="13">
        <v>1.9035665729068341E-2</v>
      </c>
      <c r="BE111" s="13">
        <v>0</v>
      </c>
      <c r="BF111" s="13">
        <v>9.2328530573217521E-2</v>
      </c>
      <c r="BH111" s="13">
        <v>7.2922462465373544E-3</v>
      </c>
      <c r="BI111" s="13">
        <v>4.3416820291764781E-2</v>
      </c>
      <c r="BJ111" s="13">
        <v>1.12662539514083E-2</v>
      </c>
      <c r="BK111" s="13">
        <v>1.273085411967604E-2</v>
      </c>
      <c r="BL111" s="13">
        <v>3.4498145634283897E-2</v>
      </c>
      <c r="BN111" s="13">
        <v>3.3951784444804609E-2</v>
      </c>
      <c r="BO111" s="13">
        <v>2.4265670323739049E-2</v>
      </c>
      <c r="BP111" s="13">
        <v>1.1428545725620029E-2</v>
      </c>
      <c r="BQ111" s="13">
        <v>3.8379795460800482E-2</v>
      </c>
      <c r="BR111" s="13">
        <v>5.0623353190195772E-2</v>
      </c>
      <c r="BS111" s="13">
        <v>3.569299563494022E-3</v>
      </c>
    </row>
    <row r="113" spans="2:73" x14ac:dyDescent="0.35">
      <c r="B113" s="25" t="s">
        <v>127</v>
      </c>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row>
    <row r="114" spans="2:73" x14ac:dyDescent="0.35">
      <c r="B114" s="27" t="s">
        <v>16</v>
      </c>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row>
    <row r="115" spans="2:73" ht="43.5" x14ac:dyDescent="0.35">
      <c r="B115" s="12" t="s">
        <v>128</v>
      </c>
      <c r="C115" s="13">
        <v>0.47433794334434098</v>
      </c>
      <c r="D115" s="13">
        <v>0.49545651911914129</v>
      </c>
      <c r="E115" s="13">
        <v>0.56874947380288654</v>
      </c>
      <c r="F115" s="13">
        <v>0.51684537867877911</v>
      </c>
      <c r="G115" s="13">
        <v>0.53311226982733251</v>
      </c>
      <c r="H115" s="13">
        <v>0.4656382242490103</v>
      </c>
      <c r="I115" s="13">
        <v>0.33250606891300721</v>
      </c>
      <c r="K115" s="13">
        <v>0.51557327415670018</v>
      </c>
      <c r="L115" s="13">
        <v>0.43419017962647921</v>
      </c>
      <c r="N115" s="13">
        <v>0.44708893636068547</v>
      </c>
      <c r="O115" s="13">
        <v>0.47753031863447171</v>
      </c>
      <c r="P115" s="13">
        <v>0.4451167840695226</v>
      </c>
      <c r="Q115" s="13">
        <v>0.51489520993827309</v>
      </c>
      <c r="S115" s="13">
        <v>0.4846478524497691</v>
      </c>
      <c r="T115" s="13">
        <v>0.50035682324704522</v>
      </c>
      <c r="U115" s="13">
        <v>0.58550256850222393</v>
      </c>
      <c r="V115" s="13">
        <v>0.42240163697012389</v>
      </c>
      <c r="W115" s="13">
        <v>0.4363527932727464</v>
      </c>
      <c r="X115" s="13">
        <v>0.36294312841268378</v>
      </c>
      <c r="Y115" s="13">
        <v>0.48096419275516389</v>
      </c>
      <c r="Z115" s="13">
        <v>0.58224956423416907</v>
      </c>
      <c r="AB115" s="13">
        <v>0.51872327952757713</v>
      </c>
      <c r="AC115" s="13">
        <v>0.47357496129344617</v>
      </c>
      <c r="AD115" s="13">
        <v>0.4222164709644452</v>
      </c>
      <c r="AE115" s="13">
        <v>0.48633232286554079</v>
      </c>
      <c r="AF115" s="13">
        <v>0.47632255894022713</v>
      </c>
      <c r="AH115" s="13">
        <v>0.82665435495979234</v>
      </c>
      <c r="AI115" s="13">
        <v>0.27916341860984012</v>
      </c>
      <c r="AJ115" s="13">
        <v>0.13363518356782181</v>
      </c>
      <c r="AK115" s="13">
        <v>0.15876379157037579</v>
      </c>
      <c r="AL115" s="13">
        <v>0.59761359048815288</v>
      </c>
      <c r="AM115" s="13">
        <v>0.19538756209276001</v>
      </c>
      <c r="AO115" s="13">
        <v>0.82307820029530454</v>
      </c>
      <c r="AP115" s="13">
        <v>0.30449069973105208</v>
      </c>
      <c r="AQ115" s="13">
        <v>0.1420512300898589</v>
      </c>
      <c r="AR115" s="13">
        <v>0.17213289691711889</v>
      </c>
      <c r="AS115" s="13">
        <v>0.69056934885435473</v>
      </c>
      <c r="AT115" s="13">
        <v>0.19071689803052599</v>
      </c>
      <c r="AV115" s="13">
        <v>0.41847339781897258</v>
      </c>
      <c r="AW115" s="13">
        <v>0.28096439139955609</v>
      </c>
      <c r="AX115" s="13">
        <v>0.26885243224868538</v>
      </c>
      <c r="AY115" s="13">
        <v>0.66151245034153505</v>
      </c>
      <c r="AZ115" s="13">
        <v>0.236133029461567</v>
      </c>
      <c r="BB115" s="13">
        <v>0.81296799740320402</v>
      </c>
      <c r="BC115" s="13">
        <v>0.2393834832990315</v>
      </c>
      <c r="BD115" s="13">
        <v>6.2429182504057282E-2</v>
      </c>
      <c r="BE115" s="13">
        <v>0.13582554243057349</v>
      </c>
      <c r="BF115" s="13">
        <v>0.62395608272134129</v>
      </c>
      <c r="BH115" s="13">
        <v>0.8079845672666931</v>
      </c>
      <c r="BI115" s="13">
        <v>0.2445492009825001</v>
      </c>
      <c r="BJ115" s="13">
        <v>8.8667903340265641E-2</v>
      </c>
      <c r="BK115" s="13">
        <v>0.13097597372080089</v>
      </c>
      <c r="BL115" s="13">
        <v>0.66266339756601667</v>
      </c>
      <c r="BN115" s="13">
        <v>0.29393215206334289</v>
      </c>
      <c r="BO115" s="13">
        <v>8.0581579919628096E-2</v>
      </c>
      <c r="BP115" s="13">
        <v>0.17290426421231109</v>
      </c>
      <c r="BQ115" s="13">
        <v>0.28941578398829809</v>
      </c>
      <c r="BR115" s="13">
        <v>0.56948675392754511</v>
      </c>
      <c r="BS115" s="13">
        <v>0.86713293531435176</v>
      </c>
    </row>
    <row r="116" spans="2:73" ht="43.5" x14ac:dyDescent="0.35">
      <c r="B116" s="12" t="s">
        <v>129</v>
      </c>
      <c r="C116" s="13">
        <v>0.42691398612218318</v>
      </c>
      <c r="D116" s="13">
        <v>0.31892098540201402</v>
      </c>
      <c r="E116" s="13">
        <v>0.3108324294114676</v>
      </c>
      <c r="F116" s="13">
        <v>0.38330852335096482</v>
      </c>
      <c r="G116" s="13">
        <v>0.38547989104363778</v>
      </c>
      <c r="H116" s="13">
        <v>0.45811170995723588</v>
      </c>
      <c r="I116" s="13">
        <v>0.59444187853590424</v>
      </c>
      <c r="K116" s="13">
        <v>0.4283070893811321</v>
      </c>
      <c r="L116" s="13">
        <v>0.42649999463524008</v>
      </c>
      <c r="N116" s="13">
        <v>0.50682581368845847</v>
      </c>
      <c r="O116" s="13">
        <v>0.42886881428807522</v>
      </c>
      <c r="P116" s="13">
        <v>0.43271274438063972</v>
      </c>
      <c r="Q116" s="13">
        <v>0.36169802420467762</v>
      </c>
      <c r="S116" s="13">
        <v>0.41992123833813672</v>
      </c>
      <c r="T116" s="13">
        <v>0.38430506213756938</v>
      </c>
      <c r="U116" s="13">
        <v>0.38307753532361821</v>
      </c>
      <c r="V116" s="13">
        <v>0.40649781170348492</v>
      </c>
      <c r="W116" s="13">
        <v>0.47526017580709451</v>
      </c>
      <c r="X116" s="13">
        <v>0.54993706840285117</v>
      </c>
      <c r="Y116" s="13">
        <v>0.45826049551994502</v>
      </c>
      <c r="Z116" s="13">
        <v>0.37002687035958159</v>
      </c>
      <c r="AB116" s="13">
        <v>0.3506478280387354</v>
      </c>
      <c r="AC116" s="13">
        <v>0.42745463395690342</v>
      </c>
      <c r="AD116" s="13">
        <v>0.47392775774426521</v>
      </c>
      <c r="AE116" s="13">
        <v>0.48059007815438931</v>
      </c>
      <c r="AF116" s="13">
        <v>0.4682386903133966</v>
      </c>
      <c r="AH116" s="13">
        <v>0.11704948663655131</v>
      </c>
      <c r="AI116" s="13">
        <v>0.61530360088107217</v>
      </c>
      <c r="AJ116" s="13">
        <v>0.83741841924731375</v>
      </c>
      <c r="AK116" s="13">
        <v>0.75690753732617544</v>
      </c>
      <c r="AL116" s="13">
        <v>0.29973104822757191</v>
      </c>
      <c r="AM116" s="13">
        <v>0.71979023769755046</v>
      </c>
      <c r="AO116" s="13">
        <v>0.11262634714450299</v>
      </c>
      <c r="AP116" s="13">
        <v>0.60397685751553609</v>
      </c>
      <c r="AQ116" s="13">
        <v>0.82177517700841729</v>
      </c>
      <c r="AR116" s="13">
        <v>0.74004097640352273</v>
      </c>
      <c r="AS116" s="13">
        <v>0.2234932511785277</v>
      </c>
      <c r="AT116" s="13">
        <v>0.73175918682602459</v>
      </c>
      <c r="AV116" s="13">
        <v>0.48923541015233502</v>
      </c>
      <c r="AW116" s="13">
        <v>0.68294854445902375</v>
      </c>
      <c r="AX116" s="13">
        <v>0.64999016781464014</v>
      </c>
      <c r="AY116" s="13">
        <v>0.26100943549442202</v>
      </c>
      <c r="AZ116" s="13">
        <v>0.70038165719416123</v>
      </c>
      <c r="BB116" s="13">
        <v>0.14033844423784961</v>
      </c>
      <c r="BC116" s="13">
        <v>0.68112965194029174</v>
      </c>
      <c r="BD116" s="13">
        <v>0.91843882402539223</v>
      </c>
      <c r="BE116" s="13">
        <v>0.81507362097997416</v>
      </c>
      <c r="BF116" s="13">
        <v>0.27376585003994519</v>
      </c>
      <c r="BH116" s="13">
        <v>0.13992434760503569</v>
      </c>
      <c r="BI116" s="13">
        <v>0.67882953169037696</v>
      </c>
      <c r="BJ116" s="13">
        <v>0.89322184559407725</v>
      </c>
      <c r="BK116" s="13">
        <v>0.83971167558371673</v>
      </c>
      <c r="BL116" s="13">
        <v>0.27332850592861307</v>
      </c>
      <c r="BN116" s="13">
        <v>0.6000687664960116</v>
      </c>
      <c r="BO116" s="13">
        <v>0.87209911179644994</v>
      </c>
      <c r="BP116" s="13">
        <v>0.75345115028869925</v>
      </c>
      <c r="BQ116" s="13">
        <v>0.6367407797618545</v>
      </c>
      <c r="BR116" s="13">
        <v>0.35664711630900342</v>
      </c>
      <c r="BS116" s="13">
        <v>0.1008205212</v>
      </c>
    </row>
    <row r="117" spans="2:73" x14ac:dyDescent="0.35">
      <c r="B117" s="12" t="s">
        <v>130</v>
      </c>
      <c r="C117" s="13">
        <v>2.1448189338856231E-2</v>
      </c>
      <c r="D117" s="13">
        <v>4.123305068394139E-2</v>
      </c>
      <c r="E117" s="13">
        <v>4.7181876324661393E-2</v>
      </c>
      <c r="F117" s="13">
        <v>7.5433288809637318E-3</v>
      </c>
      <c r="G117" s="13">
        <v>1.273185752885315E-2</v>
      </c>
      <c r="H117" s="13">
        <v>2.0689524739322149E-2</v>
      </c>
      <c r="I117" s="13">
        <v>9.9815091272544877E-3</v>
      </c>
      <c r="K117" s="13">
        <v>9.8380522662305583E-3</v>
      </c>
      <c r="L117" s="13">
        <v>3.0814118963195799E-2</v>
      </c>
      <c r="N117" s="13">
        <v>1.0669701257508841E-2</v>
      </c>
      <c r="O117" s="13">
        <v>2.0269727052216399E-2</v>
      </c>
      <c r="P117" s="13">
        <v>2.8642117969580969E-2</v>
      </c>
      <c r="Q117" s="13">
        <v>2.4444465828832251E-2</v>
      </c>
      <c r="S117" s="13">
        <v>3.1887401527679202E-2</v>
      </c>
      <c r="T117" s="13">
        <v>2.0504410356976258E-2</v>
      </c>
      <c r="U117" s="13">
        <v>1.9658794036682269E-2</v>
      </c>
      <c r="V117" s="13">
        <v>4.5932289498658629E-2</v>
      </c>
      <c r="W117" s="13">
        <v>0</v>
      </c>
      <c r="X117" s="13">
        <v>4.6584135094001862E-3</v>
      </c>
      <c r="Y117" s="13">
        <v>0</v>
      </c>
      <c r="Z117" s="13">
        <v>9.434116441812971E-3</v>
      </c>
      <c r="AB117" s="13">
        <v>3.9420725082257878E-2</v>
      </c>
      <c r="AC117" s="13">
        <v>2.0409507385765861E-2</v>
      </c>
      <c r="AD117" s="13">
        <v>8.2431654701974107E-3</v>
      </c>
      <c r="AE117" s="13">
        <v>7.2350386958207882E-3</v>
      </c>
      <c r="AF117" s="13">
        <v>2.4095107373805071E-2</v>
      </c>
      <c r="AH117" s="13">
        <v>9.9847848097280381E-3</v>
      </c>
      <c r="AI117" s="13">
        <v>2.3081942023278009E-2</v>
      </c>
      <c r="AJ117" s="13">
        <v>1.0939056453877121E-2</v>
      </c>
      <c r="AK117" s="13">
        <v>9.0169595673108456E-3</v>
      </c>
      <c r="AL117" s="13">
        <v>1.614144400526003E-2</v>
      </c>
      <c r="AM117" s="13">
        <v>9.226919463475463E-3</v>
      </c>
      <c r="AO117" s="13">
        <v>1.122177243465176E-2</v>
      </c>
      <c r="AP117" s="13">
        <v>3.0659239508455591E-2</v>
      </c>
      <c r="AQ117" s="13">
        <v>1.073417878526863E-2</v>
      </c>
      <c r="AR117" s="13">
        <v>9.1578980668327627E-3</v>
      </c>
      <c r="AS117" s="13">
        <v>5.5126287552215419E-3</v>
      </c>
      <c r="AT117" s="13">
        <v>1.313539661820552E-2</v>
      </c>
      <c r="AV117" s="13">
        <v>2.4347095979894751E-2</v>
      </c>
      <c r="AW117" s="13">
        <v>1.0479292268990361E-2</v>
      </c>
      <c r="AX117" s="13">
        <v>8.3334275918240577E-3</v>
      </c>
      <c r="AY117" s="13">
        <v>1.166836594617666E-2</v>
      </c>
      <c r="AZ117" s="13">
        <v>7.3466733133147454E-3</v>
      </c>
      <c r="BB117" s="13">
        <v>7.9682940266779054E-3</v>
      </c>
      <c r="BC117" s="13">
        <v>7.2864363775986792E-3</v>
      </c>
      <c r="BD117" s="13">
        <v>7.2301210859841303E-3</v>
      </c>
      <c r="BE117" s="13">
        <v>0</v>
      </c>
      <c r="BF117" s="13">
        <v>2.3681986533969138E-2</v>
      </c>
      <c r="BH117" s="13">
        <v>1.0580965947935009E-2</v>
      </c>
      <c r="BI117" s="13">
        <v>7.6488838401836644E-3</v>
      </c>
      <c r="BJ117" s="13">
        <v>6.8439971142487911E-3</v>
      </c>
      <c r="BK117" s="13">
        <v>0</v>
      </c>
      <c r="BL117" s="13">
        <v>0</v>
      </c>
      <c r="BN117" s="13">
        <v>2.436977706796277E-2</v>
      </c>
      <c r="BO117" s="13">
        <v>1.417981723008368E-2</v>
      </c>
      <c r="BP117" s="13">
        <v>1.3034653287770811E-2</v>
      </c>
      <c r="BQ117" s="13">
        <v>6.5569022356090599E-3</v>
      </c>
      <c r="BR117" s="13">
        <v>1.7009451231967249E-2</v>
      </c>
      <c r="BS117" s="13">
        <v>3.9123233272148096E-3</v>
      </c>
    </row>
    <row r="118" spans="2:73" x14ac:dyDescent="0.35">
      <c r="B118" s="12" t="s">
        <v>120</v>
      </c>
      <c r="C118" s="13">
        <v>7.7299881194619627E-2</v>
      </c>
      <c r="D118" s="13">
        <v>0.1443894447949034</v>
      </c>
      <c r="E118" s="13">
        <v>7.3236220460984519E-2</v>
      </c>
      <c r="F118" s="13">
        <v>9.2302769089292164E-2</v>
      </c>
      <c r="G118" s="13">
        <v>6.8675981600176503E-2</v>
      </c>
      <c r="H118" s="13">
        <v>5.5560541054431728E-2</v>
      </c>
      <c r="I118" s="13">
        <v>6.3070543423834086E-2</v>
      </c>
      <c r="K118" s="13">
        <v>4.6281584195937191E-2</v>
      </c>
      <c r="L118" s="13">
        <v>0.1084957067750849</v>
      </c>
      <c r="N118" s="13">
        <v>3.541554869334735E-2</v>
      </c>
      <c r="O118" s="13">
        <v>7.3331140025236774E-2</v>
      </c>
      <c r="P118" s="13">
        <v>9.3528353580256518E-2</v>
      </c>
      <c r="Q118" s="13">
        <v>9.8962300028217126E-2</v>
      </c>
      <c r="S118" s="13">
        <v>6.3543507684415065E-2</v>
      </c>
      <c r="T118" s="13">
        <v>9.4833704258408896E-2</v>
      </c>
      <c r="U118" s="13">
        <v>1.176110213747553E-2</v>
      </c>
      <c r="V118" s="13">
        <v>0.12516826182773269</v>
      </c>
      <c r="W118" s="13">
        <v>8.838703092015901E-2</v>
      </c>
      <c r="X118" s="13">
        <v>8.2461389675064986E-2</v>
      </c>
      <c r="Y118" s="13">
        <v>6.077531172489116E-2</v>
      </c>
      <c r="Z118" s="13">
        <v>3.8289448964436153E-2</v>
      </c>
      <c r="AB118" s="13">
        <v>9.1208167351429614E-2</v>
      </c>
      <c r="AC118" s="13">
        <v>7.856089736388458E-2</v>
      </c>
      <c r="AD118" s="13">
        <v>9.5612605821092253E-2</v>
      </c>
      <c r="AE118" s="13">
        <v>2.5842560284249121E-2</v>
      </c>
      <c r="AF118" s="13">
        <v>3.1343643372571527E-2</v>
      </c>
      <c r="AH118" s="13">
        <v>4.6311373593928298E-2</v>
      </c>
      <c r="AI118" s="13">
        <v>8.2451038485809758E-2</v>
      </c>
      <c r="AJ118" s="13">
        <v>1.8007340730987271E-2</v>
      </c>
      <c r="AK118" s="13">
        <v>7.531171153613786E-2</v>
      </c>
      <c r="AL118" s="13">
        <v>8.6513917279014779E-2</v>
      </c>
      <c r="AM118" s="13">
        <v>7.5595280746214188E-2</v>
      </c>
      <c r="AO118" s="13">
        <v>5.3073680125540618E-2</v>
      </c>
      <c r="AP118" s="13">
        <v>6.0873203244956341E-2</v>
      </c>
      <c r="AQ118" s="13">
        <v>2.5439414116455259E-2</v>
      </c>
      <c r="AR118" s="13">
        <v>7.8668228612525357E-2</v>
      </c>
      <c r="AS118" s="13">
        <v>8.0424771211896118E-2</v>
      </c>
      <c r="AT118" s="13">
        <v>6.4388518525243854E-2</v>
      </c>
      <c r="AV118" s="13">
        <v>6.7944096048797753E-2</v>
      </c>
      <c r="AW118" s="13">
        <v>2.5607771872429751E-2</v>
      </c>
      <c r="AX118" s="13">
        <v>7.2823972344850371E-2</v>
      </c>
      <c r="AY118" s="13">
        <v>6.5809748217866212E-2</v>
      </c>
      <c r="AZ118" s="13">
        <v>5.6138640030956748E-2</v>
      </c>
      <c r="BB118" s="13">
        <v>3.8725264332268278E-2</v>
      </c>
      <c r="BC118" s="13">
        <v>7.2200428383078025E-2</v>
      </c>
      <c r="BD118" s="13">
        <v>1.190187238456631E-2</v>
      </c>
      <c r="BE118" s="13">
        <v>4.9100836589452287E-2</v>
      </c>
      <c r="BF118" s="13">
        <v>7.8596080704744151E-2</v>
      </c>
      <c r="BH118" s="13">
        <v>4.1510119180336209E-2</v>
      </c>
      <c r="BI118" s="13">
        <v>6.8972383486939168E-2</v>
      </c>
      <c r="BJ118" s="13">
        <v>1.12662539514083E-2</v>
      </c>
      <c r="BK118" s="13">
        <v>2.931235069548236E-2</v>
      </c>
      <c r="BL118" s="13">
        <v>6.4008096505370107E-2</v>
      </c>
      <c r="BN118" s="13">
        <v>8.1629304372682704E-2</v>
      </c>
      <c r="BO118" s="13">
        <v>3.3139491053838108E-2</v>
      </c>
      <c r="BP118" s="13">
        <v>6.060993221121868E-2</v>
      </c>
      <c r="BQ118" s="13">
        <v>6.728653401423855E-2</v>
      </c>
      <c r="BR118" s="13">
        <v>5.6856678531484489E-2</v>
      </c>
      <c r="BS118" s="13">
        <v>2.8134220158433351E-2</v>
      </c>
    </row>
    <row r="120" spans="2:73" x14ac:dyDescent="0.35">
      <c r="B120" s="25" t="s">
        <v>131</v>
      </c>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row>
    <row r="121" spans="2:73" x14ac:dyDescent="0.35">
      <c r="B121" s="27" t="s">
        <v>17</v>
      </c>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row>
    <row r="122" spans="2:73" ht="43.5" x14ac:dyDescent="0.35">
      <c r="B122" s="12" t="s">
        <v>132</v>
      </c>
      <c r="C122" s="13">
        <v>0.45948551065511728</v>
      </c>
      <c r="D122" s="13">
        <v>0.35061073034631518</v>
      </c>
      <c r="E122" s="13">
        <v>0.40652407831271858</v>
      </c>
      <c r="F122" s="13">
        <v>0.41176607137066318</v>
      </c>
      <c r="G122" s="13">
        <v>0.51138126196158429</v>
      </c>
      <c r="H122" s="13">
        <v>0.53316212322141288</v>
      </c>
      <c r="I122" s="13">
        <v>0.50894105331826667</v>
      </c>
      <c r="K122" s="13">
        <v>0.44913478058004369</v>
      </c>
      <c r="L122" s="13">
        <v>0.47177644145718861</v>
      </c>
      <c r="N122" s="13">
        <v>0.42136413022498931</v>
      </c>
      <c r="O122" s="13">
        <v>0.52372561484641533</v>
      </c>
      <c r="P122" s="13">
        <v>0.38070162987268419</v>
      </c>
      <c r="Q122" s="13">
        <v>0.47485333060126361</v>
      </c>
      <c r="S122" s="13">
        <v>0.42126503796473969</v>
      </c>
      <c r="T122" s="13">
        <v>0.47112696614424082</v>
      </c>
      <c r="U122" s="13">
        <v>0.61409922928989091</v>
      </c>
      <c r="V122" s="13">
        <v>0.32271685739337869</v>
      </c>
      <c r="W122" s="13">
        <v>0.48924893093234761</v>
      </c>
      <c r="X122" s="13">
        <v>0.55958341357849484</v>
      </c>
      <c r="Y122" s="13">
        <v>0.60902025313453656</v>
      </c>
      <c r="Z122" s="13">
        <v>0.44818138065248658</v>
      </c>
      <c r="AB122" s="13">
        <v>0.47168362957140592</v>
      </c>
      <c r="AC122" s="13">
        <v>0.46824734198724549</v>
      </c>
      <c r="AD122" s="13">
        <v>0.46093288336612631</v>
      </c>
      <c r="AE122" s="13">
        <v>0.45969460200379192</v>
      </c>
      <c r="AF122" s="13">
        <v>0.46209073831181791</v>
      </c>
      <c r="AH122" s="13">
        <v>0.47072087142949598</v>
      </c>
      <c r="AI122" s="13">
        <v>0.34339264600419539</v>
      </c>
      <c r="AJ122" s="13">
        <v>0.48878685642656777</v>
      </c>
      <c r="AK122" s="13">
        <v>0.48312081520591021</v>
      </c>
      <c r="AL122" s="13">
        <v>0.53137808293870603</v>
      </c>
      <c r="AM122" s="13">
        <v>0.41363279941713282</v>
      </c>
      <c r="AO122" s="13">
        <v>0.44720431904551622</v>
      </c>
      <c r="AP122" s="13">
        <v>0.3418490852321075</v>
      </c>
      <c r="AQ122" s="13">
        <v>0.46358678360625832</v>
      </c>
      <c r="AR122" s="13">
        <v>0.55658521371225056</v>
      </c>
      <c r="AS122" s="13">
        <v>0.59083514317808705</v>
      </c>
      <c r="AT122" s="13">
        <v>0.40335161846869783</v>
      </c>
      <c r="AV122" s="13">
        <v>0.38724460723300003</v>
      </c>
      <c r="AW122" s="13">
        <v>0.3040778136983997</v>
      </c>
      <c r="AX122" s="13">
        <v>0.45949563273284838</v>
      </c>
      <c r="AY122" s="13">
        <v>0.49899224966137468</v>
      </c>
      <c r="AZ122" s="13">
        <v>0.37453592316417661</v>
      </c>
      <c r="BB122" s="13">
        <v>0.49920361059160467</v>
      </c>
      <c r="BC122" s="13">
        <v>0.38623593724584498</v>
      </c>
      <c r="BD122" s="13">
        <v>0.41822190498821898</v>
      </c>
      <c r="BE122" s="13">
        <v>0.2315793829752468</v>
      </c>
      <c r="BF122" s="13">
        <v>0.55383129039728518</v>
      </c>
      <c r="BH122" s="13">
        <v>0.47733562328027113</v>
      </c>
      <c r="BI122" s="13">
        <v>0.40811954379264448</v>
      </c>
      <c r="BJ122" s="13">
        <v>0.32196642898235123</v>
      </c>
      <c r="BK122" s="13">
        <v>0.32723180013962999</v>
      </c>
      <c r="BL122" s="13">
        <v>0.60813640521850076</v>
      </c>
      <c r="BN122" s="13">
        <v>0.43058510569961589</v>
      </c>
      <c r="BO122" s="13">
        <v>0.41014134142843323</v>
      </c>
      <c r="BP122" s="13">
        <v>0.35063139885184869</v>
      </c>
      <c r="BQ122" s="13">
        <v>0.30513814231311748</v>
      </c>
      <c r="BR122" s="13">
        <v>0.45790028764685431</v>
      </c>
      <c r="BS122" s="13">
        <v>0.51262506097233396</v>
      </c>
    </row>
    <row r="123" spans="2:73" ht="43.5" x14ac:dyDescent="0.35">
      <c r="B123" s="12" t="s">
        <v>133</v>
      </c>
      <c r="C123" s="13">
        <v>0.33952949207245098</v>
      </c>
      <c r="D123" s="13">
        <v>0.31161750812592942</v>
      </c>
      <c r="E123" s="13">
        <v>0.24881211064558401</v>
      </c>
      <c r="F123" s="13">
        <v>0.28380157331425532</v>
      </c>
      <c r="G123" s="13">
        <v>0.41694355252863952</v>
      </c>
      <c r="H123" s="13">
        <v>0.37490151305133279</v>
      </c>
      <c r="I123" s="13">
        <v>0.39940783200607111</v>
      </c>
      <c r="K123" s="13">
        <v>0.35409772368254611</v>
      </c>
      <c r="L123" s="13">
        <v>0.32223050684826549</v>
      </c>
      <c r="N123" s="13">
        <v>0.28007818052979372</v>
      </c>
      <c r="O123" s="13">
        <v>0.29441821511564742</v>
      </c>
      <c r="P123" s="13">
        <v>0.41220437047374708</v>
      </c>
      <c r="Q123" s="13">
        <v>0.3694897698368077</v>
      </c>
      <c r="S123" s="13">
        <v>0.33884633382617763</v>
      </c>
      <c r="T123" s="13">
        <v>0.26912338577608508</v>
      </c>
      <c r="U123" s="13">
        <v>0.43654634264466569</v>
      </c>
      <c r="V123" s="13">
        <v>0.38501186781787627</v>
      </c>
      <c r="W123" s="13">
        <v>0.3305910820858951</v>
      </c>
      <c r="X123" s="13">
        <v>0.46507114129691302</v>
      </c>
      <c r="Y123" s="13">
        <v>0.30476863219952338</v>
      </c>
      <c r="Z123" s="13">
        <v>0.26639622702647853</v>
      </c>
      <c r="AB123" s="13">
        <v>0.40206537374375179</v>
      </c>
      <c r="AC123" s="13">
        <v>0.33010543914853591</v>
      </c>
      <c r="AD123" s="13">
        <v>0.26896951820613152</v>
      </c>
      <c r="AE123" s="13">
        <v>0.43894379465147088</v>
      </c>
      <c r="AF123" s="13">
        <v>0.33379508692911197</v>
      </c>
      <c r="AH123" s="13">
        <v>0.3557349468472274</v>
      </c>
      <c r="AI123" s="13">
        <v>0.31997880802563039</v>
      </c>
      <c r="AJ123" s="13">
        <v>0.35070283693203358</v>
      </c>
      <c r="AK123" s="13">
        <v>0.55979197474832521</v>
      </c>
      <c r="AL123" s="13">
        <v>0.19645220999146529</v>
      </c>
      <c r="AM123" s="13">
        <v>0.3709539836523803</v>
      </c>
      <c r="AO123" s="13">
        <v>0.35764734258549868</v>
      </c>
      <c r="AP123" s="13">
        <v>0.32144164624577171</v>
      </c>
      <c r="AQ123" s="13">
        <v>0.28183578346351501</v>
      </c>
      <c r="AR123" s="13">
        <v>0.50536926611624511</v>
      </c>
      <c r="AS123" s="13">
        <v>0.2390765624052284</v>
      </c>
      <c r="AT123" s="13">
        <v>0.40112704994198972</v>
      </c>
      <c r="AV123" s="13">
        <v>0.30250522534737351</v>
      </c>
      <c r="AW123" s="13">
        <v>0.44011606324357339</v>
      </c>
      <c r="AX123" s="13">
        <v>0.56443758137526578</v>
      </c>
      <c r="AY123" s="13">
        <v>0.19174220336241721</v>
      </c>
      <c r="AZ123" s="13">
        <v>0.33490356742469107</v>
      </c>
      <c r="BB123" s="13">
        <v>0.34664421485592167</v>
      </c>
      <c r="BC123" s="13">
        <v>0.32291528323718899</v>
      </c>
      <c r="BD123" s="13">
        <v>0.25213386326951809</v>
      </c>
      <c r="BE123" s="13">
        <v>0.72202093342294738</v>
      </c>
      <c r="BF123" s="13">
        <v>0.12162122572715429</v>
      </c>
      <c r="BH123" s="13">
        <v>0.34551733431700471</v>
      </c>
      <c r="BI123" s="13">
        <v>0.29782541092905868</v>
      </c>
      <c r="BJ123" s="13">
        <v>0.30870591108638851</v>
      </c>
      <c r="BK123" s="13">
        <v>0.60485332737329089</v>
      </c>
      <c r="BL123" s="13">
        <v>0.22300102902114399</v>
      </c>
      <c r="BN123" s="13">
        <v>0.27355724676532839</v>
      </c>
      <c r="BO123" s="13">
        <v>0.21071315240798741</v>
      </c>
      <c r="BP123" s="13">
        <v>0.59083467389943023</v>
      </c>
      <c r="BQ123" s="13">
        <v>0.36713032145534841</v>
      </c>
      <c r="BR123" s="13">
        <v>0.10971987076883059</v>
      </c>
      <c r="BS123" s="13">
        <v>0.36301579359385328</v>
      </c>
    </row>
    <row r="124" spans="2:73" ht="29" x14ac:dyDescent="0.35">
      <c r="B124" s="12" t="s">
        <v>134</v>
      </c>
      <c r="C124" s="13">
        <v>0.40855178754492538</v>
      </c>
      <c r="D124" s="13">
        <v>0.42897704622523508</v>
      </c>
      <c r="E124" s="13">
        <v>0.40605325167045098</v>
      </c>
      <c r="F124" s="13">
        <v>0.3151696001515808</v>
      </c>
      <c r="G124" s="13">
        <v>0.37070141984609323</v>
      </c>
      <c r="H124" s="13">
        <v>0.49068139869411848</v>
      </c>
      <c r="I124" s="13">
        <v>0.45332594708000701</v>
      </c>
      <c r="K124" s="13">
        <v>0.38153842751844919</v>
      </c>
      <c r="L124" s="13">
        <v>0.44062868805423577</v>
      </c>
      <c r="N124" s="13">
        <v>0.38688111161220418</v>
      </c>
      <c r="O124" s="13">
        <v>0.51233524074689896</v>
      </c>
      <c r="P124" s="13">
        <v>0.34679455694523043</v>
      </c>
      <c r="Q124" s="13">
        <v>0.35137641062594288</v>
      </c>
      <c r="S124" s="13">
        <v>0.39098977236681393</v>
      </c>
      <c r="T124" s="13">
        <v>0.45317647305342501</v>
      </c>
      <c r="U124" s="13">
        <v>0.40761136500103312</v>
      </c>
      <c r="V124" s="13">
        <v>0.34402217473231023</v>
      </c>
      <c r="W124" s="13">
        <v>0.45058443704217582</v>
      </c>
      <c r="X124" s="13">
        <v>0.35785015381280572</v>
      </c>
      <c r="Y124" s="13">
        <v>0.42631389955369209</v>
      </c>
      <c r="Z124" s="13">
        <v>0.4489638068885129</v>
      </c>
      <c r="AB124" s="13">
        <v>0.32434654851055328</v>
      </c>
      <c r="AC124" s="13">
        <v>0.42543115430114797</v>
      </c>
      <c r="AD124" s="13">
        <v>0.48997074250886541</v>
      </c>
      <c r="AE124" s="13">
        <v>0.4280856398847373</v>
      </c>
      <c r="AF124" s="13">
        <v>0.35734730671540238</v>
      </c>
      <c r="AH124" s="13">
        <v>0.43379442133938312</v>
      </c>
      <c r="AI124" s="13">
        <v>0.35729572967666973</v>
      </c>
      <c r="AJ124" s="13">
        <v>0.27158859154626341</v>
      </c>
      <c r="AK124" s="13">
        <v>0.65222752265324635</v>
      </c>
      <c r="AL124" s="13">
        <v>0.50297480080015422</v>
      </c>
      <c r="AM124" s="13">
        <v>0.1059887922112821</v>
      </c>
      <c r="AO124" s="13">
        <v>0.42942350190347878</v>
      </c>
      <c r="AP124" s="13">
        <v>0.35331293166991579</v>
      </c>
      <c r="AQ124" s="13">
        <v>0.21043268203688351</v>
      </c>
      <c r="AR124" s="13">
        <v>0.72859204102355213</v>
      </c>
      <c r="AS124" s="13">
        <v>0.4784179007220461</v>
      </c>
      <c r="AT124" s="13">
        <v>0.16230017582379941</v>
      </c>
      <c r="AV124" s="13">
        <v>0.36733963620394922</v>
      </c>
      <c r="AW124" s="13">
        <v>0.35245600515052461</v>
      </c>
      <c r="AX124" s="13">
        <v>0.69978131184871895</v>
      </c>
      <c r="AY124" s="13">
        <v>0.50243878791217145</v>
      </c>
      <c r="AZ124" s="13">
        <v>0.18153415465274031</v>
      </c>
      <c r="BB124" s="13">
        <v>0.41788174576457388</v>
      </c>
      <c r="BC124" s="13">
        <v>0.29654045422913428</v>
      </c>
      <c r="BD124" s="13">
        <v>0.22514155603288921</v>
      </c>
      <c r="BE124" s="13">
        <v>0.40497292124532402</v>
      </c>
      <c r="BF124" s="13">
        <v>0.41103469498937772</v>
      </c>
      <c r="BH124" s="13">
        <v>0.40815490168801771</v>
      </c>
      <c r="BI124" s="13">
        <v>0.36138706045122282</v>
      </c>
      <c r="BJ124" s="13">
        <v>0.15005176879660759</v>
      </c>
      <c r="BK124" s="13">
        <v>0.53502941111725821</v>
      </c>
      <c r="BL124" s="13">
        <v>0.47267385035542531</v>
      </c>
      <c r="BN124" s="13">
        <v>0.42675169223156939</v>
      </c>
      <c r="BO124" s="13">
        <v>0.20950112326804171</v>
      </c>
      <c r="BP124" s="13">
        <v>0.59698096525423583</v>
      </c>
      <c r="BQ124" s="13">
        <v>0.16274852129832151</v>
      </c>
      <c r="BR124" s="13">
        <v>0.45830184083888059</v>
      </c>
      <c r="BS124" s="13">
        <v>0.40346277152805299</v>
      </c>
    </row>
    <row r="125" spans="2:73" ht="58" x14ac:dyDescent="0.35">
      <c r="B125" s="12" t="s">
        <v>135</v>
      </c>
      <c r="C125" s="13">
        <v>0.11813449367601719</v>
      </c>
      <c r="D125" s="13">
        <v>0.11244832789034701</v>
      </c>
      <c r="E125" s="13">
        <v>0.1122641325535029</v>
      </c>
      <c r="F125" s="13">
        <v>0.1421580854615894</v>
      </c>
      <c r="G125" s="13">
        <v>8.3716617981988928E-2</v>
      </c>
      <c r="H125" s="13">
        <v>0.1086814043942738</v>
      </c>
      <c r="I125" s="13">
        <v>0.1550605833331023</v>
      </c>
      <c r="K125" s="13">
        <v>0.12204125368467519</v>
      </c>
      <c r="L125" s="13">
        <v>0.1134954279696905</v>
      </c>
      <c r="N125" s="13">
        <v>0.125284687196969</v>
      </c>
      <c r="O125" s="13">
        <v>0.13717046300522551</v>
      </c>
      <c r="P125" s="13">
        <v>8.0146052523771938E-2</v>
      </c>
      <c r="Q125" s="13">
        <v>0.12530885115185619</v>
      </c>
      <c r="S125" s="13">
        <v>0.15581859255407771</v>
      </c>
      <c r="T125" s="13">
        <v>0.12780834387179971</v>
      </c>
      <c r="U125" s="13">
        <v>0.13160503936596921</v>
      </c>
      <c r="V125" s="13">
        <v>7.0140063862922097E-2</v>
      </c>
      <c r="W125" s="13">
        <v>0.1216623907619872</v>
      </c>
      <c r="X125" s="13">
        <v>3.1777636390814337E-2</v>
      </c>
      <c r="Y125" s="13">
        <v>8.0920725046592173E-2</v>
      </c>
      <c r="Z125" s="13">
        <v>0.1281314796327486</v>
      </c>
      <c r="AB125" s="13">
        <v>0.1106467503681455</v>
      </c>
      <c r="AC125" s="13">
        <v>0.1487260278118272</v>
      </c>
      <c r="AD125" s="13">
        <v>6.9698957140433948E-2</v>
      </c>
      <c r="AE125" s="13">
        <v>6.4893529518928336E-2</v>
      </c>
      <c r="AF125" s="13">
        <v>0.13341423503840891</v>
      </c>
      <c r="AH125" s="13">
        <v>0.1147907299884801</v>
      </c>
      <c r="AI125" s="13">
        <v>0.17209170605546009</v>
      </c>
      <c r="AJ125" s="13">
        <v>0.1418663233217014</v>
      </c>
      <c r="AK125" s="13">
        <v>6.4256250678039847E-2</v>
      </c>
      <c r="AL125" s="13">
        <v>0.1345642256232488</v>
      </c>
      <c r="AM125" s="13">
        <v>0.1006587742910067</v>
      </c>
      <c r="AO125" s="13">
        <v>0.1141515487937929</v>
      </c>
      <c r="AP125" s="13">
        <v>0.16005747572886969</v>
      </c>
      <c r="AQ125" s="13">
        <v>0.18784627622287381</v>
      </c>
      <c r="AR125" s="13">
        <v>3.8327958639612927E-2</v>
      </c>
      <c r="AS125" s="13">
        <v>0.13668497760871759</v>
      </c>
      <c r="AT125" s="13">
        <v>9.7162395505256863E-2</v>
      </c>
      <c r="AV125" s="13">
        <v>0.14913604342820749</v>
      </c>
      <c r="AW125" s="13">
        <v>0.2133963896366719</v>
      </c>
      <c r="AX125" s="13">
        <v>6.4480798534870515E-2</v>
      </c>
      <c r="AY125" s="13">
        <v>0.1252835784419867</v>
      </c>
      <c r="AZ125" s="13">
        <v>0.1390826163964248</v>
      </c>
      <c r="BB125" s="13">
        <v>0.11265107737431081</v>
      </c>
      <c r="BC125" s="13">
        <v>0.14975111156713231</v>
      </c>
      <c r="BD125" s="13">
        <v>9.5605163356166686E-2</v>
      </c>
      <c r="BE125" s="13">
        <v>0.2193217010383757</v>
      </c>
      <c r="BF125" s="13">
        <v>0.18579952221680909</v>
      </c>
      <c r="BH125" s="13">
        <v>0.1205826584799071</v>
      </c>
      <c r="BI125" s="13">
        <v>0.1235258474227853</v>
      </c>
      <c r="BJ125" s="13">
        <v>0.105284722398497</v>
      </c>
      <c r="BK125" s="13">
        <v>0</v>
      </c>
      <c r="BL125" s="13">
        <v>0.13244913414102469</v>
      </c>
      <c r="BN125" s="13">
        <v>0.12207726107293961</v>
      </c>
      <c r="BO125" s="13">
        <v>0.33431241834662939</v>
      </c>
      <c r="BP125" s="13">
        <v>0.1028638902066662</v>
      </c>
      <c r="BQ125" s="13">
        <v>4.1627339778997768E-2</v>
      </c>
      <c r="BR125" s="13">
        <v>0.16663473958537001</v>
      </c>
      <c r="BS125" s="13">
        <v>0.1235688900750796</v>
      </c>
    </row>
    <row r="126" spans="2:73" ht="43.5" x14ac:dyDescent="0.35">
      <c r="B126" s="12" t="s">
        <v>136</v>
      </c>
      <c r="C126" s="13">
        <v>0.169074753090665</v>
      </c>
      <c r="D126" s="13">
        <v>0.12365748761870871</v>
      </c>
      <c r="E126" s="13">
        <v>0.15696443352755221</v>
      </c>
      <c r="F126" s="13">
        <v>0.13814987742262469</v>
      </c>
      <c r="G126" s="13">
        <v>0.18493297453744681</v>
      </c>
      <c r="H126" s="13">
        <v>0.23331499601283379</v>
      </c>
      <c r="I126" s="13">
        <v>0.16137941688525531</v>
      </c>
      <c r="K126" s="13">
        <v>0.17465089802152839</v>
      </c>
      <c r="L126" s="13">
        <v>0.1624533832944792</v>
      </c>
      <c r="N126" s="13">
        <v>0.16906904505176551</v>
      </c>
      <c r="O126" s="13">
        <v>0.1498038756094649</v>
      </c>
      <c r="P126" s="13">
        <v>0.20911038614773581</v>
      </c>
      <c r="Q126" s="13">
        <v>0.15529423537680939</v>
      </c>
      <c r="S126" s="13">
        <v>0.17220949744870889</v>
      </c>
      <c r="T126" s="13">
        <v>0.1568449664264551</v>
      </c>
      <c r="U126" s="13">
        <v>0.1808950992518972</v>
      </c>
      <c r="V126" s="13">
        <v>0.16024200411370279</v>
      </c>
      <c r="W126" s="13">
        <v>0.22155375606754049</v>
      </c>
      <c r="X126" s="13">
        <v>0.150529960224807</v>
      </c>
      <c r="Y126" s="13">
        <v>0.20156909943258991</v>
      </c>
      <c r="Z126" s="13">
        <v>0.1333346802229585</v>
      </c>
      <c r="AB126" s="13">
        <v>0.2099054293877391</v>
      </c>
      <c r="AC126" s="13">
        <v>0.15496134229313921</v>
      </c>
      <c r="AD126" s="13">
        <v>0.17334356675251081</v>
      </c>
      <c r="AE126" s="13">
        <v>0.16812664016880849</v>
      </c>
      <c r="AF126" s="13">
        <v>0.1001898289156208</v>
      </c>
      <c r="AH126" s="13">
        <v>0.18652027095525101</v>
      </c>
      <c r="AI126" s="13">
        <v>9.5603297024350262E-2</v>
      </c>
      <c r="AJ126" s="13">
        <v>0.16806216948051819</v>
      </c>
      <c r="AK126" s="13">
        <v>0.2461593760388503</v>
      </c>
      <c r="AL126" s="13">
        <v>0.1534751626589638</v>
      </c>
      <c r="AM126" s="13">
        <v>0.18300438099186769</v>
      </c>
      <c r="AO126" s="13">
        <v>0.18663302521013919</v>
      </c>
      <c r="AP126" s="13">
        <v>0.1025881864879221</v>
      </c>
      <c r="AQ126" s="13">
        <v>0.15351396002106579</v>
      </c>
      <c r="AR126" s="13">
        <v>0.27351734919581078</v>
      </c>
      <c r="AS126" s="13">
        <v>0.13821619317256489</v>
      </c>
      <c r="AT126" s="13">
        <v>0.2022534140579163</v>
      </c>
      <c r="AV126" s="13">
        <v>0.1441237460982768</v>
      </c>
      <c r="AW126" s="13">
        <v>8.269203049534897E-2</v>
      </c>
      <c r="AX126" s="13">
        <v>0.1877263133184888</v>
      </c>
      <c r="AY126" s="13">
        <v>0.14277228723790919</v>
      </c>
      <c r="AZ126" s="13">
        <v>0.16379502489571779</v>
      </c>
      <c r="BB126" s="13">
        <v>0.18998032905437279</v>
      </c>
      <c r="BC126" s="13">
        <v>0.15263247637269489</v>
      </c>
      <c r="BD126" s="13">
        <v>0.26711449161495721</v>
      </c>
      <c r="BE126" s="13">
        <v>0.35437362638763148</v>
      </c>
      <c r="BF126" s="13">
        <v>6.3740187498296033E-2</v>
      </c>
      <c r="BH126" s="13">
        <v>0.19065318130815831</v>
      </c>
      <c r="BI126" s="13">
        <v>0.17563387328884431</v>
      </c>
      <c r="BJ126" s="13">
        <v>0.27712412448076268</v>
      </c>
      <c r="BK126" s="13">
        <v>0.2373311596606128</v>
      </c>
      <c r="BL126" s="13">
        <v>0.13350239681947079</v>
      </c>
      <c r="BN126" s="13">
        <v>0.1445996619174327</v>
      </c>
      <c r="BO126" s="13">
        <v>0.1895213747874035</v>
      </c>
      <c r="BP126" s="13">
        <v>0.140563615218948</v>
      </c>
      <c r="BQ126" s="13">
        <v>0.147513807241378</v>
      </c>
      <c r="BR126" s="13">
        <v>0.2443104395846778</v>
      </c>
      <c r="BS126" s="13">
        <v>0.1908709448897731</v>
      </c>
    </row>
    <row r="127" spans="2:73" ht="43.5" x14ac:dyDescent="0.35">
      <c r="B127" s="12" t="s">
        <v>137</v>
      </c>
      <c r="C127" s="13">
        <v>0.15035904207996739</v>
      </c>
      <c r="D127" s="13">
        <v>0.15180542915488371</v>
      </c>
      <c r="E127" s="13">
        <v>0.1792859242560913</v>
      </c>
      <c r="F127" s="13">
        <v>0.1480593658281659</v>
      </c>
      <c r="G127" s="13">
        <v>0.15649021640819821</v>
      </c>
      <c r="H127" s="13">
        <v>0.1241409570638821</v>
      </c>
      <c r="I127" s="13">
        <v>0.1350824140981251</v>
      </c>
      <c r="K127" s="13">
        <v>0.13844077902112009</v>
      </c>
      <c r="L127" s="13">
        <v>0.1645113333168863</v>
      </c>
      <c r="N127" s="13">
        <v>0.18415425035866639</v>
      </c>
      <c r="O127" s="13">
        <v>0.12140960515851459</v>
      </c>
      <c r="P127" s="13">
        <v>0.1669707913572665</v>
      </c>
      <c r="Q127" s="13">
        <v>0.14700523058478709</v>
      </c>
      <c r="S127" s="13">
        <v>0.17591684165718949</v>
      </c>
      <c r="T127" s="13">
        <v>0.19158994141383059</v>
      </c>
      <c r="U127" s="13">
        <v>2.5811943363301559E-2</v>
      </c>
      <c r="V127" s="13">
        <v>0.14873021460841471</v>
      </c>
      <c r="W127" s="13">
        <v>0.1597001680640551</v>
      </c>
      <c r="X127" s="13">
        <v>0.14149185958537491</v>
      </c>
      <c r="Y127" s="13">
        <v>4.661320442965397E-2</v>
      </c>
      <c r="Z127" s="13">
        <v>0.1397182190601863</v>
      </c>
      <c r="AB127" s="13">
        <v>0.1854267449790965</v>
      </c>
      <c r="AC127" s="13">
        <v>0.1388434530304741</v>
      </c>
      <c r="AD127" s="13">
        <v>0.13543556895876571</v>
      </c>
      <c r="AE127" s="13">
        <v>0.1021094911339863</v>
      </c>
      <c r="AF127" s="13">
        <v>0.2124360704150427</v>
      </c>
      <c r="AH127" s="13">
        <v>0.12555038302262661</v>
      </c>
      <c r="AI127" s="13">
        <v>0.19032812152582879</v>
      </c>
      <c r="AJ127" s="13">
        <v>0.33716512613242772</v>
      </c>
      <c r="AK127" s="13">
        <v>0.22173987335903891</v>
      </c>
      <c r="AL127" s="13">
        <v>5.9659856698212492E-2</v>
      </c>
      <c r="AM127" s="13">
        <v>0.33309912914525169</v>
      </c>
      <c r="AO127" s="13">
        <v>0.13481525881340961</v>
      </c>
      <c r="AP127" s="13">
        <v>0.1775383637196524</v>
      </c>
      <c r="AQ127" s="13">
        <v>0.27096861486856949</v>
      </c>
      <c r="AR127" s="13">
        <v>0.26422874159036142</v>
      </c>
      <c r="AS127" s="13">
        <v>6.6328796950182137E-2</v>
      </c>
      <c r="AT127" s="13">
        <v>0.3215289432682788</v>
      </c>
      <c r="AV127" s="13">
        <v>0.1795163950855522</v>
      </c>
      <c r="AW127" s="13">
        <v>0.2579247692915444</v>
      </c>
      <c r="AX127" s="13">
        <v>0.1266406044308766</v>
      </c>
      <c r="AY127" s="13">
        <v>8.2803401547532102E-2</v>
      </c>
      <c r="AZ127" s="13">
        <v>0.28270212763556701</v>
      </c>
      <c r="BB127" s="13">
        <v>0.12900860396611441</v>
      </c>
      <c r="BC127" s="13">
        <v>0.22316780337108161</v>
      </c>
      <c r="BD127" s="13">
        <v>0.43860125429427449</v>
      </c>
      <c r="BE127" s="13">
        <v>0.27363745509760551</v>
      </c>
      <c r="BF127" s="13">
        <v>0.10499206946244601</v>
      </c>
      <c r="BH127" s="13">
        <v>0.13214658756109851</v>
      </c>
      <c r="BI127" s="13">
        <v>0.20644228182214119</v>
      </c>
      <c r="BJ127" s="13">
        <v>0.36295935013446562</v>
      </c>
      <c r="BK127" s="13">
        <v>0.36952500074754258</v>
      </c>
      <c r="BL127" s="13">
        <v>7.2165169426046519E-2</v>
      </c>
      <c r="BN127" s="13">
        <v>0.20467836663209479</v>
      </c>
      <c r="BO127" s="13">
        <v>0.13392199481805511</v>
      </c>
      <c r="BP127" s="13">
        <v>0.18933212362883131</v>
      </c>
      <c r="BQ127" s="13">
        <v>0.27575082978881721</v>
      </c>
      <c r="BR127" s="13">
        <v>3.4549100505168781E-2</v>
      </c>
      <c r="BS127" s="13">
        <v>0.12088007706650131</v>
      </c>
    </row>
    <row r="128" spans="2:73" ht="58" x14ac:dyDescent="0.35">
      <c r="B128" s="12" t="s">
        <v>138</v>
      </c>
      <c r="C128" s="13">
        <v>9.2310986870576137E-2</v>
      </c>
      <c r="D128" s="13">
        <v>0.16786788601162711</v>
      </c>
      <c r="E128" s="13">
        <v>9.760741795172348E-2</v>
      </c>
      <c r="F128" s="13">
        <v>0.1197804675548655</v>
      </c>
      <c r="G128" s="13">
        <v>8.1787916928726459E-2</v>
      </c>
      <c r="H128" s="13">
        <v>6.8227134001204448E-2</v>
      </c>
      <c r="I128" s="13">
        <v>4.5429169737971051E-2</v>
      </c>
      <c r="K128" s="13">
        <v>7.6507215140051169E-2</v>
      </c>
      <c r="L128" s="13">
        <v>0.1110771090032929</v>
      </c>
      <c r="N128" s="13">
        <v>0.15464354203719949</v>
      </c>
      <c r="O128" s="13">
        <v>9.4686579325195724E-2</v>
      </c>
      <c r="P128" s="13">
        <v>4.9447646603558743E-2</v>
      </c>
      <c r="Q128" s="13">
        <v>8.6219841384468837E-2</v>
      </c>
      <c r="S128" s="13">
        <v>9.5537309920767324E-2</v>
      </c>
      <c r="T128" s="13">
        <v>0.13298430086544341</v>
      </c>
      <c r="U128" s="13">
        <v>6.8690484008725378E-2</v>
      </c>
      <c r="V128" s="13">
        <v>7.8543649336158358E-2</v>
      </c>
      <c r="W128" s="13">
        <v>5.8684774955110972E-2</v>
      </c>
      <c r="X128" s="13">
        <v>3.527086094399897E-2</v>
      </c>
      <c r="Y128" s="13">
        <v>6.6490979092900762E-2</v>
      </c>
      <c r="Z128" s="13">
        <v>0.13543727573395609</v>
      </c>
      <c r="AB128" s="13">
        <v>0.1146091262744007</v>
      </c>
      <c r="AC128" s="13">
        <v>6.0628926784018253E-2</v>
      </c>
      <c r="AD128" s="13">
        <v>8.3598552847072835E-2</v>
      </c>
      <c r="AE128" s="13">
        <v>0.1060247154312936</v>
      </c>
      <c r="AF128" s="13">
        <v>0.1265583068639507</v>
      </c>
      <c r="AH128" s="13">
        <v>9.0270747690203337E-2</v>
      </c>
      <c r="AI128" s="13">
        <v>0.1157918494760151</v>
      </c>
      <c r="AJ128" s="13">
        <v>0.1153210664271138</v>
      </c>
      <c r="AK128" s="13">
        <v>0</v>
      </c>
      <c r="AL128" s="13">
        <v>0.1164736825632911</v>
      </c>
      <c r="AM128" s="13">
        <v>3.2851716055441009E-2</v>
      </c>
      <c r="AO128" s="13">
        <v>9.5071810974753812E-2</v>
      </c>
      <c r="AP128" s="13">
        <v>0.1031213340191008</v>
      </c>
      <c r="AQ128" s="13">
        <v>0.11324122916081369</v>
      </c>
      <c r="AR128" s="13">
        <v>0</v>
      </c>
      <c r="AS128" s="13">
        <v>0.1049915718091088</v>
      </c>
      <c r="AT128" s="13">
        <v>3.3361303601219257E-2</v>
      </c>
      <c r="AV128" s="13">
        <v>0.152718475137954</v>
      </c>
      <c r="AW128" s="13">
        <v>6.8846057897727256E-2</v>
      </c>
      <c r="AX128" s="13">
        <v>2.2330243464994459E-2</v>
      </c>
      <c r="AY128" s="13">
        <v>0.1245873520488309</v>
      </c>
      <c r="AZ128" s="13">
        <v>5.0484459659125382E-2</v>
      </c>
      <c r="BB128" s="13">
        <v>8.0831659219950905E-2</v>
      </c>
      <c r="BC128" s="13">
        <v>0.1189182967056532</v>
      </c>
      <c r="BD128" s="13">
        <v>6.7802517753224378E-2</v>
      </c>
      <c r="BE128" s="13">
        <v>0</v>
      </c>
      <c r="BF128" s="13">
        <v>0.17173863453615171</v>
      </c>
      <c r="BH128" s="13">
        <v>7.8522499064163226E-2</v>
      </c>
      <c r="BI128" s="13">
        <v>0.1148484771694351</v>
      </c>
      <c r="BJ128" s="13">
        <v>8.6333083892494319E-2</v>
      </c>
      <c r="BK128" s="13">
        <v>9.7199919634223683E-2</v>
      </c>
      <c r="BL128" s="13">
        <v>0.1132385058563553</v>
      </c>
      <c r="BN128" s="13">
        <v>0.1223623041369612</v>
      </c>
      <c r="BO128" s="13">
        <v>0.15015380578706039</v>
      </c>
      <c r="BP128" s="13">
        <v>0</v>
      </c>
      <c r="BQ128" s="13">
        <v>4.7916935767599853E-2</v>
      </c>
      <c r="BR128" s="13">
        <v>0.16473657806253111</v>
      </c>
      <c r="BS128" s="13">
        <v>7.8334090538017695E-2</v>
      </c>
    </row>
    <row r="129" spans="2:73" ht="43.5" x14ac:dyDescent="0.35">
      <c r="B129" s="12" t="s">
        <v>139</v>
      </c>
      <c r="C129" s="13">
        <v>0.13303500012891969</v>
      </c>
      <c r="D129" s="13">
        <v>0.12108859961491759</v>
      </c>
      <c r="E129" s="13">
        <v>0.1020454985010219</v>
      </c>
      <c r="F129" s="13">
        <v>0.1122742563829915</v>
      </c>
      <c r="G129" s="13">
        <v>0.14879098736956661</v>
      </c>
      <c r="H129" s="13">
        <v>0.1398893951436026</v>
      </c>
      <c r="I129" s="13">
        <v>0.17461659592680179</v>
      </c>
      <c r="K129" s="13">
        <v>0.16485500587980401</v>
      </c>
      <c r="L129" s="13">
        <v>9.5250468412894154E-2</v>
      </c>
      <c r="N129" s="13">
        <v>0.16501364508887631</v>
      </c>
      <c r="O129" s="13">
        <v>8.7229205214662917E-2</v>
      </c>
      <c r="P129" s="13">
        <v>0.13819528423547139</v>
      </c>
      <c r="Q129" s="13">
        <v>0.16197296954807849</v>
      </c>
      <c r="S129" s="13">
        <v>0.12330905322567851</v>
      </c>
      <c r="T129" s="13">
        <v>0.1556033962015454</v>
      </c>
      <c r="U129" s="13">
        <v>0.13088360820960249</v>
      </c>
      <c r="V129" s="13">
        <v>0.14991631984730169</v>
      </c>
      <c r="W129" s="13">
        <v>0.21701205135239379</v>
      </c>
      <c r="X129" s="13">
        <v>0.1108850490221866</v>
      </c>
      <c r="Y129" s="13">
        <v>6.3361982046106533E-2</v>
      </c>
      <c r="Z129" s="13">
        <v>6.3289852127029075E-2</v>
      </c>
      <c r="AB129" s="13">
        <v>0.12689581937930791</v>
      </c>
      <c r="AC129" s="13">
        <v>0.13430456246415509</v>
      </c>
      <c r="AD129" s="13">
        <v>0.1090688622514388</v>
      </c>
      <c r="AE129" s="13">
        <v>0.1984601842444304</v>
      </c>
      <c r="AF129" s="13">
        <v>0.1463269604860519</v>
      </c>
      <c r="AH129" s="13">
        <v>0.1514887721329464</v>
      </c>
      <c r="AI129" s="13">
        <v>0.1186742342470968</v>
      </c>
      <c r="AJ129" s="13">
        <v>0</v>
      </c>
      <c r="AK129" s="13">
        <v>4.0915929525827233E-2</v>
      </c>
      <c r="AL129" s="13">
        <v>9.1023446435936239E-2</v>
      </c>
      <c r="AM129" s="13">
        <v>0.13041786050532489</v>
      </c>
      <c r="AO129" s="13">
        <v>0.13482504384207461</v>
      </c>
      <c r="AP129" s="13">
        <v>0.13516940236607869</v>
      </c>
      <c r="AQ129" s="13">
        <v>4.7064422553836423E-2</v>
      </c>
      <c r="AR129" s="13">
        <v>3.8327958639612927E-2</v>
      </c>
      <c r="AS129" s="13">
        <v>0.1643124362139714</v>
      </c>
      <c r="AT129" s="13">
        <v>0.10904390811340341</v>
      </c>
      <c r="AV129" s="13">
        <v>0.17364448482785191</v>
      </c>
      <c r="AW129" s="13">
        <v>9.6584565815784146E-2</v>
      </c>
      <c r="AX129" s="13">
        <v>2.2330243464994459E-2</v>
      </c>
      <c r="AY129" s="13">
        <v>0.1067242626679904</v>
      </c>
      <c r="AZ129" s="13">
        <v>0.14731219455875311</v>
      </c>
      <c r="BB129" s="13">
        <v>0.1440787640018861</v>
      </c>
      <c r="BC129" s="13">
        <v>0.15056638550682391</v>
      </c>
      <c r="BD129" s="13">
        <v>6.9142698057879273E-2</v>
      </c>
      <c r="BE129" s="13">
        <v>5.9540373649329778E-2</v>
      </c>
      <c r="BF129" s="13">
        <v>0.100155418445628</v>
      </c>
      <c r="BH129" s="13">
        <v>0.13463776773043329</v>
      </c>
      <c r="BI129" s="13">
        <v>0.1506660204186358</v>
      </c>
      <c r="BJ129" s="13">
        <v>8.5588446433916041E-2</v>
      </c>
      <c r="BK129" s="13">
        <v>0</v>
      </c>
      <c r="BL129" s="13">
        <v>0.2319816103665549</v>
      </c>
      <c r="BN129" s="13">
        <v>0.13881678104590409</v>
      </c>
      <c r="BO129" s="13">
        <v>0.17667525123118119</v>
      </c>
      <c r="BP129" s="13">
        <v>9.5418976942769962E-2</v>
      </c>
      <c r="BQ129" s="13">
        <v>0.13238097171047031</v>
      </c>
      <c r="BR129" s="13">
        <v>0.1087709722550223</v>
      </c>
      <c r="BS129" s="13">
        <v>0.1391485618788163</v>
      </c>
    </row>
    <row r="130" spans="2:73" ht="58" x14ac:dyDescent="0.35">
      <c r="B130" s="12" t="s">
        <v>140</v>
      </c>
      <c r="C130" s="13">
        <v>0.23109426582061601</v>
      </c>
      <c r="D130" s="13">
        <v>0.23057001772597999</v>
      </c>
      <c r="E130" s="13">
        <v>0.27788711645063091</v>
      </c>
      <c r="F130" s="13">
        <v>0.28879526061161831</v>
      </c>
      <c r="G130" s="13">
        <v>0.1898270482017716</v>
      </c>
      <c r="H130" s="13">
        <v>0.1767252831127345</v>
      </c>
      <c r="I130" s="13">
        <v>0.2190040065458706</v>
      </c>
      <c r="K130" s="13">
        <v>0.22584333149998989</v>
      </c>
      <c r="L130" s="13">
        <v>0.2373294656483515</v>
      </c>
      <c r="N130" s="13">
        <v>0.2075277003627686</v>
      </c>
      <c r="O130" s="13">
        <v>0.28363560478347333</v>
      </c>
      <c r="P130" s="13">
        <v>0.2197555972053688</v>
      </c>
      <c r="Q130" s="13">
        <v>0.1914940543452589</v>
      </c>
      <c r="S130" s="13">
        <v>0.23109336294905869</v>
      </c>
      <c r="T130" s="13">
        <v>0.2428083908233207</v>
      </c>
      <c r="U130" s="13">
        <v>0.1920033215677534</v>
      </c>
      <c r="V130" s="13">
        <v>0.20316312919261259</v>
      </c>
      <c r="W130" s="13">
        <v>0.2025032954349282</v>
      </c>
      <c r="X130" s="13">
        <v>0.16959233230545689</v>
      </c>
      <c r="Y130" s="13">
        <v>0.27488182771715319</v>
      </c>
      <c r="Z130" s="13">
        <v>0.32547977586353072</v>
      </c>
      <c r="AB130" s="13">
        <v>0.19064737245915969</v>
      </c>
      <c r="AC130" s="13">
        <v>0.24588063983145561</v>
      </c>
      <c r="AD130" s="13">
        <v>0.2160141107746536</v>
      </c>
      <c r="AE130" s="13">
        <v>0.22258481076648531</v>
      </c>
      <c r="AF130" s="13">
        <v>0.2078357779492733</v>
      </c>
      <c r="AH130" s="13">
        <v>0.2143447359948826</v>
      </c>
      <c r="AI130" s="13">
        <v>0.29580150454645981</v>
      </c>
      <c r="AJ130" s="13">
        <v>0.2087292364852594</v>
      </c>
      <c r="AK130" s="13">
        <v>0</v>
      </c>
      <c r="AL130" s="13">
        <v>0.35502748104093712</v>
      </c>
      <c r="AM130" s="13">
        <v>0.20690983007597741</v>
      </c>
      <c r="AO130" s="13">
        <v>0.20137019815734289</v>
      </c>
      <c r="AP130" s="13">
        <v>0.29931005911060599</v>
      </c>
      <c r="AQ130" s="13">
        <v>0.33774001421430327</v>
      </c>
      <c r="AR130" s="13">
        <v>0.11023146582836919</v>
      </c>
      <c r="AS130" s="13">
        <v>0.31723069168342138</v>
      </c>
      <c r="AT130" s="13">
        <v>0.1909998663050175</v>
      </c>
      <c r="AV130" s="13">
        <v>0.25594610908366328</v>
      </c>
      <c r="AW130" s="13">
        <v>0.2116852223254316</v>
      </c>
      <c r="AX130" s="13">
        <v>0.18537957614345271</v>
      </c>
      <c r="AY130" s="13">
        <v>0.29734334652052652</v>
      </c>
      <c r="AZ130" s="13">
        <v>0.17672504482450749</v>
      </c>
      <c r="BB130" s="13">
        <v>0.23139617027514381</v>
      </c>
      <c r="BC130" s="13">
        <v>0.26465878424289541</v>
      </c>
      <c r="BD130" s="13">
        <v>0.1241006329741272</v>
      </c>
      <c r="BE130" s="13">
        <v>5.9540373649329778E-2</v>
      </c>
      <c r="BF130" s="13">
        <v>0.2828010381246866</v>
      </c>
      <c r="BH130" s="13">
        <v>0.2347396007253765</v>
      </c>
      <c r="BI130" s="13">
        <v>0.22742802720809441</v>
      </c>
      <c r="BJ130" s="13">
        <v>0.27762809006375549</v>
      </c>
      <c r="BK130" s="13">
        <v>9.7199919634223683E-2</v>
      </c>
      <c r="BL130" s="13">
        <v>0.26258312897592889</v>
      </c>
      <c r="BN130" s="13">
        <v>0.30330624869976552</v>
      </c>
      <c r="BO130" s="13">
        <v>0.21829373793173601</v>
      </c>
      <c r="BP130" s="13">
        <v>0.18489620796103559</v>
      </c>
      <c r="BQ130" s="13">
        <v>0.2202160691063528</v>
      </c>
      <c r="BR130" s="13">
        <v>0.3037847588735238</v>
      </c>
      <c r="BS130" s="13">
        <v>0.2207302819447598</v>
      </c>
    </row>
    <row r="131" spans="2:73" ht="29" x14ac:dyDescent="0.35">
      <c r="B131" s="12" t="s">
        <v>141</v>
      </c>
      <c r="C131" s="13">
        <v>0.1419306314291785</v>
      </c>
      <c r="D131" s="13">
        <v>0.1244333980500513</v>
      </c>
      <c r="E131" s="13">
        <v>0.1211551858783797</v>
      </c>
      <c r="F131" s="13">
        <v>0.21290928649367341</v>
      </c>
      <c r="G131" s="13">
        <v>0.10310868794327049</v>
      </c>
      <c r="H131" s="13">
        <v>0.15258899709860699</v>
      </c>
      <c r="I131" s="13">
        <v>0.14301331960381319</v>
      </c>
      <c r="K131" s="13">
        <v>0.1427300318272722</v>
      </c>
      <c r="L131" s="13">
        <v>0.14098138679572211</v>
      </c>
      <c r="N131" s="13">
        <v>0.20784062176722651</v>
      </c>
      <c r="O131" s="13">
        <v>0.14769915671851069</v>
      </c>
      <c r="P131" s="13">
        <v>0.1232483528509533</v>
      </c>
      <c r="Q131" s="13">
        <v>0.1114828594490484</v>
      </c>
      <c r="S131" s="13">
        <v>0.18265109962977441</v>
      </c>
      <c r="T131" s="13">
        <v>7.1409475073737058E-2</v>
      </c>
      <c r="U131" s="13">
        <v>9.8418572804251328E-2</v>
      </c>
      <c r="V131" s="13">
        <v>0.1763837168645673</v>
      </c>
      <c r="W131" s="13">
        <v>0.12490768740164999</v>
      </c>
      <c r="X131" s="13">
        <v>0.15746508014592439</v>
      </c>
      <c r="Y131" s="13">
        <v>0.17643308130229809</v>
      </c>
      <c r="Z131" s="13">
        <v>0.1283756388056698</v>
      </c>
      <c r="AB131" s="13">
        <v>8.6661670942707048E-2</v>
      </c>
      <c r="AC131" s="13">
        <v>0.158806217683752</v>
      </c>
      <c r="AD131" s="13">
        <v>0.1177071671845452</v>
      </c>
      <c r="AE131" s="13">
        <v>0.18690085041178359</v>
      </c>
      <c r="AF131" s="13">
        <v>0.19650673715507491</v>
      </c>
      <c r="AH131" s="13">
        <v>0.14608921988209361</v>
      </c>
      <c r="AI131" s="13">
        <v>0.14283840370416001</v>
      </c>
      <c r="AJ131" s="13">
        <v>9.1557289055665098E-2</v>
      </c>
      <c r="AK131" s="13">
        <v>0.2142606826718865</v>
      </c>
      <c r="AL131" s="13">
        <v>0.1280632954388633</v>
      </c>
      <c r="AM131" s="13">
        <v>0.10371720844800331</v>
      </c>
      <c r="AO131" s="13">
        <v>0.14473131092444719</v>
      </c>
      <c r="AP131" s="13">
        <v>0.13731782893104039</v>
      </c>
      <c r="AQ131" s="13">
        <v>8.49325946191377E-2</v>
      </c>
      <c r="AR131" s="13">
        <v>0.16235571267780299</v>
      </c>
      <c r="AS131" s="13">
        <v>0.14270576279398481</v>
      </c>
      <c r="AT131" s="13">
        <v>9.9351855200996084E-2</v>
      </c>
      <c r="AV131" s="13">
        <v>0.14606695940339051</v>
      </c>
      <c r="AW131" s="13">
        <v>0.13085220831645669</v>
      </c>
      <c r="AX131" s="13">
        <v>5.7340913502053018E-2</v>
      </c>
      <c r="AY131" s="13">
        <v>0.1762838702267866</v>
      </c>
      <c r="AZ131" s="13">
        <v>0.146994380398459</v>
      </c>
      <c r="BB131" s="13">
        <v>0.13917970440594249</v>
      </c>
      <c r="BC131" s="13">
        <v>0.16009840673347911</v>
      </c>
      <c r="BD131" s="13">
        <v>0.39665088429167961</v>
      </c>
      <c r="BE131" s="13">
        <v>0.2463962071199981</v>
      </c>
      <c r="BF131" s="13">
        <v>0.1137407061078121</v>
      </c>
      <c r="BH131" s="13">
        <v>0.14085482968146579</v>
      </c>
      <c r="BI131" s="13">
        <v>0.16498480833875701</v>
      </c>
      <c r="BJ131" s="13">
        <v>0.26435886751182669</v>
      </c>
      <c r="BK131" s="13">
        <v>0.20719761966680969</v>
      </c>
      <c r="BL131" s="13">
        <v>0.12638267413116189</v>
      </c>
      <c r="BN131" s="13">
        <v>0.15582093092228</v>
      </c>
      <c r="BO131" s="13">
        <v>0.1895213747874035</v>
      </c>
      <c r="BP131" s="13">
        <v>0.18102053996493619</v>
      </c>
      <c r="BQ131" s="13">
        <v>0.18475949021092761</v>
      </c>
      <c r="BR131" s="13">
        <v>0.12274579078029629</v>
      </c>
      <c r="BS131" s="13">
        <v>0.12991844505913319</v>
      </c>
    </row>
    <row r="132" spans="2:73" ht="29" x14ac:dyDescent="0.35">
      <c r="B132" s="12" t="s">
        <v>142</v>
      </c>
      <c r="C132" s="13">
        <v>0.13395809354633029</v>
      </c>
      <c r="D132" s="13">
        <v>0.22647264036707651</v>
      </c>
      <c r="E132" s="13">
        <v>0.1321017073778713</v>
      </c>
      <c r="F132" s="13">
        <v>0.1289821769381829</v>
      </c>
      <c r="G132" s="13">
        <v>0.15425066781288871</v>
      </c>
      <c r="H132" s="13">
        <v>0.1076246987055008</v>
      </c>
      <c r="I132" s="13">
        <v>8.3358060496265318E-2</v>
      </c>
      <c r="K132" s="13">
        <v>0.12937124145776491</v>
      </c>
      <c r="L132" s="13">
        <v>0.1394047317265355</v>
      </c>
      <c r="N132" s="13">
        <v>6.3907297503759328E-2</v>
      </c>
      <c r="O132" s="13">
        <v>0.1584045157714519</v>
      </c>
      <c r="P132" s="13">
        <v>0.16869390048989069</v>
      </c>
      <c r="Q132" s="13">
        <v>0.1263779715520916</v>
      </c>
      <c r="S132" s="13">
        <v>0.1112664669599462</v>
      </c>
      <c r="T132" s="13">
        <v>0.1320259787257333</v>
      </c>
      <c r="U132" s="13">
        <v>0.14910682188516239</v>
      </c>
      <c r="V132" s="13">
        <v>0.23794061565254571</v>
      </c>
      <c r="W132" s="13">
        <v>0.1195866112397137</v>
      </c>
      <c r="X132" s="13">
        <v>9.7224440612522181E-2</v>
      </c>
      <c r="Y132" s="13">
        <v>8.6763722214214051E-2</v>
      </c>
      <c r="Z132" s="13">
        <v>0.1172024785565914</v>
      </c>
      <c r="AB132" s="13">
        <v>0.1397937511120497</v>
      </c>
      <c r="AC132" s="13">
        <v>0.14425034303372589</v>
      </c>
      <c r="AD132" s="13">
        <v>0.1136252773834204</v>
      </c>
      <c r="AE132" s="13">
        <v>9.4098414277919262E-2</v>
      </c>
      <c r="AF132" s="13">
        <v>0.1643248330579469</v>
      </c>
      <c r="AH132" s="13">
        <v>0.117595746668997</v>
      </c>
      <c r="AI132" s="13">
        <v>0.16379772681190771</v>
      </c>
      <c r="AJ132" s="13">
        <v>0.13090189052128851</v>
      </c>
      <c r="AK132" s="13">
        <v>0.12547147099901071</v>
      </c>
      <c r="AL132" s="13">
        <v>0.19093068028787841</v>
      </c>
      <c r="AM132" s="13">
        <v>0.17689568412082651</v>
      </c>
      <c r="AO132" s="13">
        <v>0.13351008686928981</v>
      </c>
      <c r="AP132" s="13">
        <v>0.14173016058697449</v>
      </c>
      <c r="AQ132" s="13">
        <v>4.069294037715708E-2</v>
      </c>
      <c r="AR132" s="13">
        <v>0.11023146582836919</v>
      </c>
      <c r="AS132" s="13">
        <v>0.15460085523841871</v>
      </c>
      <c r="AT132" s="13">
        <v>0.19383087759762571</v>
      </c>
      <c r="AV132" s="13">
        <v>9.3631202912320924E-2</v>
      </c>
      <c r="AW132" s="13">
        <v>7.2139574088432981E-2</v>
      </c>
      <c r="AX132" s="13">
        <v>0.15755713802191521</v>
      </c>
      <c r="AY132" s="13">
        <v>0.2200240478202263</v>
      </c>
      <c r="AZ132" s="13">
        <v>0.2230664555733291</v>
      </c>
      <c r="BB132" s="13">
        <v>0.13462821426374311</v>
      </c>
      <c r="BC132" s="13">
        <v>0.1334504462431054</v>
      </c>
      <c r="BD132" s="13">
        <v>6.1733874923498078E-2</v>
      </c>
      <c r="BE132" s="13">
        <v>0.18258459118951431</v>
      </c>
      <c r="BF132" s="13">
        <v>0.31096325843187689</v>
      </c>
      <c r="BH132" s="13">
        <v>0.1402124459316603</v>
      </c>
      <c r="BI132" s="13">
        <v>0.1371294874453258</v>
      </c>
      <c r="BJ132" s="13">
        <v>0.123854507825345</v>
      </c>
      <c r="BK132" s="13">
        <v>0.16323569608436941</v>
      </c>
      <c r="BL132" s="13">
        <v>0.14328491977816121</v>
      </c>
      <c r="BN132" s="13">
        <v>0.1211218143095812</v>
      </c>
      <c r="BO132" s="13">
        <v>0</v>
      </c>
      <c r="BP132" s="13">
        <v>4.8678363504779963E-2</v>
      </c>
      <c r="BQ132" s="13">
        <v>0.1812642988854801</v>
      </c>
      <c r="BR132" s="13">
        <v>0.34429574188153661</v>
      </c>
      <c r="BS132" s="13">
        <v>0.120207873528548</v>
      </c>
    </row>
    <row r="133" spans="2:73" ht="29" x14ac:dyDescent="0.35">
      <c r="B133" s="12" t="s">
        <v>143</v>
      </c>
      <c r="C133" s="13">
        <v>0.40578790918314539</v>
      </c>
      <c r="D133" s="13">
        <v>0.34924313180486821</v>
      </c>
      <c r="E133" s="13">
        <v>0.42524100012286531</v>
      </c>
      <c r="F133" s="13">
        <v>0.48086148023185399</v>
      </c>
      <c r="G133" s="13">
        <v>0.48039480472213753</v>
      </c>
      <c r="H133" s="13">
        <v>0.3343491840611944</v>
      </c>
      <c r="I133" s="13">
        <v>0.32801798827047812</v>
      </c>
      <c r="K133" s="13">
        <v>0.41307584134661318</v>
      </c>
      <c r="L133" s="13">
        <v>0.39713388485233109</v>
      </c>
      <c r="N133" s="13">
        <v>0.44899415035795492</v>
      </c>
      <c r="O133" s="13">
        <v>0.3400244260917743</v>
      </c>
      <c r="P133" s="13">
        <v>0.469642856759172</v>
      </c>
      <c r="Q133" s="13">
        <v>0.39815255055867982</v>
      </c>
      <c r="S133" s="13">
        <v>0.37717403718508569</v>
      </c>
      <c r="T133" s="13">
        <v>0.41107597415433078</v>
      </c>
      <c r="U133" s="13">
        <v>0.41234196977958182</v>
      </c>
      <c r="V133" s="13">
        <v>0.45780523573132842</v>
      </c>
      <c r="W133" s="13">
        <v>0.38344468056098208</v>
      </c>
      <c r="X133" s="13">
        <v>0.36394390377109159</v>
      </c>
      <c r="Y133" s="13">
        <v>0.60518047048626833</v>
      </c>
      <c r="Z133" s="13">
        <v>0.38419567466677912</v>
      </c>
      <c r="AB133" s="13">
        <v>0.40156934009894257</v>
      </c>
      <c r="AC133" s="13">
        <v>0.38245256286447682</v>
      </c>
      <c r="AD133" s="13">
        <v>0.46864589809012408</v>
      </c>
      <c r="AE133" s="13">
        <v>0.3899319727686768</v>
      </c>
      <c r="AF133" s="13">
        <v>0.44608804541713992</v>
      </c>
      <c r="AH133" s="13">
        <v>0.40912676308122409</v>
      </c>
      <c r="AI133" s="13">
        <v>0.54882705620913164</v>
      </c>
      <c r="AJ133" s="13">
        <v>0.45287819371251481</v>
      </c>
      <c r="AK133" s="13">
        <v>0.2215479985692474</v>
      </c>
      <c r="AL133" s="13">
        <v>0.36788647215762849</v>
      </c>
      <c r="AM133" s="13">
        <v>0.29402362587753439</v>
      </c>
      <c r="AO133" s="13">
        <v>0.42446222519862692</v>
      </c>
      <c r="AP133" s="13">
        <v>0.57630972727530549</v>
      </c>
      <c r="AQ133" s="13">
        <v>0.47495192788089291</v>
      </c>
      <c r="AR133" s="13">
        <v>0.21223282674801261</v>
      </c>
      <c r="AS133" s="13">
        <v>0.32632334230092691</v>
      </c>
      <c r="AT133" s="13">
        <v>0.25757871807485638</v>
      </c>
      <c r="AV133" s="13">
        <v>0.53855717562729699</v>
      </c>
      <c r="AW133" s="13">
        <v>0.46426064282755192</v>
      </c>
      <c r="AX133" s="13">
        <v>0.2413973323894098</v>
      </c>
      <c r="AY133" s="13">
        <v>0.37023530237579833</v>
      </c>
      <c r="AZ133" s="13">
        <v>0.41467723269138618</v>
      </c>
      <c r="BB133" s="13">
        <v>0.40826962923354282</v>
      </c>
      <c r="BC133" s="13">
        <v>0.41849981554089721</v>
      </c>
      <c r="BD133" s="13">
        <v>0.33428412624105053</v>
      </c>
      <c r="BE133" s="13">
        <v>0.2460324342246972</v>
      </c>
      <c r="BF133" s="13">
        <v>0.45188184569537593</v>
      </c>
      <c r="BH133" s="13">
        <v>0.41418665393749982</v>
      </c>
      <c r="BI133" s="13">
        <v>0.45174485954650362</v>
      </c>
      <c r="BJ133" s="13">
        <v>0.39086775289006542</v>
      </c>
      <c r="BK133" s="13">
        <v>0.18320654228873651</v>
      </c>
      <c r="BL133" s="13">
        <v>0.40845854964814488</v>
      </c>
      <c r="BN133" s="13">
        <v>0.39282068329924491</v>
      </c>
      <c r="BO133" s="13">
        <v>0.61167546438933773</v>
      </c>
      <c r="BP133" s="13">
        <v>0.42529801769053788</v>
      </c>
      <c r="BQ133" s="13">
        <v>0.30446665128937522</v>
      </c>
      <c r="BR133" s="13">
        <v>0.30582126927252878</v>
      </c>
      <c r="BS133" s="13">
        <v>0.41613148147897561</v>
      </c>
    </row>
    <row r="134" spans="2:73" x14ac:dyDescent="0.35">
      <c r="B134" s="12" t="s">
        <v>144</v>
      </c>
      <c r="C134" s="13">
        <v>1.26091326835289E-2</v>
      </c>
      <c r="D134" s="13">
        <v>1.46146109339115E-2</v>
      </c>
      <c r="E134" s="13">
        <v>1.5986288864423739E-2</v>
      </c>
      <c r="F134" s="13">
        <v>1.5910847483808051E-2</v>
      </c>
      <c r="G134" s="13">
        <v>0</v>
      </c>
      <c r="H134" s="13">
        <v>3.1079667748449169E-2</v>
      </c>
      <c r="I134" s="13">
        <v>0</v>
      </c>
      <c r="K134" s="13">
        <v>1.7687559366078881E-2</v>
      </c>
      <c r="L134" s="13">
        <v>6.5787763235528101E-3</v>
      </c>
      <c r="N134" s="13">
        <v>5.6207560368061694E-3</v>
      </c>
      <c r="O134" s="13">
        <v>1.020048350311176E-2</v>
      </c>
      <c r="P134" s="13">
        <v>2.4367367528330391E-2</v>
      </c>
      <c r="Q134" s="13">
        <v>1.0569397474636271E-2</v>
      </c>
      <c r="S134" s="13">
        <v>5.6253862724653884E-3</v>
      </c>
      <c r="T134" s="13">
        <v>0</v>
      </c>
      <c r="U134" s="13">
        <v>4.9903070241883798E-2</v>
      </c>
      <c r="V134" s="13">
        <v>2.2527974692636399E-2</v>
      </c>
      <c r="W134" s="13">
        <v>0</v>
      </c>
      <c r="X134" s="13">
        <v>2.38343993508023E-2</v>
      </c>
      <c r="Y134" s="13">
        <v>2.518254513111046E-2</v>
      </c>
      <c r="Z134" s="13">
        <v>1.3556280037816891E-2</v>
      </c>
      <c r="AB134" s="13">
        <v>1.4850639931337921E-2</v>
      </c>
      <c r="AC134" s="13">
        <v>8.2479458177090181E-3</v>
      </c>
      <c r="AD134" s="13">
        <v>3.5927291364562207E-2</v>
      </c>
      <c r="AE134" s="13">
        <v>9.1931051956582136E-3</v>
      </c>
      <c r="AF134" s="13">
        <v>0</v>
      </c>
      <c r="AH134" s="13">
        <v>1.4633025313290251E-2</v>
      </c>
      <c r="AI134" s="13">
        <v>0</v>
      </c>
      <c r="AJ134" s="13">
        <v>0</v>
      </c>
      <c r="AK134" s="13">
        <v>0</v>
      </c>
      <c r="AL134" s="13">
        <v>1.506307262883917E-2</v>
      </c>
      <c r="AM134" s="13">
        <v>0</v>
      </c>
      <c r="AO134" s="13">
        <v>1.1955825099502951E-2</v>
      </c>
      <c r="AP134" s="13">
        <v>0</v>
      </c>
      <c r="AQ134" s="13">
        <v>0</v>
      </c>
      <c r="AR134" s="13">
        <v>0</v>
      </c>
      <c r="AS134" s="13">
        <v>2.4832867949658239E-2</v>
      </c>
      <c r="AT134" s="13">
        <v>0</v>
      </c>
      <c r="AV134" s="13">
        <v>0</v>
      </c>
      <c r="AW134" s="13">
        <v>0</v>
      </c>
      <c r="AX134" s="13">
        <v>0</v>
      </c>
      <c r="AY134" s="13">
        <v>9.8215112475220183E-3</v>
      </c>
      <c r="AZ134" s="13">
        <v>0</v>
      </c>
      <c r="BB134" s="13">
        <v>1.0260927739231261E-2</v>
      </c>
      <c r="BC134" s="13">
        <v>0</v>
      </c>
      <c r="BD134" s="13">
        <v>0</v>
      </c>
      <c r="BE134" s="13">
        <v>0</v>
      </c>
      <c r="BF134" s="13">
        <v>0</v>
      </c>
      <c r="BH134" s="13">
        <v>1.118955556151013E-2</v>
      </c>
      <c r="BI134" s="13">
        <v>0</v>
      </c>
      <c r="BJ134" s="13">
        <v>0</v>
      </c>
      <c r="BK134" s="13">
        <v>0</v>
      </c>
      <c r="BL134" s="13">
        <v>0</v>
      </c>
      <c r="BN134" s="13">
        <v>0</v>
      </c>
      <c r="BO134" s="13">
        <v>0</v>
      </c>
      <c r="BP134" s="13">
        <v>0</v>
      </c>
      <c r="BQ134" s="13">
        <v>0</v>
      </c>
      <c r="BR134" s="13">
        <v>0</v>
      </c>
      <c r="BS134" s="13">
        <v>1.366561919708453E-2</v>
      </c>
    </row>
    <row r="135" spans="2:73" x14ac:dyDescent="0.35">
      <c r="B135" s="12" t="s">
        <v>96</v>
      </c>
      <c r="C135" s="13">
        <v>5.6619231751881254E-3</v>
      </c>
      <c r="D135" s="13">
        <v>2.355019072929471E-2</v>
      </c>
      <c r="E135" s="13">
        <v>8.3716235969762947E-3</v>
      </c>
      <c r="F135" s="13">
        <v>8.6068111107995612E-3</v>
      </c>
      <c r="G135" s="13">
        <v>0</v>
      </c>
      <c r="H135" s="13">
        <v>0</v>
      </c>
      <c r="I135" s="13">
        <v>0</v>
      </c>
      <c r="K135" s="13">
        <v>6.0470062747199523E-3</v>
      </c>
      <c r="L135" s="13">
        <v>5.2046578716719123E-3</v>
      </c>
      <c r="N135" s="13">
        <v>5.3970093945292213E-3</v>
      </c>
      <c r="O135" s="13">
        <v>0</v>
      </c>
      <c r="P135" s="13">
        <v>7.6060654620221857E-3</v>
      </c>
      <c r="Q135" s="13">
        <v>1.065565551899259E-2</v>
      </c>
      <c r="S135" s="13">
        <v>5.6253862724653884E-3</v>
      </c>
      <c r="T135" s="13">
        <v>1.394083505215786E-2</v>
      </c>
      <c r="U135" s="13">
        <v>0</v>
      </c>
      <c r="V135" s="13">
        <v>0</v>
      </c>
      <c r="W135" s="13">
        <v>0</v>
      </c>
      <c r="X135" s="13">
        <v>2.1631493901011829E-2</v>
      </c>
      <c r="Y135" s="13">
        <v>0</v>
      </c>
      <c r="Z135" s="13">
        <v>0</v>
      </c>
      <c r="AB135" s="13">
        <v>1.508287243660762E-2</v>
      </c>
      <c r="AC135" s="13">
        <v>6.90402689302572E-3</v>
      </c>
      <c r="AD135" s="13">
        <v>0</v>
      </c>
      <c r="AE135" s="13">
        <v>0</v>
      </c>
      <c r="AF135" s="13">
        <v>0</v>
      </c>
      <c r="AH135" s="13">
        <v>1.486291318446068E-3</v>
      </c>
      <c r="AI135" s="13">
        <v>0</v>
      </c>
      <c r="AJ135" s="13">
        <v>0</v>
      </c>
      <c r="AK135" s="13">
        <v>0</v>
      </c>
      <c r="AL135" s="13">
        <v>0</v>
      </c>
      <c r="AM135" s="13">
        <v>4.6470701956992037E-2</v>
      </c>
      <c r="AO135" s="13">
        <v>1.6776816244015371E-3</v>
      </c>
      <c r="AP135" s="13">
        <v>0</v>
      </c>
      <c r="AQ135" s="13">
        <v>0</v>
      </c>
      <c r="AR135" s="13">
        <v>0</v>
      </c>
      <c r="AS135" s="13">
        <v>0</v>
      </c>
      <c r="AT135" s="13">
        <v>4.4856543850798528E-2</v>
      </c>
      <c r="AV135" s="13">
        <v>0</v>
      </c>
      <c r="AW135" s="13">
        <v>0</v>
      </c>
      <c r="AX135" s="13">
        <v>0</v>
      </c>
      <c r="AY135" s="13">
        <v>5.8549429060757762E-3</v>
      </c>
      <c r="AZ135" s="13">
        <v>3.1232129463121618E-2</v>
      </c>
      <c r="BB135" s="13">
        <v>3.5575446422376699E-3</v>
      </c>
      <c r="BC135" s="13">
        <v>0</v>
      </c>
      <c r="BD135" s="13">
        <v>0</v>
      </c>
      <c r="BE135" s="13">
        <v>0</v>
      </c>
      <c r="BF135" s="13">
        <v>0</v>
      </c>
      <c r="BH135" s="13">
        <v>3.8795072383828559E-3</v>
      </c>
      <c r="BI135" s="13">
        <v>0</v>
      </c>
      <c r="BJ135" s="13">
        <v>0</v>
      </c>
      <c r="BK135" s="13">
        <v>0</v>
      </c>
      <c r="BL135" s="13">
        <v>0</v>
      </c>
      <c r="BN135" s="13">
        <v>0</v>
      </c>
      <c r="BO135" s="13">
        <v>0</v>
      </c>
      <c r="BP135" s="13">
        <v>0</v>
      </c>
      <c r="BQ135" s="13">
        <v>3.3197950109338979E-2</v>
      </c>
      <c r="BR135" s="13">
        <v>1.9484016857938161E-2</v>
      </c>
      <c r="BS135" s="13">
        <v>2.4607555156081931E-3</v>
      </c>
    </row>
    <row r="137" spans="2:73" x14ac:dyDescent="0.35">
      <c r="B137" s="25" t="s">
        <v>145</v>
      </c>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row>
    <row r="138" spans="2:73" x14ac:dyDescent="0.35">
      <c r="B138" s="27" t="s">
        <v>18</v>
      </c>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row>
    <row r="139" spans="2:73" ht="43.5" x14ac:dyDescent="0.35">
      <c r="B139" s="12" t="s">
        <v>146</v>
      </c>
      <c r="C139" s="13">
        <v>0.33728723266417621</v>
      </c>
      <c r="D139" s="13">
        <v>7.5260310708840067E-2</v>
      </c>
      <c r="E139" s="13">
        <v>0.36740236917299801</v>
      </c>
      <c r="F139" s="13">
        <v>0.28445213335295622</v>
      </c>
      <c r="G139" s="13">
        <v>0.2001365723588075</v>
      </c>
      <c r="H139" s="13">
        <v>0.32160826971155088</v>
      </c>
      <c r="I139" s="13">
        <v>0.48342286906821003</v>
      </c>
      <c r="K139" s="13">
        <v>0.34862969289861562</v>
      </c>
      <c r="L139" s="13">
        <v>0.32589662513011181</v>
      </c>
      <c r="N139" s="13">
        <v>0.40831317762338643</v>
      </c>
      <c r="O139" s="13">
        <v>0.31921918197532773</v>
      </c>
      <c r="P139" s="13">
        <v>0.32204745769992299</v>
      </c>
      <c r="Q139" s="13">
        <v>0.30690392276458928</v>
      </c>
      <c r="S139" s="13">
        <v>0.28366258664949479</v>
      </c>
      <c r="T139" s="13">
        <v>0.39616315063480262</v>
      </c>
      <c r="U139" s="13">
        <v>0.25433132240504891</v>
      </c>
      <c r="V139" s="13">
        <v>0.3838489254345519</v>
      </c>
      <c r="W139" s="13">
        <v>0.39055979855046791</v>
      </c>
      <c r="X139" s="13">
        <v>0.40273490473982371</v>
      </c>
      <c r="Y139" s="13">
        <v>0.1030329007741014</v>
      </c>
      <c r="Z139" s="13">
        <v>0.30785357258556451</v>
      </c>
      <c r="AB139" s="13">
        <v>0.3334236638708063</v>
      </c>
      <c r="AC139" s="13">
        <v>0.32912115203423892</v>
      </c>
      <c r="AD139" s="13">
        <v>0.36503797666783661</v>
      </c>
      <c r="AE139" s="13">
        <v>0.26827351687266182</v>
      </c>
      <c r="AF139" s="13">
        <v>0.3875093552392348</v>
      </c>
      <c r="AH139" s="13">
        <v>0.2039795659191887</v>
      </c>
      <c r="AI139" s="13">
        <v>0.35240197852705912</v>
      </c>
      <c r="AJ139" s="13">
        <v>0.43524174723264858</v>
      </c>
      <c r="AK139" s="13">
        <v>0.38572489339288479</v>
      </c>
      <c r="AL139" s="13">
        <v>0.15998311555559741</v>
      </c>
      <c r="AM139" s="13">
        <v>0.35956119651580071</v>
      </c>
      <c r="AO139" s="13">
        <v>0.25263945033371887</v>
      </c>
      <c r="AP139" s="13">
        <v>0.35311503762723878</v>
      </c>
      <c r="AQ139" s="13">
        <v>0.47179854664636273</v>
      </c>
      <c r="AR139" s="13">
        <v>0.34343757014306858</v>
      </c>
      <c r="AS139" s="13">
        <v>0.1794383275743387</v>
      </c>
      <c r="AT139" s="13">
        <v>0.33073963035984022</v>
      </c>
      <c r="AV139" s="13">
        <v>0.36519891241825408</v>
      </c>
      <c r="AW139" s="13">
        <v>0.42269115878246599</v>
      </c>
      <c r="AX139" s="13">
        <v>0.30227599412191891</v>
      </c>
      <c r="AY139" s="13">
        <v>0.1787167083267388</v>
      </c>
      <c r="AZ139" s="13">
        <v>0.35116863447350738</v>
      </c>
      <c r="BB139" s="13">
        <v>0.27341179395236531</v>
      </c>
      <c r="BC139" s="13">
        <v>0.34132179733694251</v>
      </c>
      <c r="BD139" s="13">
        <v>0.45870770710469971</v>
      </c>
      <c r="BE139" s="13">
        <v>0.36741080178975771</v>
      </c>
      <c r="BF139" s="13">
        <v>0.13036937006427601</v>
      </c>
      <c r="BH139" s="13">
        <v>0.23667714945241539</v>
      </c>
      <c r="BI139" s="13">
        <v>0.31920109857946982</v>
      </c>
      <c r="BJ139" s="13">
        <v>0.46958573512287038</v>
      </c>
      <c r="BK139" s="13">
        <v>0.4067813614150193</v>
      </c>
      <c r="BL139" s="13">
        <v>0.1858485574701082</v>
      </c>
      <c r="BN139" s="13">
        <v>0.34296344453471123</v>
      </c>
      <c r="BO139" s="13">
        <v>0.44422952332529431</v>
      </c>
      <c r="BP139" s="13">
        <v>0.40709119381876657</v>
      </c>
      <c r="BQ139" s="13">
        <v>0.2835038909158849</v>
      </c>
      <c r="BR139" s="13">
        <v>0.1000951543923882</v>
      </c>
      <c r="BS139" s="13">
        <v>0.3194831346635012</v>
      </c>
    </row>
    <row r="140" spans="2:73" ht="29" x14ac:dyDescent="0.35">
      <c r="B140" s="12" t="s">
        <v>147</v>
      </c>
      <c r="C140" s="13">
        <v>0.50406760422494623</v>
      </c>
      <c r="D140" s="13">
        <v>0.40884413672825509</v>
      </c>
      <c r="E140" s="13">
        <v>0.41595303539548489</v>
      </c>
      <c r="F140" s="13">
        <v>0.34473580183318442</v>
      </c>
      <c r="G140" s="13">
        <v>0.46777001151243902</v>
      </c>
      <c r="H140" s="13">
        <v>0.49475326257686431</v>
      </c>
      <c r="I140" s="13">
        <v>0.64841181427968764</v>
      </c>
      <c r="K140" s="13">
        <v>0.50006960877857787</v>
      </c>
      <c r="L140" s="13">
        <v>0.50808257065297768</v>
      </c>
      <c r="N140" s="13">
        <v>0.50238782793942682</v>
      </c>
      <c r="O140" s="13">
        <v>0.50940583553580121</v>
      </c>
      <c r="P140" s="13">
        <v>0.52819621860478716</v>
      </c>
      <c r="Q140" s="13">
        <v>0.46317210360050759</v>
      </c>
      <c r="S140" s="13">
        <v>0.39270254808086119</v>
      </c>
      <c r="T140" s="13">
        <v>0.54618899876432048</v>
      </c>
      <c r="U140" s="13">
        <v>0.59875330432402452</v>
      </c>
      <c r="V140" s="13">
        <v>0.58927259615966687</v>
      </c>
      <c r="W140" s="13">
        <v>0.56742091923012339</v>
      </c>
      <c r="X140" s="13">
        <v>0.55629309989989528</v>
      </c>
      <c r="Y140" s="13">
        <v>0.40876029946403908</v>
      </c>
      <c r="Z140" s="13">
        <v>0.446820391020325</v>
      </c>
      <c r="AB140" s="13">
        <v>0.37354735732418592</v>
      </c>
      <c r="AC140" s="13">
        <v>0.55983025452169755</v>
      </c>
      <c r="AD140" s="13">
        <v>0.59793295946067593</v>
      </c>
      <c r="AE140" s="13">
        <v>0.42179061705325521</v>
      </c>
      <c r="AF140" s="13">
        <v>0.42270088643636011</v>
      </c>
      <c r="AH140" s="13">
        <v>0.4249564132871409</v>
      </c>
      <c r="AI140" s="13">
        <v>0.49747559631850019</v>
      </c>
      <c r="AJ140" s="13">
        <v>0.58873180675671577</v>
      </c>
      <c r="AK140" s="13">
        <v>0.50921361946826649</v>
      </c>
      <c r="AL140" s="13">
        <v>0.3522426274273226</v>
      </c>
      <c r="AM140" s="13">
        <v>0.51080312344187229</v>
      </c>
      <c r="AO140" s="13">
        <v>0.32824752746108932</v>
      </c>
      <c r="AP140" s="13">
        <v>0.50859735801531136</v>
      </c>
      <c r="AQ140" s="13">
        <v>0.60781741717203197</v>
      </c>
      <c r="AR140" s="13">
        <v>0.52283952529781563</v>
      </c>
      <c r="AS140" s="13">
        <v>0.35441235263095872</v>
      </c>
      <c r="AT140" s="13">
        <v>0.51660889058381931</v>
      </c>
      <c r="AV140" s="13">
        <v>0.50749872484836589</v>
      </c>
      <c r="AW140" s="13">
        <v>0.55776430197467808</v>
      </c>
      <c r="AX140" s="13">
        <v>0.54313390788628468</v>
      </c>
      <c r="AY140" s="13">
        <v>0.31196463565304999</v>
      </c>
      <c r="AZ140" s="13">
        <v>0.52305442587412698</v>
      </c>
      <c r="BB140" s="13">
        <v>0.43321431791839599</v>
      </c>
      <c r="BC140" s="13">
        <v>0.50599041401239575</v>
      </c>
      <c r="BD140" s="13">
        <v>0.57221622066155842</v>
      </c>
      <c r="BE140" s="13">
        <v>0.54088016312921361</v>
      </c>
      <c r="BF140" s="13">
        <v>0.43207204517503889</v>
      </c>
      <c r="BH140" s="13">
        <v>0.35776099750344759</v>
      </c>
      <c r="BI140" s="13">
        <v>0.4901689906120878</v>
      </c>
      <c r="BJ140" s="13">
        <v>0.58092266651785673</v>
      </c>
      <c r="BK140" s="13">
        <v>0.54958694247451456</v>
      </c>
      <c r="BL140" s="13">
        <v>0.66296227839986854</v>
      </c>
      <c r="BN140" s="13">
        <v>0.55890300663690551</v>
      </c>
      <c r="BO140" s="13">
        <v>0.59190160843257678</v>
      </c>
      <c r="BP140" s="13">
        <v>0.57540613335767321</v>
      </c>
      <c r="BQ140" s="13">
        <v>0.39567069450653503</v>
      </c>
      <c r="BR140" s="13">
        <v>0.28319092517061778</v>
      </c>
      <c r="BS140" s="13">
        <v>0.3742526542589748</v>
      </c>
    </row>
    <row r="141" spans="2:73" ht="29" x14ac:dyDescent="0.35">
      <c r="B141" s="12" t="s">
        <v>148</v>
      </c>
      <c r="C141" s="13">
        <v>0.32258018715497849</v>
      </c>
      <c r="D141" s="13">
        <v>0.38220576649219368</v>
      </c>
      <c r="E141" s="13">
        <v>0.34655839753567269</v>
      </c>
      <c r="F141" s="13">
        <v>0.25854905365657982</v>
      </c>
      <c r="G141" s="13">
        <v>0.26982108968018431</v>
      </c>
      <c r="H141" s="13">
        <v>0.26687343226460147</v>
      </c>
      <c r="I141" s="13">
        <v>0.38195749823140068</v>
      </c>
      <c r="K141" s="13">
        <v>0.35049627438138808</v>
      </c>
      <c r="L141" s="13">
        <v>0.29454559969244148</v>
      </c>
      <c r="N141" s="13">
        <v>0.34891547473451262</v>
      </c>
      <c r="O141" s="13">
        <v>0.30033793979860862</v>
      </c>
      <c r="P141" s="13">
        <v>0.31397554636867558</v>
      </c>
      <c r="Q141" s="13">
        <v>0.33077830674085251</v>
      </c>
      <c r="S141" s="13">
        <v>0.32033132811812381</v>
      </c>
      <c r="T141" s="13">
        <v>0.2357888740029721</v>
      </c>
      <c r="U141" s="13">
        <v>0.42719953178181591</v>
      </c>
      <c r="V141" s="13">
        <v>0.45078941143605711</v>
      </c>
      <c r="W141" s="13">
        <v>0.32804867184734637</v>
      </c>
      <c r="X141" s="13">
        <v>0.29090171242950819</v>
      </c>
      <c r="Y141" s="13">
        <v>0.23276148647812531</v>
      </c>
      <c r="Z141" s="13">
        <v>0.28229736806748928</v>
      </c>
      <c r="AB141" s="13">
        <v>0.25423206063903903</v>
      </c>
      <c r="AC141" s="13">
        <v>0.34266779735290132</v>
      </c>
      <c r="AD141" s="13">
        <v>0.35682626005284968</v>
      </c>
      <c r="AE141" s="13">
        <v>0.30617941526279358</v>
      </c>
      <c r="AF141" s="13">
        <v>0.30354735187382009</v>
      </c>
      <c r="AH141" s="13">
        <v>0.37346938419393888</v>
      </c>
      <c r="AI141" s="13">
        <v>0.36084020047877219</v>
      </c>
      <c r="AJ141" s="13">
        <v>0.38902549933596919</v>
      </c>
      <c r="AK141" s="13">
        <v>0.28887731547279688</v>
      </c>
      <c r="AL141" s="13">
        <v>0.20988033411549659</v>
      </c>
      <c r="AM141" s="13">
        <v>0.30817195707592021</v>
      </c>
      <c r="AO141" s="13">
        <v>0.34140798511701448</v>
      </c>
      <c r="AP141" s="13">
        <v>0.37582758893127738</v>
      </c>
      <c r="AQ141" s="13">
        <v>0.44117958880045588</v>
      </c>
      <c r="AR141" s="13">
        <v>0.29675423115703659</v>
      </c>
      <c r="AS141" s="13">
        <v>0.2483638447060238</v>
      </c>
      <c r="AT141" s="13">
        <v>0.27825904735983481</v>
      </c>
      <c r="AV141" s="13">
        <v>0.39728542691358087</v>
      </c>
      <c r="AW141" s="13">
        <v>0.44940828267435889</v>
      </c>
      <c r="AX141" s="13">
        <v>0.28118980294627488</v>
      </c>
      <c r="AY141" s="13">
        <v>0.27385936815139622</v>
      </c>
      <c r="AZ141" s="13">
        <v>0.29092159143704122</v>
      </c>
      <c r="BB141" s="13">
        <v>0.26610953926873682</v>
      </c>
      <c r="BC141" s="13">
        <v>0.3683454082224753</v>
      </c>
      <c r="BD141" s="13">
        <v>0.39937138447147069</v>
      </c>
      <c r="BE141" s="13">
        <v>0.28967341621228349</v>
      </c>
      <c r="BF141" s="13">
        <v>0.31328967731013918</v>
      </c>
      <c r="BH141" s="13">
        <v>0.27844670392899989</v>
      </c>
      <c r="BI141" s="13">
        <v>0.34869218381621492</v>
      </c>
      <c r="BJ141" s="13">
        <v>0.39744086075178042</v>
      </c>
      <c r="BK141" s="13">
        <v>0.33671221003617557</v>
      </c>
      <c r="BL141" s="13">
        <v>0.34522511881145213</v>
      </c>
      <c r="BN141" s="13">
        <v>0.35843160881961728</v>
      </c>
      <c r="BO141" s="13">
        <v>0.42036573440508218</v>
      </c>
      <c r="BP141" s="13">
        <v>0.36973028075061259</v>
      </c>
      <c r="BQ141" s="13">
        <v>0.27614776647969652</v>
      </c>
      <c r="BR141" s="13">
        <v>0.36186944137131888</v>
      </c>
      <c r="BS141" s="13">
        <v>0.1883300804987311</v>
      </c>
    </row>
    <row r="142" spans="2:73" ht="29" x14ac:dyDescent="0.35">
      <c r="B142" s="12" t="s">
        <v>149</v>
      </c>
      <c r="C142" s="13">
        <v>0.67374445542995021</v>
      </c>
      <c r="D142" s="13">
        <v>0.47953667201665301</v>
      </c>
      <c r="E142" s="13">
        <v>0.5371329287401484</v>
      </c>
      <c r="F142" s="13">
        <v>0.67276211990920043</v>
      </c>
      <c r="G142" s="13">
        <v>0.67857747549072167</v>
      </c>
      <c r="H142" s="13">
        <v>0.69518569535220187</v>
      </c>
      <c r="I142" s="13">
        <v>0.75751946401064463</v>
      </c>
      <c r="K142" s="13">
        <v>0.66639442826190354</v>
      </c>
      <c r="L142" s="13">
        <v>0.68112568252755334</v>
      </c>
      <c r="N142" s="13">
        <v>0.71498803275444345</v>
      </c>
      <c r="O142" s="13">
        <v>0.69954774202511361</v>
      </c>
      <c r="P142" s="13">
        <v>0.65123294146562005</v>
      </c>
      <c r="Q142" s="13">
        <v>0.61434996141982723</v>
      </c>
      <c r="S142" s="13">
        <v>0.57437250098586579</v>
      </c>
      <c r="T142" s="13">
        <v>0.61017333893663928</v>
      </c>
      <c r="U142" s="13">
        <v>0.77288717527092821</v>
      </c>
      <c r="V142" s="13">
        <v>0.69518120211080581</v>
      </c>
      <c r="W142" s="13">
        <v>0.7864258541837944</v>
      </c>
      <c r="X142" s="13">
        <v>0.71725512297841221</v>
      </c>
      <c r="Y142" s="13">
        <v>0.62259392721191886</v>
      </c>
      <c r="Z142" s="13">
        <v>0.78616716739092729</v>
      </c>
      <c r="AB142" s="13">
        <v>0.55107037140076298</v>
      </c>
      <c r="AC142" s="13">
        <v>0.66669495777325705</v>
      </c>
      <c r="AD142" s="13">
        <v>0.75462079714588925</v>
      </c>
      <c r="AE142" s="13">
        <v>0.66024805818530696</v>
      </c>
      <c r="AF142" s="13">
        <v>0.69308457825144376</v>
      </c>
      <c r="AH142" s="13">
        <v>0.57576285091806956</v>
      </c>
      <c r="AI142" s="13">
        <v>0.72326200045638189</v>
      </c>
      <c r="AJ142" s="13">
        <v>0.74748745655210291</v>
      </c>
      <c r="AK142" s="13">
        <v>0.65999643321366563</v>
      </c>
      <c r="AL142" s="13">
        <v>0.42107400011587132</v>
      </c>
      <c r="AM142" s="13">
        <v>0.67663086243618997</v>
      </c>
      <c r="AO142" s="13">
        <v>0.59028173996856492</v>
      </c>
      <c r="AP142" s="13">
        <v>0.69378729334105071</v>
      </c>
      <c r="AQ142" s="13">
        <v>0.78757561054780112</v>
      </c>
      <c r="AR142" s="13">
        <v>0.69887123526117001</v>
      </c>
      <c r="AS142" s="13">
        <v>0.50584723736544202</v>
      </c>
      <c r="AT142" s="13">
        <v>0.63709849843750332</v>
      </c>
      <c r="AV142" s="13">
        <v>0.69796252466230968</v>
      </c>
      <c r="AW142" s="13">
        <v>0.81965086687170929</v>
      </c>
      <c r="AX142" s="13">
        <v>0.67641107617583607</v>
      </c>
      <c r="AY142" s="13">
        <v>0.43271983298514599</v>
      </c>
      <c r="AZ142" s="13">
        <v>0.65497967378230482</v>
      </c>
      <c r="BB142" s="13">
        <v>0.64003201079959959</v>
      </c>
      <c r="BC142" s="13">
        <v>0.67999810213355705</v>
      </c>
      <c r="BD142" s="13">
        <v>0.78988866374398414</v>
      </c>
      <c r="BE142" s="13">
        <v>0.6883378084237205</v>
      </c>
      <c r="BF142" s="13">
        <v>0.64412136931626551</v>
      </c>
      <c r="BH142" s="13">
        <v>0.59873779121439274</v>
      </c>
      <c r="BI142" s="13">
        <v>0.6716346457606911</v>
      </c>
      <c r="BJ142" s="13">
        <v>0.79545454617901135</v>
      </c>
      <c r="BK142" s="13">
        <v>0.71211858640813286</v>
      </c>
      <c r="BL142" s="13">
        <v>0.67639936496245834</v>
      </c>
      <c r="BN142" s="13">
        <v>0.70378103951837867</v>
      </c>
      <c r="BO142" s="13">
        <v>0.78270827365705897</v>
      </c>
      <c r="BP142" s="13">
        <v>0.69025855840349959</v>
      </c>
      <c r="BQ142" s="13">
        <v>0.56711951364705349</v>
      </c>
      <c r="BR142" s="13">
        <v>0.54552885677094143</v>
      </c>
      <c r="BS142" s="13">
        <v>0.56445994119363763</v>
      </c>
    </row>
    <row r="143" spans="2:73" x14ac:dyDescent="0.35">
      <c r="B143" s="12" t="s">
        <v>150</v>
      </c>
      <c r="C143" s="13">
        <v>0.56124978405682802</v>
      </c>
      <c r="D143" s="13">
        <v>0.42892221646473028</v>
      </c>
      <c r="E143" s="13">
        <v>0.40924975701199179</v>
      </c>
      <c r="F143" s="13">
        <v>0.48026802021461112</v>
      </c>
      <c r="G143" s="13">
        <v>0.51543313956638137</v>
      </c>
      <c r="H143" s="13">
        <v>0.62302788150723953</v>
      </c>
      <c r="I143" s="13">
        <v>0.67113601897053088</v>
      </c>
      <c r="K143" s="13">
        <v>0.62432985553139875</v>
      </c>
      <c r="L143" s="13">
        <v>0.49790194570991408</v>
      </c>
      <c r="N143" s="13">
        <v>0.57195552995488619</v>
      </c>
      <c r="O143" s="13">
        <v>0.55684902230177979</v>
      </c>
      <c r="P143" s="13">
        <v>0.55199982852838392</v>
      </c>
      <c r="Q143" s="13">
        <v>0.56497871870263927</v>
      </c>
      <c r="S143" s="13">
        <v>0.42807533201586301</v>
      </c>
      <c r="T143" s="13">
        <v>0.50687786229466558</v>
      </c>
      <c r="U143" s="13">
        <v>0.70606349078322617</v>
      </c>
      <c r="V143" s="13">
        <v>0.72142181978410913</v>
      </c>
      <c r="W143" s="13">
        <v>0.71227005564295043</v>
      </c>
      <c r="X143" s="13">
        <v>0.60144097633377192</v>
      </c>
      <c r="Y143" s="13">
        <v>0.36382876637976158</v>
      </c>
      <c r="Z143" s="13">
        <v>0.51368446217969899</v>
      </c>
      <c r="AB143" s="13">
        <v>0.56012523596202068</v>
      </c>
      <c r="AC143" s="13">
        <v>0.5477393149756602</v>
      </c>
      <c r="AD143" s="13">
        <v>0.63940604643465748</v>
      </c>
      <c r="AE143" s="13">
        <v>0.55652247650530262</v>
      </c>
      <c r="AF143" s="13">
        <v>0.48321000338498499</v>
      </c>
      <c r="AH143" s="13">
        <v>0.39419314879590228</v>
      </c>
      <c r="AI143" s="13">
        <v>0.52768457382350442</v>
      </c>
      <c r="AJ143" s="13">
        <v>0.6219507746274866</v>
      </c>
      <c r="AK143" s="13">
        <v>0.64090252682221982</v>
      </c>
      <c r="AL143" s="13">
        <v>0.46111821075643522</v>
      </c>
      <c r="AM143" s="13">
        <v>0.59098226767098094</v>
      </c>
      <c r="AO143" s="13">
        <v>0.39644041544544001</v>
      </c>
      <c r="AP143" s="13">
        <v>0.54179863231083902</v>
      </c>
      <c r="AQ143" s="13">
        <v>0.64478730059393297</v>
      </c>
      <c r="AR143" s="13">
        <v>0.64106507859517714</v>
      </c>
      <c r="AS143" s="13">
        <v>0.41781412383060401</v>
      </c>
      <c r="AT143" s="13">
        <v>0.57184612789755573</v>
      </c>
      <c r="AV143" s="13">
        <v>0.53300555884169898</v>
      </c>
      <c r="AW143" s="13">
        <v>0.68197215969696856</v>
      </c>
      <c r="AX143" s="13">
        <v>0.56932882758797831</v>
      </c>
      <c r="AY143" s="13">
        <v>0.40130093125953259</v>
      </c>
      <c r="AZ143" s="13">
        <v>0.57006301894743128</v>
      </c>
      <c r="BB143" s="13">
        <v>0.49624763860738558</v>
      </c>
      <c r="BC143" s="13">
        <v>0.51694356894830762</v>
      </c>
      <c r="BD143" s="13">
        <v>0.62865002612463539</v>
      </c>
      <c r="BE143" s="13">
        <v>0.5990936191930154</v>
      </c>
      <c r="BF143" s="13">
        <v>0.3831637366054399</v>
      </c>
      <c r="BH143" s="13">
        <v>0.50640744938092064</v>
      </c>
      <c r="BI143" s="13">
        <v>0.49996466280095281</v>
      </c>
      <c r="BJ143" s="13">
        <v>0.63629957871806075</v>
      </c>
      <c r="BK143" s="13">
        <v>0.60513871606613201</v>
      </c>
      <c r="BL143" s="13">
        <v>0.38840038384801351</v>
      </c>
      <c r="BN143" s="13">
        <v>0.54928071712108717</v>
      </c>
      <c r="BO143" s="13">
        <v>0.67783325778045189</v>
      </c>
      <c r="BP143" s="13">
        <v>0.63404494946268741</v>
      </c>
      <c r="BQ143" s="13">
        <v>0.52630679036280992</v>
      </c>
      <c r="BR143" s="13">
        <v>0.47753531659998888</v>
      </c>
      <c r="BS143" s="13">
        <v>0.33203279399605168</v>
      </c>
    </row>
    <row r="144" spans="2:73" ht="43.5" x14ac:dyDescent="0.35">
      <c r="B144" s="12" t="s">
        <v>151</v>
      </c>
      <c r="C144" s="13">
        <v>0.45986589105123199</v>
      </c>
      <c r="D144" s="13">
        <v>0.27710819838021911</v>
      </c>
      <c r="E144" s="13">
        <v>0.48152144217448761</v>
      </c>
      <c r="F144" s="13">
        <v>0.4064288976369434</v>
      </c>
      <c r="G144" s="13">
        <v>0.44547719970810301</v>
      </c>
      <c r="H144" s="13">
        <v>0.46292961793242321</v>
      </c>
      <c r="I144" s="13">
        <v>0.52205637800977012</v>
      </c>
      <c r="K144" s="13">
        <v>0.44686929737877412</v>
      </c>
      <c r="L144" s="13">
        <v>0.4729176536091626</v>
      </c>
      <c r="N144" s="13">
        <v>0.44296567698464329</v>
      </c>
      <c r="O144" s="13">
        <v>0.45194594368552732</v>
      </c>
      <c r="P144" s="13">
        <v>0.4760170464798284</v>
      </c>
      <c r="Q144" s="13">
        <v>0.47828517978614271</v>
      </c>
      <c r="S144" s="13">
        <v>0.45180575781802401</v>
      </c>
      <c r="T144" s="13">
        <v>0.39334072887956861</v>
      </c>
      <c r="U144" s="13">
        <v>0.3499770359739065</v>
      </c>
      <c r="V144" s="13">
        <v>0.54998858370541726</v>
      </c>
      <c r="W144" s="13">
        <v>0.46500275432666022</v>
      </c>
      <c r="X144" s="13">
        <v>0.47460846390323902</v>
      </c>
      <c r="Y144" s="13">
        <v>0.41307326401695887</v>
      </c>
      <c r="Z144" s="13">
        <v>0.51015735779744908</v>
      </c>
      <c r="AB144" s="13">
        <v>0.50778800512919076</v>
      </c>
      <c r="AC144" s="13">
        <v>0.45853878012989557</v>
      </c>
      <c r="AD144" s="13">
        <v>0.51303204206234165</v>
      </c>
      <c r="AE144" s="13">
        <v>0.4589696073330703</v>
      </c>
      <c r="AF144" s="13">
        <v>0.39274350726962509</v>
      </c>
      <c r="AH144" s="13">
        <v>0.42961342014634618</v>
      </c>
      <c r="AI144" s="13">
        <v>0.44444120826377709</v>
      </c>
      <c r="AJ144" s="13">
        <v>0.54343019252730362</v>
      </c>
      <c r="AK144" s="13">
        <v>0.43116145750660911</v>
      </c>
      <c r="AL144" s="13">
        <v>0.2941915086174603</v>
      </c>
      <c r="AM144" s="13">
        <v>0.52266510614570905</v>
      </c>
      <c r="AO144" s="13">
        <v>0.44334172986299009</v>
      </c>
      <c r="AP144" s="13">
        <v>0.47917986242192617</v>
      </c>
      <c r="AQ144" s="13">
        <v>0.53241719734177084</v>
      </c>
      <c r="AR144" s="13">
        <v>0.34610427548350908</v>
      </c>
      <c r="AS144" s="13">
        <v>0.32971289341856491</v>
      </c>
      <c r="AT144" s="13">
        <v>0.51482944219226756</v>
      </c>
      <c r="AV144" s="13">
        <v>0.44232543968125282</v>
      </c>
      <c r="AW144" s="13">
        <v>0.50996969624236654</v>
      </c>
      <c r="AX144" s="13">
        <v>0.47723778459269689</v>
      </c>
      <c r="AY144" s="13">
        <v>0.3655446605724661</v>
      </c>
      <c r="AZ144" s="13">
        <v>0.50773250729813468</v>
      </c>
      <c r="BB144" s="13">
        <v>0.40719296387416248</v>
      </c>
      <c r="BC144" s="13">
        <v>0.47971293347066968</v>
      </c>
      <c r="BD144" s="13">
        <v>0.52227110757698236</v>
      </c>
      <c r="BE144" s="13">
        <v>0.47100121830626968</v>
      </c>
      <c r="BF144" s="13">
        <v>0.40479429363636721</v>
      </c>
      <c r="BH144" s="13">
        <v>0.41687952138222578</v>
      </c>
      <c r="BI144" s="13">
        <v>0.52139167980420653</v>
      </c>
      <c r="BJ144" s="13">
        <v>0.49669972022132541</v>
      </c>
      <c r="BK144" s="13">
        <v>0.40594937036065848</v>
      </c>
      <c r="BL144" s="13">
        <v>0.37662657986513709</v>
      </c>
      <c r="BN144" s="13">
        <v>0.42945699148246769</v>
      </c>
      <c r="BO144" s="13">
        <v>0.50721805320754865</v>
      </c>
      <c r="BP144" s="13">
        <v>0.51862081657446457</v>
      </c>
      <c r="BQ144" s="13">
        <v>0.5481130679181434</v>
      </c>
      <c r="BR144" s="13">
        <v>0.2377505762162071</v>
      </c>
      <c r="BS144" s="13">
        <v>0.42065677015272651</v>
      </c>
    </row>
    <row r="145" spans="2:73" ht="29" x14ac:dyDescent="0.35">
      <c r="B145" s="12" t="s">
        <v>152</v>
      </c>
      <c r="C145" s="13">
        <v>0.46623627945357882</v>
      </c>
      <c r="D145" s="13">
        <v>0.32949873327856388</v>
      </c>
      <c r="E145" s="13">
        <v>0.37353426068745849</v>
      </c>
      <c r="F145" s="13">
        <v>0.42113714845621941</v>
      </c>
      <c r="G145" s="13">
        <v>0.40836005517406859</v>
      </c>
      <c r="H145" s="13">
        <v>0.40628806092082648</v>
      </c>
      <c r="I145" s="13">
        <v>0.61305555875783913</v>
      </c>
      <c r="K145" s="13">
        <v>0.43381348054557672</v>
      </c>
      <c r="L145" s="13">
        <v>0.49879670901502282</v>
      </c>
      <c r="N145" s="13">
        <v>0.48435623916080628</v>
      </c>
      <c r="O145" s="13">
        <v>0.49945741248666958</v>
      </c>
      <c r="P145" s="13">
        <v>0.41467439092903052</v>
      </c>
      <c r="Q145" s="13">
        <v>0.46000941176540872</v>
      </c>
      <c r="S145" s="13">
        <v>0.35211162421003728</v>
      </c>
      <c r="T145" s="13">
        <v>0.39597294079313727</v>
      </c>
      <c r="U145" s="13">
        <v>0.60257858017923238</v>
      </c>
      <c r="V145" s="13">
        <v>0.66132648342068057</v>
      </c>
      <c r="W145" s="13">
        <v>0.58845571127196195</v>
      </c>
      <c r="X145" s="13">
        <v>0.4290586074189579</v>
      </c>
      <c r="Y145" s="13">
        <v>0.36797205614211009</v>
      </c>
      <c r="Z145" s="13">
        <v>0.45073655288770942</v>
      </c>
      <c r="AB145" s="13">
        <v>0.48438867854063011</v>
      </c>
      <c r="AC145" s="13">
        <v>0.44027458922503437</v>
      </c>
      <c r="AD145" s="13">
        <v>0.49040700855709851</v>
      </c>
      <c r="AE145" s="13">
        <v>0.51510564124903058</v>
      </c>
      <c r="AF145" s="13">
        <v>0.38097084996529551</v>
      </c>
      <c r="AH145" s="13">
        <v>0.35918186444604649</v>
      </c>
      <c r="AI145" s="13">
        <v>0.44087425952969511</v>
      </c>
      <c r="AJ145" s="13">
        <v>0.56784152963430978</v>
      </c>
      <c r="AK145" s="13">
        <v>0.56737744694327652</v>
      </c>
      <c r="AL145" s="13">
        <v>0.34148122177281659</v>
      </c>
      <c r="AM145" s="13">
        <v>0.4458677598690981</v>
      </c>
      <c r="AO145" s="13">
        <v>0.3109021465624639</v>
      </c>
      <c r="AP145" s="13">
        <v>0.45820881903541327</v>
      </c>
      <c r="AQ145" s="13">
        <v>0.60022390955973293</v>
      </c>
      <c r="AR145" s="13">
        <v>0.50482962826435407</v>
      </c>
      <c r="AS145" s="13">
        <v>0.37904850667901951</v>
      </c>
      <c r="AT145" s="13">
        <v>0.45222688250758319</v>
      </c>
      <c r="AV145" s="13">
        <v>0.45679959962568578</v>
      </c>
      <c r="AW145" s="13">
        <v>0.55275380275488462</v>
      </c>
      <c r="AX145" s="13">
        <v>0.56222265428902674</v>
      </c>
      <c r="AY145" s="13">
        <v>0.37115306466575482</v>
      </c>
      <c r="AZ145" s="13">
        <v>0.44137132516768568</v>
      </c>
      <c r="BB145" s="13">
        <v>0.39393621208859297</v>
      </c>
      <c r="BC145" s="13">
        <v>0.42446741684550182</v>
      </c>
      <c r="BD145" s="13">
        <v>0.55666496265923049</v>
      </c>
      <c r="BE145" s="13">
        <v>0.57609330215106191</v>
      </c>
      <c r="BF145" s="13">
        <v>0.57786164381693528</v>
      </c>
      <c r="BH145" s="13">
        <v>0.36478264996655713</v>
      </c>
      <c r="BI145" s="13">
        <v>0.41046182995741332</v>
      </c>
      <c r="BJ145" s="13">
        <v>0.53662585259196816</v>
      </c>
      <c r="BK145" s="13">
        <v>0.60359638221216017</v>
      </c>
      <c r="BL145" s="13">
        <v>0.63152399910084167</v>
      </c>
      <c r="BN145" s="13">
        <v>0.45568686002072112</v>
      </c>
      <c r="BO145" s="13">
        <v>0.5566709355417363</v>
      </c>
      <c r="BP145" s="13">
        <v>0.63052315302881656</v>
      </c>
      <c r="BQ145" s="13">
        <v>0.44496070172912522</v>
      </c>
      <c r="BR145" s="13">
        <v>0.50848785340952152</v>
      </c>
      <c r="BS145" s="13">
        <v>0.28930089163559602</v>
      </c>
    </row>
    <row r="146" spans="2:73" ht="29" x14ac:dyDescent="0.35">
      <c r="B146" s="12" t="s">
        <v>153</v>
      </c>
      <c r="C146" s="13">
        <v>0.26268893944418947</v>
      </c>
      <c r="D146" s="13">
        <v>0.13822444248108881</v>
      </c>
      <c r="E146" s="13">
        <v>0.19487274437013499</v>
      </c>
      <c r="F146" s="13">
        <v>0.1771004983628004</v>
      </c>
      <c r="G146" s="13">
        <v>0.19159069330839951</v>
      </c>
      <c r="H146" s="13">
        <v>0.31923067675295502</v>
      </c>
      <c r="I146" s="13">
        <v>0.35564770738293838</v>
      </c>
      <c r="K146" s="13">
        <v>0.26839519197880363</v>
      </c>
      <c r="L146" s="13">
        <v>0.25695846459406002</v>
      </c>
      <c r="N146" s="13">
        <v>0.21126057404695051</v>
      </c>
      <c r="O146" s="13">
        <v>0.20964534851193409</v>
      </c>
      <c r="P146" s="13">
        <v>0.29853361325241101</v>
      </c>
      <c r="Q146" s="13">
        <v>0.3495910545544636</v>
      </c>
      <c r="S146" s="13">
        <v>0.20122363123358211</v>
      </c>
      <c r="T146" s="13">
        <v>0.22855408916539499</v>
      </c>
      <c r="U146" s="13">
        <v>0.21028962443000351</v>
      </c>
      <c r="V146" s="13">
        <v>0.2413898270022268</v>
      </c>
      <c r="W146" s="13">
        <v>0.35549551159597159</v>
      </c>
      <c r="X146" s="13">
        <v>0.33071600691037611</v>
      </c>
      <c r="Y146" s="13">
        <v>0.22194431120750061</v>
      </c>
      <c r="Z146" s="13">
        <v>0.35634190020475331</v>
      </c>
      <c r="AB146" s="13">
        <v>0.30633258189321477</v>
      </c>
      <c r="AC146" s="13">
        <v>0.29396572646622832</v>
      </c>
      <c r="AD146" s="13">
        <v>0.2423880768276872</v>
      </c>
      <c r="AE146" s="13">
        <v>0.25414976700366521</v>
      </c>
      <c r="AF146" s="13">
        <v>0.14502521389512391</v>
      </c>
      <c r="AH146" s="13">
        <v>0.21623457139166191</v>
      </c>
      <c r="AI146" s="13">
        <v>0.17035419691183379</v>
      </c>
      <c r="AJ146" s="13">
        <v>0.2994265167406634</v>
      </c>
      <c r="AK146" s="13">
        <v>0.14018382228679019</v>
      </c>
      <c r="AL146" s="13">
        <v>0.16635497335903479</v>
      </c>
      <c r="AM146" s="13">
        <v>0.41556592334795361</v>
      </c>
      <c r="AO146" s="13">
        <v>0.1790609277954063</v>
      </c>
      <c r="AP146" s="13">
        <v>0.16599826007680071</v>
      </c>
      <c r="AQ146" s="13">
        <v>0.29499279946915741</v>
      </c>
      <c r="AR146" s="13">
        <v>9.0222535347227448E-2</v>
      </c>
      <c r="AS146" s="13">
        <v>0.23710179235980219</v>
      </c>
      <c r="AT146" s="13">
        <v>0.41435570972688762</v>
      </c>
      <c r="AV146" s="13">
        <v>0.1541428587822819</v>
      </c>
      <c r="AW146" s="13">
        <v>0.33871941358152752</v>
      </c>
      <c r="AX146" s="13">
        <v>0.14752905840954059</v>
      </c>
      <c r="AY146" s="13">
        <v>0.21263824772042489</v>
      </c>
      <c r="AZ146" s="13">
        <v>0.38227355670097052</v>
      </c>
      <c r="BB146" s="13">
        <v>0.25826256263720471</v>
      </c>
      <c r="BC146" s="13">
        <v>0.18510813592980141</v>
      </c>
      <c r="BD146" s="13">
        <v>0.44012373489389861</v>
      </c>
      <c r="BE146" s="13">
        <v>0.15135852762889671</v>
      </c>
      <c r="BF146" s="13">
        <v>0.27028289546960382</v>
      </c>
      <c r="BH146" s="13">
        <v>0.23053051322063101</v>
      </c>
      <c r="BI146" s="13">
        <v>0.19234273729414769</v>
      </c>
      <c r="BJ146" s="13">
        <v>0.42858097122554639</v>
      </c>
      <c r="BK146" s="13">
        <v>0.1358480830603844</v>
      </c>
      <c r="BL146" s="13">
        <v>0.2317989790654911</v>
      </c>
      <c r="BN146" s="13">
        <v>0.17838424667376501</v>
      </c>
      <c r="BO146" s="13">
        <v>0.37603999649020958</v>
      </c>
      <c r="BP146" s="13">
        <v>0.16955914915293471</v>
      </c>
      <c r="BQ146" s="13">
        <v>0.41309148457812189</v>
      </c>
      <c r="BR146" s="13">
        <v>0.28185219002746359</v>
      </c>
      <c r="BS146" s="13">
        <v>0.29664815378094272</v>
      </c>
    </row>
    <row r="147" spans="2:73" x14ac:dyDescent="0.35">
      <c r="B147" s="12" t="s">
        <v>154</v>
      </c>
      <c r="C147" s="13">
        <v>5.8376567665697633E-2</v>
      </c>
      <c r="D147" s="13">
        <v>0</v>
      </c>
      <c r="E147" s="13">
        <v>2.3022053277661599E-2</v>
      </c>
      <c r="F147" s="13">
        <v>5.2746300591443938E-2</v>
      </c>
      <c r="G147" s="13">
        <v>3.9613663816594202E-2</v>
      </c>
      <c r="H147" s="13">
        <v>6.5781719981949149E-2</v>
      </c>
      <c r="I147" s="13">
        <v>9.267818763976951E-2</v>
      </c>
      <c r="K147" s="13">
        <v>6.5889637900940101E-2</v>
      </c>
      <c r="L147" s="13">
        <v>5.0831605403836307E-2</v>
      </c>
      <c r="N147" s="13">
        <v>8.1657055856977065E-2</v>
      </c>
      <c r="O147" s="13">
        <v>4.6563781421916341E-2</v>
      </c>
      <c r="P147" s="13">
        <v>4.9577779076852672E-2</v>
      </c>
      <c r="Q147" s="13">
        <v>6.1931018521150627E-2</v>
      </c>
      <c r="S147" s="13">
        <v>5.3855473771079458E-2</v>
      </c>
      <c r="T147" s="13">
        <v>5.3689779542339638E-2</v>
      </c>
      <c r="U147" s="13">
        <v>8.4335803040200621E-2</v>
      </c>
      <c r="V147" s="13">
        <v>4.6850267089507777E-2</v>
      </c>
      <c r="W147" s="13">
        <v>1.7202527350409461E-2</v>
      </c>
      <c r="X147" s="13">
        <v>0.1074814150041665</v>
      </c>
      <c r="Y147" s="13">
        <v>0.1122802853824728</v>
      </c>
      <c r="Z147" s="13">
        <v>4.4790737173293307E-2</v>
      </c>
      <c r="AB147" s="13">
        <v>6.3996465548696521E-2</v>
      </c>
      <c r="AC147" s="13">
        <v>6.5469505093035715E-2</v>
      </c>
      <c r="AD147" s="13">
        <v>5.3428570708652062E-2</v>
      </c>
      <c r="AE147" s="13">
        <v>5.9765835187000939E-2</v>
      </c>
      <c r="AF147" s="13">
        <v>3.4232596238405751E-2</v>
      </c>
      <c r="AH147" s="13">
        <v>3.409135427898459E-2</v>
      </c>
      <c r="AI147" s="13">
        <v>6.4732362219822011E-3</v>
      </c>
      <c r="AJ147" s="13">
        <v>0.1105757386367497</v>
      </c>
      <c r="AK147" s="13">
        <v>2.2393278749125022E-2</v>
      </c>
      <c r="AL147" s="13">
        <v>6.1802401470856833E-2</v>
      </c>
      <c r="AM147" s="13">
        <v>9.4950547365208998E-2</v>
      </c>
      <c r="AO147" s="13">
        <v>2.2611281600351221E-2</v>
      </c>
      <c r="AP147" s="13">
        <v>1.8961044879461361E-2</v>
      </c>
      <c r="AQ147" s="13">
        <v>0.10615139145071049</v>
      </c>
      <c r="AR147" s="13">
        <v>1.333800250092667E-2</v>
      </c>
      <c r="AS147" s="13">
        <v>2.4665750424911141E-2</v>
      </c>
      <c r="AT147" s="13">
        <v>8.3797488909784348E-2</v>
      </c>
      <c r="AV147" s="13">
        <v>1.507265260294703E-2</v>
      </c>
      <c r="AW147" s="13">
        <v>0.1246963825455103</v>
      </c>
      <c r="AX147" s="13">
        <v>2.4100012779677341E-2</v>
      </c>
      <c r="AY147" s="13">
        <v>2.0771396997240031E-2</v>
      </c>
      <c r="AZ147" s="13">
        <v>8.6257682829226134E-2</v>
      </c>
      <c r="BB147" s="13">
        <v>4.2969179606628598E-2</v>
      </c>
      <c r="BC147" s="13">
        <v>4.9808873538908442E-2</v>
      </c>
      <c r="BD147" s="13">
        <v>0.1258082377183341</v>
      </c>
      <c r="BE147" s="13">
        <v>1.1044434800820921E-2</v>
      </c>
      <c r="BF147" s="13">
        <v>0</v>
      </c>
      <c r="BH147" s="13">
        <v>4.6708535728326277E-2</v>
      </c>
      <c r="BI147" s="13">
        <v>4.4388500286109037E-2</v>
      </c>
      <c r="BJ147" s="13">
        <v>0.11100096264639731</v>
      </c>
      <c r="BK147" s="13">
        <v>2.9704902134939159E-2</v>
      </c>
      <c r="BL147" s="13">
        <v>0</v>
      </c>
      <c r="BN147" s="13">
        <v>5.1236230880324758E-2</v>
      </c>
      <c r="BO147" s="13">
        <v>0.1166529772369128</v>
      </c>
      <c r="BP147" s="13">
        <v>1.2434659661421051E-2</v>
      </c>
      <c r="BQ147" s="13">
        <v>9.5146046175033527E-2</v>
      </c>
      <c r="BR147" s="13">
        <v>0</v>
      </c>
      <c r="BS147" s="13">
        <v>2.8288470842687329E-2</v>
      </c>
    </row>
    <row r="148" spans="2:73" x14ac:dyDescent="0.35">
      <c r="B148" s="12" t="s">
        <v>96</v>
      </c>
      <c r="C148" s="13">
        <v>2.257434525609996E-2</v>
      </c>
      <c r="D148" s="13">
        <v>6.6182981624032022E-2</v>
      </c>
      <c r="E148" s="13">
        <v>7.1646483690947213E-2</v>
      </c>
      <c r="F148" s="13">
        <v>1.104507118510638E-2</v>
      </c>
      <c r="G148" s="13">
        <v>2.2128368018302799E-2</v>
      </c>
      <c r="H148" s="13">
        <v>2.0217019772636059E-2</v>
      </c>
      <c r="I148" s="13">
        <v>0</v>
      </c>
      <c r="K148" s="13">
        <v>2.2843233515108929E-2</v>
      </c>
      <c r="L148" s="13">
        <v>2.230431560066512E-2</v>
      </c>
      <c r="N148" s="13">
        <v>1.080249455370243E-2</v>
      </c>
      <c r="O148" s="13">
        <v>2.9738729827145101E-2</v>
      </c>
      <c r="P148" s="13">
        <v>3.227256942191048E-2</v>
      </c>
      <c r="Q148" s="13">
        <v>1.416123181848508E-2</v>
      </c>
      <c r="S148" s="13">
        <v>2.407562983459598E-2</v>
      </c>
      <c r="T148" s="13">
        <v>3.8121329439803127E-2</v>
      </c>
      <c r="U148" s="13">
        <v>0</v>
      </c>
      <c r="V148" s="13">
        <v>9.1211104863986592E-3</v>
      </c>
      <c r="W148" s="13">
        <v>1.417736149865534E-2</v>
      </c>
      <c r="X148" s="13">
        <v>0</v>
      </c>
      <c r="Y148" s="13">
        <v>0.1288379383298856</v>
      </c>
      <c r="Z148" s="13">
        <v>2.3503586591802291E-2</v>
      </c>
      <c r="AB148" s="13">
        <v>1.005453952823583E-2</v>
      </c>
      <c r="AC148" s="13">
        <v>3.1910306103266492E-2</v>
      </c>
      <c r="AD148" s="13">
        <v>2.0852314491363811E-2</v>
      </c>
      <c r="AE148" s="13">
        <v>0</v>
      </c>
      <c r="AF148" s="13">
        <v>1.528743594068549E-2</v>
      </c>
      <c r="AH148" s="13">
        <v>6.3386739600713726E-2</v>
      </c>
      <c r="AI148" s="13">
        <v>4.8525021379486584E-3</v>
      </c>
      <c r="AJ148" s="13">
        <v>2.5360747092736051E-2</v>
      </c>
      <c r="AK148" s="13">
        <v>2.7390981947304431E-2</v>
      </c>
      <c r="AL148" s="13">
        <v>3.0947447682822909E-2</v>
      </c>
      <c r="AM148" s="13">
        <v>7.2167154211829673E-3</v>
      </c>
      <c r="AO148" s="13">
        <v>7.4037317693003063E-2</v>
      </c>
      <c r="AP148" s="13">
        <v>5.0296720626148593E-3</v>
      </c>
      <c r="AQ148" s="13">
        <v>1.2888155268157101E-2</v>
      </c>
      <c r="AR148" s="13">
        <v>2.8453149591702229E-2</v>
      </c>
      <c r="AS148" s="13">
        <v>2.9697518483268289E-2</v>
      </c>
      <c r="AT148" s="13">
        <v>1.370887313995453E-2</v>
      </c>
      <c r="AV148" s="13">
        <v>1.053026999891008E-2</v>
      </c>
      <c r="AW148" s="13">
        <v>0</v>
      </c>
      <c r="AX148" s="13">
        <v>1.5174591416151999E-2</v>
      </c>
      <c r="AY148" s="13">
        <v>4.894209386764134E-2</v>
      </c>
      <c r="AZ148" s="13">
        <v>1.7092495436138621E-2</v>
      </c>
      <c r="BB148" s="13">
        <v>4.0218035189499103E-2</v>
      </c>
      <c r="BC148" s="13">
        <v>4.1031699368817278E-3</v>
      </c>
      <c r="BD148" s="13">
        <v>1.4927690196489299E-2</v>
      </c>
      <c r="BE148" s="13">
        <v>4.9438338522183101E-2</v>
      </c>
      <c r="BF148" s="13">
        <v>0</v>
      </c>
      <c r="BH148" s="13">
        <v>4.3717975320199352E-2</v>
      </c>
      <c r="BI148" s="13">
        <v>1.0947077264179849E-2</v>
      </c>
      <c r="BJ148" s="13">
        <v>6.9693392461175297E-3</v>
      </c>
      <c r="BK148" s="13">
        <v>3.5371184132860799E-2</v>
      </c>
      <c r="BL148" s="13">
        <v>0</v>
      </c>
      <c r="BN148" s="13">
        <v>8.1021622796094012E-3</v>
      </c>
      <c r="BO148" s="13">
        <v>1.8336928400670579E-2</v>
      </c>
      <c r="BP148" s="13">
        <v>1.8352825650775461E-2</v>
      </c>
      <c r="BQ148" s="13">
        <v>2.6775348719478159E-2</v>
      </c>
      <c r="BR148" s="13">
        <v>0</v>
      </c>
      <c r="BS148" s="13">
        <v>4.5658993665927107E-2</v>
      </c>
    </row>
    <row r="150" spans="2:73" x14ac:dyDescent="0.35">
      <c r="B150" s="25" t="s">
        <v>155</v>
      </c>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row>
    <row r="151" spans="2:73" x14ac:dyDescent="0.35">
      <c r="B151" s="27" t="s">
        <v>16</v>
      </c>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row>
    <row r="152" spans="2:73" x14ac:dyDescent="0.35">
      <c r="B152" s="12" t="s">
        <v>156</v>
      </c>
      <c r="C152" s="13">
        <v>0.19365720239784431</v>
      </c>
      <c r="D152" s="13">
        <v>0.20106523979583629</v>
      </c>
      <c r="E152" s="13">
        <v>0.26404655837045421</v>
      </c>
      <c r="F152" s="13">
        <v>0.21763217436947979</v>
      </c>
      <c r="G152" s="13">
        <v>0.2166414106213273</v>
      </c>
      <c r="H152" s="13">
        <v>0.17190806280301041</v>
      </c>
      <c r="I152" s="13">
        <v>0.1227892328799849</v>
      </c>
      <c r="K152" s="13">
        <v>0.1905188231054015</v>
      </c>
      <c r="L152" s="13">
        <v>0.19723975690490031</v>
      </c>
      <c r="N152" s="13">
        <v>0.19848269437298491</v>
      </c>
      <c r="O152" s="13">
        <v>0.1513798954374726</v>
      </c>
      <c r="P152" s="13">
        <v>0.18893504762857499</v>
      </c>
      <c r="Q152" s="13">
        <v>0.24292744458889359</v>
      </c>
      <c r="S152" s="13">
        <v>0.20437629875293831</v>
      </c>
      <c r="T152" s="13">
        <v>0.1668629163329958</v>
      </c>
      <c r="U152" s="13">
        <v>0.2431699419144388</v>
      </c>
      <c r="V152" s="13">
        <v>0.17396590659940131</v>
      </c>
      <c r="W152" s="13">
        <v>0.17461891649062641</v>
      </c>
      <c r="X152" s="13">
        <v>0.19480133511575101</v>
      </c>
      <c r="Y152" s="13">
        <v>0.1153171796351872</v>
      </c>
      <c r="Z152" s="13">
        <v>0.26557446921556721</v>
      </c>
      <c r="AB152" s="13">
        <v>0.26244939735797113</v>
      </c>
      <c r="AC152" s="13">
        <v>0.18439299474961421</v>
      </c>
      <c r="AD152" s="13">
        <v>0.15158021593272331</v>
      </c>
      <c r="AE152" s="13">
        <v>0.18038364340589341</v>
      </c>
      <c r="AF152" s="13">
        <v>0.23673790174215889</v>
      </c>
      <c r="AH152" s="13">
        <v>0.35123672188114702</v>
      </c>
      <c r="AI152" s="13">
        <v>0.1373345475854677</v>
      </c>
      <c r="AJ152" s="13">
        <v>6.2555983834725173E-2</v>
      </c>
      <c r="AK152" s="13">
        <v>4.6636432111772902E-2</v>
      </c>
      <c r="AL152" s="13">
        <v>0.17045407224107359</v>
      </c>
      <c r="AM152" s="13">
        <v>6.9321576763642381E-2</v>
      </c>
      <c r="AO152" s="13">
        <v>0.34816672805215582</v>
      </c>
      <c r="AP152" s="13">
        <v>0.1600917516383969</v>
      </c>
      <c r="AQ152" s="13">
        <v>8.7400228946890535E-2</v>
      </c>
      <c r="AR152" s="13">
        <v>3.0072246345970281E-2</v>
      </c>
      <c r="AS152" s="13">
        <v>0.1983680306470296</v>
      </c>
      <c r="AT152" s="13">
        <v>6.5433076697151649E-2</v>
      </c>
      <c r="AV152" s="13">
        <v>0.18935965551648271</v>
      </c>
      <c r="AW152" s="13">
        <v>0.11158282377022261</v>
      </c>
      <c r="AX152" s="13">
        <v>0.1095396959313976</v>
      </c>
      <c r="AY152" s="13">
        <v>0.2270645673268254</v>
      </c>
      <c r="AZ152" s="13">
        <v>0.1163981726396565</v>
      </c>
      <c r="BB152" s="13">
        <v>0.34226591807745438</v>
      </c>
      <c r="BC152" s="13">
        <v>0.10869035480922259</v>
      </c>
      <c r="BD152" s="13">
        <v>4.4683116216020689E-2</v>
      </c>
      <c r="BE152" s="13">
        <v>5.4235383241336158E-2</v>
      </c>
      <c r="BF152" s="13">
        <v>0.19332415361852329</v>
      </c>
      <c r="BH152" s="13">
        <v>0.35022757072712568</v>
      </c>
      <c r="BI152" s="13">
        <v>0.1250819339344392</v>
      </c>
      <c r="BJ152" s="13">
        <v>4.8479380998417677E-2</v>
      </c>
      <c r="BK152" s="13">
        <v>2.4028202998916118E-2</v>
      </c>
      <c r="BL152" s="13">
        <v>0.1765417117418584</v>
      </c>
      <c r="BN152" s="13">
        <v>0.104152588535828</v>
      </c>
      <c r="BO152" s="13">
        <v>4.2767307519162918E-2</v>
      </c>
      <c r="BP152" s="13">
        <v>4.4069489714350783E-2</v>
      </c>
      <c r="BQ152" s="13">
        <v>0.15132192149953641</v>
      </c>
      <c r="BR152" s="13">
        <v>0.20604325961286449</v>
      </c>
      <c r="BS152" s="13">
        <v>0.37075638759345653</v>
      </c>
    </row>
    <row r="153" spans="2:73" x14ac:dyDescent="0.35">
      <c r="B153" s="12" t="s">
        <v>157</v>
      </c>
      <c r="C153" s="13">
        <v>0.26742607491416581</v>
      </c>
      <c r="D153" s="13">
        <v>0.31209464217546551</v>
      </c>
      <c r="E153" s="13">
        <v>0.30992834259583979</v>
      </c>
      <c r="F153" s="13">
        <v>0.31998095739357579</v>
      </c>
      <c r="G153" s="13">
        <v>0.28448625507417041</v>
      </c>
      <c r="H153" s="13">
        <v>0.2565828488554151</v>
      </c>
      <c r="I153" s="13">
        <v>0.17849354205446949</v>
      </c>
      <c r="K153" s="13">
        <v>0.28969794121337328</v>
      </c>
      <c r="L153" s="13">
        <v>0.24347388431997519</v>
      </c>
      <c r="N153" s="13">
        <v>0.26897596529051959</v>
      </c>
      <c r="O153" s="13">
        <v>0.30381206994794258</v>
      </c>
      <c r="P153" s="13">
        <v>0.24209092732652659</v>
      </c>
      <c r="Q153" s="13">
        <v>0.24885387464565531</v>
      </c>
      <c r="S153" s="13">
        <v>0.29282315858742403</v>
      </c>
      <c r="T153" s="13">
        <v>0.30927064516988279</v>
      </c>
      <c r="U153" s="13">
        <v>0.25974583140548368</v>
      </c>
      <c r="V153" s="13">
        <v>0.25575352505906351</v>
      </c>
      <c r="W153" s="13">
        <v>0.23420094635129279</v>
      </c>
      <c r="X153" s="13">
        <v>0.16205581718930859</v>
      </c>
      <c r="Y153" s="13">
        <v>0.32331772047596019</v>
      </c>
      <c r="Z153" s="13">
        <v>0.27960763132869693</v>
      </c>
      <c r="AB153" s="13">
        <v>0.24719376861020981</v>
      </c>
      <c r="AC153" s="13">
        <v>0.27141290109962551</v>
      </c>
      <c r="AD153" s="13">
        <v>0.27341629854241289</v>
      </c>
      <c r="AE153" s="13">
        <v>0.25858008215703637</v>
      </c>
      <c r="AF153" s="13">
        <v>0.28947680096363021</v>
      </c>
      <c r="AH153" s="13">
        <v>0.41782464369985289</v>
      </c>
      <c r="AI153" s="13">
        <v>0.2016765372845849</v>
      </c>
      <c r="AJ153" s="13">
        <v>7.4572937323595989E-2</v>
      </c>
      <c r="AK153" s="13">
        <v>0.1016126714034981</v>
      </c>
      <c r="AL153" s="13">
        <v>0.34842924793987329</v>
      </c>
      <c r="AM153" s="13">
        <v>0.14707343049041841</v>
      </c>
      <c r="AO153" s="13">
        <v>0.4255187119454576</v>
      </c>
      <c r="AP153" s="13">
        <v>0.2077860721116617</v>
      </c>
      <c r="AQ153" s="13">
        <v>5.345059047201501E-2</v>
      </c>
      <c r="AR153" s="13">
        <v>9.9510859922046169E-2</v>
      </c>
      <c r="AS153" s="13">
        <v>0.38372995128111842</v>
      </c>
      <c r="AT153" s="13">
        <v>0.1550987976296942</v>
      </c>
      <c r="AV153" s="13">
        <v>0.28623780766228513</v>
      </c>
      <c r="AW153" s="13">
        <v>0.1597471732693817</v>
      </c>
      <c r="AX153" s="13">
        <v>0.1915043505506413</v>
      </c>
      <c r="AY153" s="13">
        <v>0.36501228711800549</v>
      </c>
      <c r="AZ153" s="13">
        <v>0.1433767876111986</v>
      </c>
      <c r="BB153" s="13">
        <v>0.41292751436227959</v>
      </c>
      <c r="BC153" s="13">
        <v>0.17203111299025869</v>
      </c>
      <c r="BD153" s="13">
        <v>4.6124178153500797E-2</v>
      </c>
      <c r="BE153" s="13">
        <v>8.1118499034131722E-2</v>
      </c>
      <c r="BF153" s="13">
        <v>0.32824301766153258</v>
      </c>
      <c r="BH153" s="13">
        <v>0.40864418064381158</v>
      </c>
      <c r="BI153" s="13">
        <v>0.17035012356628221</v>
      </c>
      <c r="BJ153" s="13">
        <v>6.4249923875508527E-2</v>
      </c>
      <c r="BK153" s="13">
        <v>5.4547869432157843E-2</v>
      </c>
      <c r="BL153" s="13">
        <v>0.40360974221717549</v>
      </c>
      <c r="BN153" s="13">
        <v>0.21763299135890429</v>
      </c>
      <c r="BO153" s="13">
        <v>4.7717270699018668E-2</v>
      </c>
      <c r="BP153" s="13">
        <v>0.10938497760701919</v>
      </c>
      <c r="BQ153" s="13">
        <v>0.17082429493271239</v>
      </c>
      <c r="BR153" s="13">
        <v>0.25830140212635072</v>
      </c>
      <c r="BS153" s="13">
        <v>0.4288613415706905</v>
      </c>
    </row>
    <row r="154" spans="2:73" x14ac:dyDescent="0.35">
      <c r="B154" s="12" t="s">
        <v>158</v>
      </c>
      <c r="C154" s="13">
        <v>6.8431661079780895E-2</v>
      </c>
      <c r="D154" s="13">
        <v>6.4945634469119301E-2</v>
      </c>
      <c r="E154" s="13">
        <v>6.1312405166465307E-2</v>
      </c>
      <c r="F154" s="13">
        <v>6.2303689591088042E-2</v>
      </c>
      <c r="G154" s="13">
        <v>7.9925321748217371E-2</v>
      </c>
      <c r="H154" s="13">
        <v>6.8325667707563209E-2</v>
      </c>
      <c r="I154" s="13">
        <v>7.0722046254280177E-2</v>
      </c>
      <c r="K154" s="13">
        <v>7.8666512241686734E-2</v>
      </c>
      <c r="L154" s="13">
        <v>5.8353677303524802E-2</v>
      </c>
      <c r="N154" s="13">
        <v>6.9486217223743096E-2</v>
      </c>
      <c r="O154" s="13">
        <v>8.4292984183191477E-2</v>
      </c>
      <c r="P154" s="13">
        <v>5.2940020718255147E-2</v>
      </c>
      <c r="Q154" s="13">
        <v>6.4200807285241343E-2</v>
      </c>
      <c r="S154" s="13">
        <v>5.6196054323286393E-2</v>
      </c>
      <c r="T154" s="13">
        <v>8.8513674531766923E-2</v>
      </c>
      <c r="U154" s="13">
        <v>4.353642551151244E-2</v>
      </c>
      <c r="V154" s="13">
        <v>6.8742495745156063E-2</v>
      </c>
      <c r="W154" s="13">
        <v>6.9966901156096439E-2</v>
      </c>
      <c r="X154" s="13">
        <v>9.84105776567826E-2</v>
      </c>
      <c r="Y154" s="13">
        <v>7.6994280977617111E-2</v>
      </c>
      <c r="Z154" s="13">
        <v>4.5867254245096648E-2</v>
      </c>
      <c r="AB154" s="13">
        <v>5.6520458702751353E-2</v>
      </c>
      <c r="AC154" s="13">
        <v>8.1938220385708624E-2</v>
      </c>
      <c r="AD154" s="13">
        <v>4.9930381037486073E-2</v>
      </c>
      <c r="AE154" s="13">
        <v>5.7195433660546191E-2</v>
      </c>
      <c r="AF154" s="13">
        <v>7.9775932057260759E-2</v>
      </c>
      <c r="AH154" s="13">
        <v>6.1414053684964671E-2</v>
      </c>
      <c r="AI154" s="13">
        <v>7.1547987268558419E-2</v>
      </c>
      <c r="AJ154" s="13">
        <v>8.7165905688808901E-2</v>
      </c>
      <c r="AK154" s="13">
        <v>0.1282721010755459</v>
      </c>
      <c r="AL154" s="13">
        <v>5.9098160889221117E-2</v>
      </c>
      <c r="AM154" s="13">
        <v>6.3982190582566906E-2</v>
      </c>
      <c r="AO154" s="13">
        <v>6.2550327051638988E-2</v>
      </c>
      <c r="AP154" s="13">
        <v>7.5916784517104818E-2</v>
      </c>
      <c r="AQ154" s="13">
        <v>8.5348084182588352E-2</v>
      </c>
      <c r="AR154" s="13">
        <v>9.0398068141802179E-2</v>
      </c>
      <c r="AS154" s="13">
        <v>7.3721001545378792E-2</v>
      </c>
      <c r="AT154" s="13">
        <v>6.566141186674336E-2</v>
      </c>
      <c r="AV154" s="13">
        <v>6.5280164093073148E-2</v>
      </c>
      <c r="AW154" s="13">
        <v>5.9741607143640053E-2</v>
      </c>
      <c r="AX154" s="13">
        <v>0.1070512330831509</v>
      </c>
      <c r="AY154" s="13">
        <v>8.2335202750482256E-2</v>
      </c>
      <c r="AZ154" s="13">
        <v>7.0406197667334358E-2</v>
      </c>
      <c r="BB154" s="13">
        <v>6.8271553207955776E-2</v>
      </c>
      <c r="BC154" s="13">
        <v>8.3648147846421717E-2</v>
      </c>
      <c r="BD154" s="13">
        <v>5.4501635856208062E-2</v>
      </c>
      <c r="BE154" s="13">
        <v>0.10375302578720171</v>
      </c>
      <c r="BF154" s="13">
        <v>6.2336772165093562E-2</v>
      </c>
      <c r="BH154" s="13">
        <v>6.6341123292700366E-2</v>
      </c>
      <c r="BI154" s="13">
        <v>7.9514312377608032E-2</v>
      </c>
      <c r="BJ154" s="13">
        <v>5.159098085436202E-2</v>
      </c>
      <c r="BK154" s="13">
        <v>9.6284631779478949E-2</v>
      </c>
      <c r="BL154" s="13">
        <v>0.1072114485330707</v>
      </c>
      <c r="BN154" s="13">
        <v>7.7430949981892275E-2</v>
      </c>
      <c r="BO154" s="13">
        <v>5.8748201089956063E-2</v>
      </c>
      <c r="BP154" s="13">
        <v>8.2353300039471639E-2</v>
      </c>
      <c r="BQ154" s="13">
        <v>8.1974042251627424E-2</v>
      </c>
      <c r="BR154" s="13">
        <v>7.5324945619920827E-2</v>
      </c>
      <c r="BS154" s="13">
        <v>6.558821710151494E-2</v>
      </c>
    </row>
    <row r="155" spans="2:73" x14ac:dyDescent="0.35">
      <c r="B155" s="12" t="s">
        <v>159</v>
      </c>
      <c r="C155" s="13">
        <v>0.1755399162068543</v>
      </c>
      <c r="D155" s="13">
        <v>0.15304271579176451</v>
      </c>
      <c r="E155" s="13">
        <v>0.19065134510388559</v>
      </c>
      <c r="F155" s="13">
        <v>0.13453749320692471</v>
      </c>
      <c r="G155" s="13">
        <v>0.16816946385833981</v>
      </c>
      <c r="H155" s="13">
        <v>0.16317804524106391</v>
      </c>
      <c r="I155" s="13">
        <v>0.2151514764619637</v>
      </c>
      <c r="K155" s="13">
        <v>0.18343829016779839</v>
      </c>
      <c r="L155" s="13">
        <v>0.1680440795044249</v>
      </c>
      <c r="N155" s="13">
        <v>0.19378133157093769</v>
      </c>
      <c r="O155" s="13">
        <v>0.18053387755163461</v>
      </c>
      <c r="P155" s="13">
        <v>0.1711384827356118</v>
      </c>
      <c r="Q155" s="13">
        <v>0.16320993972004011</v>
      </c>
      <c r="S155" s="13">
        <v>0.18054889467834409</v>
      </c>
      <c r="T155" s="13">
        <v>0.17996327609755261</v>
      </c>
      <c r="U155" s="13">
        <v>0.1562688702800499</v>
      </c>
      <c r="V155" s="13">
        <v>0.16700153843844309</v>
      </c>
      <c r="W155" s="13">
        <v>0.21281799270505539</v>
      </c>
      <c r="X155" s="13">
        <v>0.174042102341777</v>
      </c>
      <c r="Y155" s="13">
        <v>0.1268623800823494</v>
      </c>
      <c r="Z155" s="13">
        <v>0.15303909967680479</v>
      </c>
      <c r="AB155" s="13">
        <v>0.17557638593291211</v>
      </c>
      <c r="AC155" s="13">
        <v>0.1750098510399884</v>
      </c>
      <c r="AD155" s="13">
        <v>0.16570795025934221</v>
      </c>
      <c r="AE155" s="13">
        <v>0.16729828579730541</v>
      </c>
      <c r="AF155" s="13">
        <v>0.21233563654917439</v>
      </c>
      <c r="AH155" s="13">
        <v>7.0182178450243035E-2</v>
      </c>
      <c r="AI155" s="13">
        <v>0.29103179744100949</v>
      </c>
      <c r="AJ155" s="13">
        <v>0.22265903030432779</v>
      </c>
      <c r="AK155" s="13">
        <v>0.33378120370066527</v>
      </c>
      <c r="AL155" s="13">
        <v>0.2050215185079384</v>
      </c>
      <c r="AM155" s="13">
        <v>0.21973007463791741</v>
      </c>
      <c r="AO155" s="13">
        <v>6.6150357282563146E-2</v>
      </c>
      <c r="AP155" s="13">
        <v>0.25452491684829981</v>
      </c>
      <c r="AQ155" s="13">
        <v>0.24308897270878241</v>
      </c>
      <c r="AR155" s="13">
        <v>0.37795167442243482</v>
      </c>
      <c r="AS155" s="13">
        <v>0.16974049696646079</v>
      </c>
      <c r="AT155" s="13">
        <v>0.2214681131019556</v>
      </c>
      <c r="AV155" s="13">
        <v>0.24186876738956109</v>
      </c>
      <c r="AW155" s="13">
        <v>0.21276484575806881</v>
      </c>
      <c r="AX155" s="13">
        <v>0.2608003965695036</v>
      </c>
      <c r="AY155" s="13">
        <v>0.16797869660923109</v>
      </c>
      <c r="AZ155" s="13">
        <v>0.20618420072744251</v>
      </c>
      <c r="BB155" s="13">
        <v>7.2388559500025193E-2</v>
      </c>
      <c r="BC155" s="13">
        <v>0.29142685262794049</v>
      </c>
      <c r="BD155" s="13">
        <v>0.27521964790787062</v>
      </c>
      <c r="BE155" s="13">
        <v>0.33122206686972439</v>
      </c>
      <c r="BF155" s="13">
        <v>0.24166544807783749</v>
      </c>
      <c r="BH155" s="13">
        <v>7.0467508984732613E-2</v>
      </c>
      <c r="BI155" s="13">
        <v>0.28843136159852462</v>
      </c>
      <c r="BJ155" s="13">
        <v>0.28895376789065108</v>
      </c>
      <c r="BK155" s="13">
        <v>0.34996646071840642</v>
      </c>
      <c r="BL155" s="13">
        <v>0.17942914581788369</v>
      </c>
      <c r="BN155" s="13">
        <v>0.27747358059791721</v>
      </c>
      <c r="BO155" s="13">
        <v>0.2278058923917724</v>
      </c>
      <c r="BP155" s="13">
        <v>0.32345652516314471</v>
      </c>
      <c r="BQ155" s="13">
        <v>0.17658664639183569</v>
      </c>
      <c r="BR155" s="13">
        <v>0.18085710626128759</v>
      </c>
      <c r="BS155" s="13">
        <v>6.180770902941831E-2</v>
      </c>
    </row>
    <row r="156" spans="2:73" x14ac:dyDescent="0.35">
      <c r="B156" s="12" t="s">
        <v>160</v>
      </c>
      <c r="C156" s="13">
        <v>0.2151752404208134</v>
      </c>
      <c r="D156" s="13">
        <v>0.14467753788819229</v>
      </c>
      <c r="E156" s="13">
        <v>8.6926723645520704E-2</v>
      </c>
      <c r="F156" s="13">
        <v>0.1917374962433368</v>
      </c>
      <c r="G156" s="13">
        <v>0.16267559019186709</v>
      </c>
      <c r="H156" s="13">
        <v>0.27297406662075219</v>
      </c>
      <c r="I156" s="13">
        <v>0.351025640829498</v>
      </c>
      <c r="K156" s="13">
        <v>0.2200187148370607</v>
      </c>
      <c r="L156" s="13">
        <v>0.2108252303009335</v>
      </c>
      <c r="N156" s="13">
        <v>0.24535196017475619</v>
      </c>
      <c r="O156" s="13">
        <v>0.205939763694131</v>
      </c>
      <c r="P156" s="13">
        <v>0.23474927613157509</v>
      </c>
      <c r="Q156" s="13">
        <v>0.18346365177375429</v>
      </c>
      <c r="S156" s="13">
        <v>0.18491655196445159</v>
      </c>
      <c r="T156" s="13">
        <v>0.17911493975273049</v>
      </c>
      <c r="U156" s="13">
        <v>0.24511464035463959</v>
      </c>
      <c r="V156" s="13">
        <v>0.23202595017808431</v>
      </c>
      <c r="W156" s="13">
        <v>0.25831692656854172</v>
      </c>
      <c r="X156" s="13">
        <v>0.304680295892576</v>
      </c>
      <c r="Y156" s="13">
        <v>0.17087580078058989</v>
      </c>
      <c r="Z156" s="13">
        <v>0.18491422051829989</v>
      </c>
      <c r="AB156" s="13">
        <v>0.16736121246484989</v>
      </c>
      <c r="AC156" s="13">
        <v>0.21079471130373889</v>
      </c>
      <c r="AD156" s="13">
        <v>0.277810089068799</v>
      </c>
      <c r="AE156" s="13">
        <v>0.26806219370889273</v>
      </c>
      <c r="AF156" s="13">
        <v>0.17462304754636099</v>
      </c>
      <c r="AH156" s="13">
        <v>4.4568921460258822E-2</v>
      </c>
      <c r="AI156" s="13">
        <v>0.23733358120276499</v>
      </c>
      <c r="AJ156" s="13">
        <v>0.50786062698516177</v>
      </c>
      <c r="AK156" s="13">
        <v>0.34007051258052329</v>
      </c>
      <c r="AL156" s="13">
        <v>0.10220094895879039</v>
      </c>
      <c r="AM156" s="13">
        <v>0.42969820012894339</v>
      </c>
      <c r="AO156" s="13">
        <v>4.095220989825514E-2</v>
      </c>
      <c r="AP156" s="13">
        <v>0.24910597605962981</v>
      </c>
      <c r="AQ156" s="13">
        <v>0.47860355468239579</v>
      </c>
      <c r="AR156" s="13">
        <v>0.34082521433755503</v>
      </c>
      <c r="AS156" s="13">
        <v>6.5118355689211135E-2</v>
      </c>
      <c r="AT156" s="13">
        <v>0.43964262106537472</v>
      </c>
      <c r="AV156" s="13">
        <v>0.16590307883396899</v>
      </c>
      <c r="AW156" s="13">
        <v>0.4052923157267187</v>
      </c>
      <c r="AX156" s="13">
        <v>0.30151146997779971</v>
      </c>
      <c r="AY156" s="13">
        <v>8.3523319999787071E-2</v>
      </c>
      <c r="AZ156" s="13">
        <v>0.41265315496359473</v>
      </c>
      <c r="BB156" s="13">
        <v>6.2013884838257087E-2</v>
      </c>
      <c r="BC156" s="13">
        <v>0.28248166575229222</v>
      </c>
      <c r="BD156" s="13">
        <v>0.5496062545731909</v>
      </c>
      <c r="BE156" s="13">
        <v>0.42100377772047659</v>
      </c>
      <c r="BF156" s="13">
        <v>5.9376116913038499E-2</v>
      </c>
      <c r="BH156" s="13">
        <v>6.1643441357086479E-2</v>
      </c>
      <c r="BI156" s="13">
        <v>0.27586124210858398</v>
      </c>
      <c r="BJ156" s="13">
        <v>0.51845572568344189</v>
      </c>
      <c r="BK156" s="13">
        <v>0.46244198095136468</v>
      </c>
      <c r="BL156" s="13">
        <v>6.0339269585918093E-2</v>
      </c>
      <c r="BN156" s="13">
        <v>0.25738941537185672</v>
      </c>
      <c r="BO156" s="13">
        <v>0.56912608562129097</v>
      </c>
      <c r="BP156" s="13">
        <v>0.41849725699302959</v>
      </c>
      <c r="BQ156" s="13">
        <v>0.355411629589719</v>
      </c>
      <c r="BR156" s="13">
        <v>0.15426216886395799</v>
      </c>
      <c r="BS156" s="13">
        <v>3.3539422521508822E-2</v>
      </c>
    </row>
    <row r="157" spans="2:73" x14ac:dyDescent="0.35">
      <c r="B157" s="12" t="s">
        <v>96</v>
      </c>
      <c r="C157" s="13">
        <v>7.9769904980541345E-2</v>
      </c>
      <c r="D157" s="13">
        <v>0.12417422987962209</v>
      </c>
      <c r="E157" s="13">
        <v>8.7134625117834374E-2</v>
      </c>
      <c r="F157" s="13">
        <v>7.3808189195594578E-2</v>
      </c>
      <c r="G157" s="13">
        <v>8.8101958506078021E-2</v>
      </c>
      <c r="H157" s="13">
        <v>6.7031308772195208E-2</v>
      </c>
      <c r="I157" s="13">
        <v>6.1818061519803728E-2</v>
      </c>
      <c r="K157" s="13">
        <v>3.7659718434679468E-2</v>
      </c>
      <c r="L157" s="13">
        <v>0.1220633716662413</v>
      </c>
      <c r="N157" s="13">
        <v>2.392183136705844E-2</v>
      </c>
      <c r="O157" s="13">
        <v>7.4041409185627682E-2</v>
      </c>
      <c r="P157" s="13">
        <v>0.110146245459456</v>
      </c>
      <c r="Q157" s="13">
        <v>9.7344281986415454E-2</v>
      </c>
      <c r="S157" s="13">
        <v>8.1139041693555514E-2</v>
      </c>
      <c r="T157" s="13">
        <v>7.6274548115071159E-2</v>
      </c>
      <c r="U157" s="13">
        <v>5.2164290533875432E-2</v>
      </c>
      <c r="V157" s="13">
        <v>0.1025105839798516</v>
      </c>
      <c r="W157" s="13">
        <v>5.0078316728387112E-2</v>
      </c>
      <c r="X157" s="13">
        <v>6.6009871803804784E-2</v>
      </c>
      <c r="Y157" s="13">
        <v>0.18663263804829619</v>
      </c>
      <c r="Z157" s="13">
        <v>7.0997325015534546E-2</v>
      </c>
      <c r="AB157" s="13">
        <v>9.0898776931305714E-2</v>
      </c>
      <c r="AC157" s="13">
        <v>7.6451321421324381E-2</v>
      </c>
      <c r="AD157" s="13">
        <v>8.1555065159236467E-2</v>
      </c>
      <c r="AE157" s="13">
        <v>6.8480361270325862E-2</v>
      </c>
      <c r="AF157" s="13">
        <v>7.050681141415065E-3</v>
      </c>
      <c r="AH157" s="13">
        <v>5.4773480823533408E-2</v>
      </c>
      <c r="AI157" s="13">
        <v>6.1075549217614489E-2</v>
      </c>
      <c r="AJ157" s="13">
        <v>4.5185515863380279E-2</v>
      </c>
      <c r="AK157" s="13">
        <v>4.9627079127994293E-2</v>
      </c>
      <c r="AL157" s="13">
        <v>0.1147960514631029</v>
      </c>
      <c r="AM157" s="13">
        <v>7.0194527396511636E-2</v>
      </c>
      <c r="AO157" s="13">
        <v>5.6661665769929342E-2</v>
      </c>
      <c r="AP157" s="13">
        <v>5.2574498824906953E-2</v>
      </c>
      <c r="AQ157" s="13">
        <v>5.2108569007327868E-2</v>
      </c>
      <c r="AR157" s="13">
        <v>6.1241936830191551E-2</v>
      </c>
      <c r="AS157" s="13">
        <v>0.1093221638708011</v>
      </c>
      <c r="AT157" s="13">
        <v>5.2695979639080383E-2</v>
      </c>
      <c r="AV157" s="13">
        <v>5.1350526504628922E-2</v>
      </c>
      <c r="AW157" s="13">
        <v>5.0871234331968107E-2</v>
      </c>
      <c r="AX157" s="13">
        <v>2.9592853887506931E-2</v>
      </c>
      <c r="AY157" s="13">
        <v>7.4085926195668686E-2</v>
      </c>
      <c r="AZ157" s="13">
        <v>5.0981486390773163E-2</v>
      </c>
      <c r="BB157" s="13">
        <v>4.2132570014027683E-2</v>
      </c>
      <c r="BC157" s="13">
        <v>6.1721865973864268E-2</v>
      </c>
      <c r="BD157" s="13">
        <v>2.9865167293208861E-2</v>
      </c>
      <c r="BE157" s="13">
        <v>8.6672473471293907E-3</v>
      </c>
      <c r="BF157" s="13">
        <v>0.11505449156397431</v>
      </c>
      <c r="BH157" s="13">
        <v>4.2676174994543403E-2</v>
      </c>
      <c r="BI157" s="13">
        <v>6.0761026414561763E-2</v>
      </c>
      <c r="BJ157" s="13">
        <v>2.8270220697618819E-2</v>
      </c>
      <c r="BK157" s="13">
        <v>1.273085411967604E-2</v>
      </c>
      <c r="BL157" s="13">
        <v>7.2868682104093668E-2</v>
      </c>
      <c r="BN157" s="13">
        <v>6.5920474153601444E-2</v>
      </c>
      <c r="BO157" s="13">
        <v>5.3835242678798877E-2</v>
      </c>
      <c r="BP157" s="13">
        <v>2.2238450482983958E-2</v>
      </c>
      <c r="BQ157" s="13">
        <v>6.3881465334569246E-2</v>
      </c>
      <c r="BR157" s="13">
        <v>0.1252111175156185</v>
      </c>
      <c r="BS157" s="13">
        <v>3.9446922183410928E-2</v>
      </c>
    </row>
    <row r="159" spans="2:73" x14ac:dyDescent="0.35">
      <c r="B159" s="25" t="s">
        <v>161</v>
      </c>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row>
    <row r="160" spans="2:73" x14ac:dyDescent="0.35">
      <c r="B160" s="27" t="s">
        <v>16</v>
      </c>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row>
    <row r="161" spans="2:73" x14ac:dyDescent="0.35">
      <c r="B161" s="12" t="s">
        <v>156</v>
      </c>
      <c r="C161" s="13">
        <v>0.21616427266227989</v>
      </c>
      <c r="D161" s="13">
        <v>0.23855314781847339</v>
      </c>
      <c r="E161" s="13">
        <v>0.28581952032160518</v>
      </c>
      <c r="F161" s="13">
        <v>0.25544622068154532</v>
      </c>
      <c r="G161" s="13">
        <v>0.21736987133911129</v>
      </c>
      <c r="H161" s="13">
        <v>0.2040167299567858</v>
      </c>
      <c r="I161" s="13">
        <v>0.138438974490805</v>
      </c>
      <c r="K161" s="13">
        <v>0.23184872413961119</v>
      </c>
      <c r="L161" s="13">
        <v>0.2009754691898088</v>
      </c>
      <c r="N161" s="13">
        <v>0.22408782147633599</v>
      </c>
      <c r="O161" s="13">
        <v>0.1820835022673149</v>
      </c>
      <c r="P161" s="13">
        <v>0.2173664722112913</v>
      </c>
      <c r="Q161" s="13">
        <v>0.24491814871112699</v>
      </c>
      <c r="S161" s="13">
        <v>0.2297325755235661</v>
      </c>
      <c r="T161" s="13">
        <v>0.1707327957019775</v>
      </c>
      <c r="U161" s="13">
        <v>0.29865098376926458</v>
      </c>
      <c r="V161" s="13">
        <v>0.21024582532779329</v>
      </c>
      <c r="W161" s="13">
        <v>0.19359460794274461</v>
      </c>
      <c r="X161" s="13">
        <v>0.1734538804801582</v>
      </c>
      <c r="Y161" s="13">
        <v>0.25642490278933572</v>
      </c>
      <c r="Z161" s="13">
        <v>0.27243174201990689</v>
      </c>
      <c r="AB161" s="13">
        <v>0.28291156086912228</v>
      </c>
      <c r="AC161" s="13">
        <v>0.19310681784083161</v>
      </c>
      <c r="AD161" s="13">
        <v>0.20211264149405689</v>
      </c>
      <c r="AE161" s="13">
        <v>0.2033743753915917</v>
      </c>
      <c r="AF161" s="13">
        <v>0.26765967082852737</v>
      </c>
      <c r="AH161" s="13">
        <v>0.38645180703078919</v>
      </c>
      <c r="AI161" s="13">
        <v>0.16162284768614171</v>
      </c>
      <c r="AJ161" s="13">
        <v>6.2278508818986833E-2</v>
      </c>
      <c r="AK161" s="13">
        <v>3.9811005559930043E-2</v>
      </c>
      <c r="AL161" s="13">
        <v>0.19729010516366091</v>
      </c>
      <c r="AM161" s="13">
        <v>8.8279274279384368E-2</v>
      </c>
      <c r="AO161" s="13">
        <v>0.38228460093146982</v>
      </c>
      <c r="AP161" s="13">
        <v>0.1755769109884735</v>
      </c>
      <c r="AQ161" s="13">
        <v>8.3104782408696662E-2</v>
      </c>
      <c r="AR161" s="13">
        <v>3.0072246345970281E-2</v>
      </c>
      <c r="AS161" s="13">
        <v>0.2454420026940925</v>
      </c>
      <c r="AT161" s="13">
        <v>8.6150630461343095E-2</v>
      </c>
      <c r="AV161" s="13">
        <v>0.2152594410110156</v>
      </c>
      <c r="AW161" s="13">
        <v>0.11218250219952761</v>
      </c>
      <c r="AX161" s="13">
        <v>6.3399140472956347E-2</v>
      </c>
      <c r="AY161" s="13">
        <v>0.27543462658326218</v>
      </c>
      <c r="AZ161" s="13">
        <v>0.1261169001192651</v>
      </c>
      <c r="BB161" s="13">
        <v>0.38788361070264199</v>
      </c>
      <c r="BC161" s="13">
        <v>0.11518662981403401</v>
      </c>
      <c r="BD161" s="13">
        <v>3.6823816988343708E-2</v>
      </c>
      <c r="BE161" s="13">
        <v>6.3237410706118505E-2</v>
      </c>
      <c r="BF161" s="13">
        <v>0.2449155504768224</v>
      </c>
      <c r="BH161" s="13">
        <v>0.38634865464515628</v>
      </c>
      <c r="BI161" s="13">
        <v>0.12998855600953249</v>
      </c>
      <c r="BJ161" s="13">
        <v>5.1136640106539753E-2</v>
      </c>
      <c r="BK161" s="13">
        <v>2.4028202998916118E-2</v>
      </c>
      <c r="BL161" s="13">
        <v>0.3005513472868262</v>
      </c>
      <c r="BN161" s="13">
        <v>0.123907306598406</v>
      </c>
      <c r="BO161" s="13">
        <v>4.8806823896887348E-2</v>
      </c>
      <c r="BP161" s="13">
        <v>5.1269288676264069E-2</v>
      </c>
      <c r="BQ161" s="13">
        <v>0.16404104694149479</v>
      </c>
      <c r="BR161" s="13">
        <v>0.1676679377445458</v>
      </c>
      <c r="BS161" s="13">
        <v>0.4176923400944787</v>
      </c>
    </row>
    <row r="162" spans="2:73" x14ac:dyDescent="0.35">
      <c r="B162" s="12" t="s">
        <v>157</v>
      </c>
      <c r="C162" s="13">
        <v>0.26165819746528701</v>
      </c>
      <c r="D162" s="13">
        <v>0.2330953949735495</v>
      </c>
      <c r="E162" s="13">
        <v>0.32062679839373032</v>
      </c>
      <c r="F162" s="13">
        <v>0.27887241869120438</v>
      </c>
      <c r="G162" s="13">
        <v>0.31905051206177082</v>
      </c>
      <c r="H162" s="13">
        <v>0.24540507820919211</v>
      </c>
      <c r="I162" s="13">
        <v>0.1900649253742171</v>
      </c>
      <c r="K162" s="13">
        <v>0.28212295995393483</v>
      </c>
      <c r="L162" s="13">
        <v>0.24179338549408169</v>
      </c>
      <c r="N162" s="13">
        <v>0.26285907080788301</v>
      </c>
      <c r="O162" s="13">
        <v>0.30082656868745528</v>
      </c>
      <c r="P162" s="13">
        <v>0.22969876908592701</v>
      </c>
      <c r="Q162" s="13">
        <v>0.24605421632980909</v>
      </c>
      <c r="S162" s="13">
        <v>0.25688650153283688</v>
      </c>
      <c r="T162" s="13">
        <v>0.33276976128695551</v>
      </c>
      <c r="U162" s="13">
        <v>0.2584213005336487</v>
      </c>
      <c r="V162" s="13">
        <v>0.2403243421857077</v>
      </c>
      <c r="W162" s="13">
        <v>0.23245975638450389</v>
      </c>
      <c r="X162" s="13">
        <v>0.22436725238663499</v>
      </c>
      <c r="Y162" s="13">
        <v>0.26884747385498131</v>
      </c>
      <c r="Z162" s="13">
        <v>0.26448132555601328</v>
      </c>
      <c r="AB162" s="13">
        <v>0.23374237596067571</v>
      </c>
      <c r="AC162" s="13">
        <v>0.2568110850396001</v>
      </c>
      <c r="AD162" s="13">
        <v>0.27520183878565613</v>
      </c>
      <c r="AE162" s="13">
        <v>0.271832647992865</v>
      </c>
      <c r="AF162" s="13">
        <v>0.27432235911576303</v>
      </c>
      <c r="AH162" s="13">
        <v>0.40147952298930117</v>
      </c>
      <c r="AI162" s="13">
        <v>0.20698587889868161</v>
      </c>
      <c r="AJ162" s="13">
        <v>8.0932705420666357E-2</v>
      </c>
      <c r="AK162" s="13">
        <v>0.1211742990159097</v>
      </c>
      <c r="AL162" s="13">
        <v>0.3554331435174114</v>
      </c>
      <c r="AM162" s="13">
        <v>0.1328512700500912</v>
      </c>
      <c r="AO162" s="13">
        <v>0.41156234176915768</v>
      </c>
      <c r="AP162" s="13">
        <v>0.21715576521922281</v>
      </c>
      <c r="AQ162" s="13">
        <v>6.2899399526465213E-2</v>
      </c>
      <c r="AR162" s="13">
        <v>0.1029100722490839</v>
      </c>
      <c r="AS162" s="13">
        <v>0.38640339619849923</v>
      </c>
      <c r="AT162" s="13">
        <v>0.12793149374948989</v>
      </c>
      <c r="AV162" s="13">
        <v>0.2863924944261908</v>
      </c>
      <c r="AW162" s="13">
        <v>0.15336250609484531</v>
      </c>
      <c r="AX162" s="13">
        <v>0.2083948764005257</v>
      </c>
      <c r="AY162" s="13">
        <v>0.33947810014706742</v>
      </c>
      <c r="AZ162" s="13">
        <v>0.13231709030996419</v>
      </c>
      <c r="BB162" s="13">
        <v>0.40276950396955852</v>
      </c>
      <c r="BC162" s="13">
        <v>0.20072239830194449</v>
      </c>
      <c r="BD162" s="13">
        <v>5.1180449256001813E-2</v>
      </c>
      <c r="BE162" s="13">
        <v>6.2540052465699741E-2</v>
      </c>
      <c r="BF162" s="13">
        <v>0.29227556469119909</v>
      </c>
      <c r="BH162" s="13">
        <v>0.40592013810025263</v>
      </c>
      <c r="BI162" s="13">
        <v>0.204838875268406</v>
      </c>
      <c r="BJ162" s="13">
        <v>5.6042617043853542E-2</v>
      </c>
      <c r="BK162" s="13">
        <v>4.0551467093428467E-2</v>
      </c>
      <c r="BL162" s="13">
        <v>0.28860070431308937</v>
      </c>
      <c r="BN162" s="13">
        <v>0.22326779983526099</v>
      </c>
      <c r="BO162" s="13">
        <v>6.2442456386704849E-2</v>
      </c>
      <c r="BP162" s="13">
        <v>8.1098262963720399E-2</v>
      </c>
      <c r="BQ162" s="13">
        <v>0.113332488721956</v>
      </c>
      <c r="BR162" s="13">
        <v>0.37983804324245252</v>
      </c>
      <c r="BS162" s="13">
        <v>0.42111522681619501</v>
      </c>
    </row>
    <row r="163" spans="2:73" x14ac:dyDescent="0.35">
      <c r="B163" s="12" t="s">
        <v>158</v>
      </c>
      <c r="C163" s="13">
        <v>6.4198119265373499E-2</v>
      </c>
      <c r="D163" s="13">
        <v>0.14420809779304869</v>
      </c>
      <c r="E163" s="13">
        <v>5.5478491019013997E-2</v>
      </c>
      <c r="F163" s="13">
        <v>6.9122561557596787E-2</v>
      </c>
      <c r="G163" s="13">
        <v>5.2964365704611438E-2</v>
      </c>
      <c r="H163" s="13">
        <v>5.4837320041749398E-2</v>
      </c>
      <c r="I163" s="13">
        <v>4.7150222085193837E-2</v>
      </c>
      <c r="K163" s="13">
        <v>6.5616476394665307E-2</v>
      </c>
      <c r="L163" s="13">
        <v>6.2926988761916436E-2</v>
      </c>
      <c r="N163" s="13">
        <v>7.767628731138268E-2</v>
      </c>
      <c r="O163" s="13">
        <v>4.8100636923770222E-2</v>
      </c>
      <c r="P163" s="13">
        <v>6.8580087628017788E-2</v>
      </c>
      <c r="Q163" s="13">
        <v>7.0548171180479791E-2</v>
      </c>
      <c r="S163" s="13">
        <v>7.175868718820648E-2</v>
      </c>
      <c r="T163" s="13">
        <v>8.4346267371460448E-2</v>
      </c>
      <c r="U163" s="13">
        <v>3.2980600680402268E-2</v>
      </c>
      <c r="V163" s="13">
        <v>4.5984638109746082E-2</v>
      </c>
      <c r="W163" s="13">
        <v>5.1987569564421923E-2</v>
      </c>
      <c r="X163" s="13">
        <v>9.1623890550134993E-2</v>
      </c>
      <c r="Y163" s="13">
        <v>5.3059064576392721E-2</v>
      </c>
      <c r="Z163" s="13">
        <v>4.5915562308133817E-2</v>
      </c>
      <c r="AB163" s="13">
        <v>6.9359712176256277E-2</v>
      </c>
      <c r="AC163" s="13">
        <v>7.9905652011103945E-2</v>
      </c>
      <c r="AD163" s="13">
        <v>4.6648969924853199E-2</v>
      </c>
      <c r="AE163" s="13">
        <v>1.7807151788182141E-2</v>
      </c>
      <c r="AF163" s="13">
        <v>8.2009775947269478E-2</v>
      </c>
      <c r="AH163" s="13">
        <v>6.0281131928861149E-2</v>
      </c>
      <c r="AI163" s="13">
        <v>5.9248565900850647E-2</v>
      </c>
      <c r="AJ163" s="13">
        <v>6.0907457570226489E-2</v>
      </c>
      <c r="AK163" s="13">
        <v>7.9817251909392165E-2</v>
      </c>
      <c r="AL163" s="13">
        <v>7.7409609518168151E-2</v>
      </c>
      <c r="AM163" s="13">
        <v>7.1090162243813954E-2</v>
      </c>
      <c r="AO163" s="13">
        <v>6.4015159803486876E-2</v>
      </c>
      <c r="AP163" s="13">
        <v>5.6012004354846358E-2</v>
      </c>
      <c r="AQ163" s="13">
        <v>6.090017830746064E-2</v>
      </c>
      <c r="AR163" s="13">
        <v>8.4268275236710363E-2</v>
      </c>
      <c r="AS163" s="13">
        <v>6.7684656069158064E-2</v>
      </c>
      <c r="AT163" s="13">
        <v>6.7940613288935595E-2</v>
      </c>
      <c r="AV163" s="13">
        <v>5.4391644524796327E-2</v>
      </c>
      <c r="AW163" s="13">
        <v>6.420168832778754E-2</v>
      </c>
      <c r="AX163" s="13">
        <v>8.9030462242467884E-2</v>
      </c>
      <c r="AY163" s="13">
        <v>0.1024819493189022</v>
      </c>
      <c r="AZ163" s="13">
        <v>6.6810774817262802E-2</v>
      </c>
      <c r="BB163" s="13">
        <v>6.0400977730943772E-2</v>
      </c>
      <c r="BC163" s="13">
        <v>6.548464880671824E-2</v>
      </c>
      <c r="BD163" s="13">
        <v>5.5902259866498133E-2</v>
      </c>
      <c r="BE163" s="13">
        <v>5.2627257231100913E-2</v>
      </c>
      <c r="BF163" s="13">
        <v>9.7224865874419239E-2</v>
      </c>
      <c r="BH163" s="13">
        <v>5.4316706735328769E-2</v>
      </c>
      <c r="BI163" s="13">
        <v>6.5142017287483187E-2</v>
      </c>
      <c r="BJ163" s="13">
        <v>6.2152883242040248E-2</v>
      </c>
      <c r="BK163" s="13">
        <v>5.3944258364176691E-2</v>
      </c>
      <c r="BL163" s="13">
        <v>0.1076110500645114</v>
      </c>
      <c r="BN163" s="13">
        <v>7.2467351255531623E-2</v>
      </c>
      <c r="BO163" s="13">
        <v>5.2428020216380669E-2</v>
      </c>
      <c r="BP163" s="13">
        <v>6.9126658767199839E-2</v>
      </c>
      <c r="BQ163" s="13">
        <v>9.0231772726194398E-2</v>
      </c>
      <c r="BR163" s="13">
        <v>8.8508725694170592E-2</v>
      </c>
      <c r="BS163" s="13">
        <v>5.7384760017729047E-2</v>
      </c>
    </row>
    <row r="164" spans="2:73" x14ac:dyDescent="0.35">
      <c r="B164" s="12" t="s">
        <v>159</v>
      </c>
      <c r="C164" s="13">
        <v>0.18823138635192441</v>
      </c>
      <c r="D164" s="13">
        <v>0.17398731034723711</v>
      </c>
      <c r="E164" s="13">
        <v>0.14209569077776391</v>
      </c>
      <c r="F164" s="13">
        <v>0.18993371530538611</v>
      </c>
      <c r="G164" s="13">
        <v>0.17238684047266431</v>
      </c>
      <c r="H164" s="13">
        <v>0.17873942698482609</v>
      </c>
      <c r="I164" s="13">
        <v>0.2452656611346633</v>
      </c>
      <c r="K164" s="13">
        <v>0.18588658465878091</v>
      </c>
      <c r="L164" s="13">
        <v>0.1910079130140043</v>
      </c>
      <c r="N164" s="13">
        <v>0.18691373429890301</v>
      </c>
      <c r="O164" s="13">
        <v>0.1857298014004943</v>
      </c>
      <c r="P164" s="13">
        <v>0.20427101869371261</v>
      </c>
      <c r="Q164" s="13">
        <v>0.18046210313452571</v>
      </c>
      <c r="S164" s="13">
        <v>0.1935123411468786</v>
      </c>
      <c r="T164" s="13">
        <v>0.170957728813769</v>
      </c>
      <c r="U164" s="13">
        <v>0.12908803098063709</v>
      </c>
      <c r="V164" s="13">
        <v>0.2219167124719168</v>
      </c>
      <c r="W164" s="13">
        <v>0.20517849041843611</v>
      </c>
      <c r="X164" s="13">
        <v>0.20455285491431149</v>
      </c>
      <c r="Y164" s="13">
        <v>0.14987742300985429</v>
      </c>
      <c r="Z164" s="13">
        <v>0.16175917395633951</v>
      </c>
      <c r="AB164" s="13">
        <v>0.17625674169567729</v>
      </c>
      <c r="AC164" s="13">
        <v>0.21304826328362869</v>
      </c>
      <c r="AD164" s="13">
        <v>0.15504211466336329</v>
      </c>
      <c r="AE164" s="13">
        <v>0.16239156326634249</v>
      </c>
      <c r="AF164" s="13">
        <v>0.2183978600562618</v>
      </c>
      <c r="AH164" s="13">
        <v>7.0792146312485066E-2</v>
      </c>
      <c r="AI164" s="13">
        <v>0.29420165275048782</v>
      </c>
      <c r="AJ164" s="13">
        <v>0.24885324228316441</v>
      </c>
      <c r="AK164" s="13">
        <v>0.34008302864230311</v>
      </c>
      <c r="AL164" s="13">
        <v>0.19937406088036841</v>
      </c>
      <c r="AM164" s="13">
        <v>0.27635393891950771</v>
      </c>
      <c r="AO164" s="13">
        <v>6.5213863909580144E-2</v>
      </c>
      <c r="AP164" s="13">
        <v>0.26086048583290983</v>
      </c>
      <c r="AQ164" s="13">
        <v>0.28243619588958402</v>
      </c>
      <c r="AR164" s="13">
        <v>0.37184788690786769</v>
      </c>
      <c r="AS164" s="13">
        <v>0.1541188305286515</v>
      </c>
      <c r="AT164" s="13">
        <v>0.2898387303638329</v>
      </c>
      <c r="AV164" s="13">
        <v>0.22611216067890111</v>
      </c>
      <c r="AW164" s="13">
        <v>0.2160118900304811</v>
      </c>
      <c r="AX164" s="13">
        <v>0.2910689469157654</v>
      </c>
      <c r="AY164" s="13">
        <v>0.14331883245817259</v>
      </c>
      <c r="AZ164" s="13">
        <v>0.26861104753778747</v>
      </c>
      <c r="BB164" s="13">
        <v>7.4239897312295841E-2</v>
      </c>
      <c r="BC164" s="13">
        <v>0.31364057476262958</v>
      </c>
      <c r="BD164" s="13">
        <v>0.29914013574692921</v>
      </c>
      <c r="BE164" s="13">
        <v>0.33574234089537658</v>
      </c>
      <c r="BF164" s="13">
        <v>0.17838052911806659</v>
      </c>
      <c r="BH164" s="13">
        <v>7.363738146277149E-2</v>
      </c>
      <c r="BI164" s="13">
        <v>0.30328673318381422</v>
      </c>
      <c r="BJ164" s="13">
        <v>0.31261558719065252</v>
      </c>
      <c r="BK164" s="13">
        <v>0.34586847554567529</v>
      </c>
      <c r="BL164" s="13">
        <v>0.1977896174529753</v>
      </c>
      <c r="BN164" s="13">
        <v>0.28340728832349937</v>
      </c>
      <c r="BO164" s="13">
        <v>0.27109211632028718</v>
      </c>
      <c r="BP164" s="13">
        <v>0.35482939791216628</v>
      </c>
      <c r="BQ164" s="13">
        <v>0.23714531866133159</v>
      </c>
      <c r="BR164" s="13">
        <v>0.11319293073228059</v>
      </c>
      <c r="BS164" s="13">
        <v>6.7411657181231932E-2</v>
      </c>
    </row>
    <row r="165" spans="2:73" x14ac:dyDescent="0.35">
      <c r="B165" s="12" t="s">
        <v>160</v>
      </c>
      <c r="C165" s="13">
        <v>0.193491869219128</v>
      </c>
      <c r="D165" s="13">
        <v>8.5617769816259875E-2</v>
      </c>
      <c r="E165" s="13">
        <v>9.0728007347825906E-2</v>
      </c>
      <c r="F165" s="13">
        <v>0.13839478911312941</v>
      </c>
      <c r="G165" s="13">
        <v>0.16274075429060669</v>
      </c>
      <c r="H165" s="13">
        <v>0.26711738768755949</v>
      </c>
      <c r="I165" s="13">
        <v>0.32034769153791248</v>
      </c>
      <c r="K165" s="13">
        <v>0.19979804157318631</v>
      </c>
      <c r="L165" s="13">
        <v>0.18533592989324291</v>
      </c>
      <c r="N165" s="13">
        <v>0.2218342602298746</v>
      </c>
      <c r="O165" s="13">
        <v>0.20609279996178731</v>
      </c>
      <c r="P165" s="13">
        <v>0.18053189973907141</v>
      </c>
      <c r="Q165" s="13">
        <v>0.16680728451403631</v>
      </c>
      <c r="S165" s="13">
        <v>0.15219386958844969</v>
      </c>
      <c r="T165" s="13">
        <v>0.15754250498518191</v>
      </c>
      <c r="U165" s="13">
        <v>0.26909798189857181</v>
      </c>
      <c r="V165" s="13">
        <v>0.2099267377953804</v>
      </c>
      <c r="W165" s="13">
        <v>0.26120035016821541</v>
      </c>
      <c r="X165" s="13">
        <v>0.23977989356533899</v>
      </c>
      <c r="Y165" s="13">
        <v>0.19259749120835831</v>
      </c>
      <c r="Z165" s="13">
        <v>0.16547298659581169</v>
      </c>
      <c r="AB165" s="13">
        <v>0.15185073203198671</v>
      </c>
      <c r="AC165" s="13">
        <v>0.178073831852399</v>
      </c>
      <c r="AD165" s="13">
        <v>0.25963449441276532</v>
      </c>
      <c r="AE165" s="13">
        <v>0.28604079762204748</v>
      </c>
      <c r="AF165" s="13">
        <v>0.13143604284230809</v>
      </c>
      <c r="AH165" s="13">
        <v>3.3277848821344408E-2</v>
      </c>
      <c r="AI165" s="13">
        <v>0.21293546277311071</v>
      </c>
      <c r="AJ165" s="13">
        <v>0.50165642104351349</v>
      </c>
      <c r="AK165" s="13">
        <v>0.38197093722395292</v>
      </c>
      <c r="AL165" s="13">
        <v>4.7555902577568997E-2</v>
      </c>
      <c r="AM165" s="13">
        <v>0.37077295928073101</v>
      </c>
      <c r="AO165" s="13">
        <v>3.071086675544734E-2</v>
      </c>
      <c r="AP165" s="13">
        <v>0.22579691773088559</v>
      </c>
      <c r="AQ165" s="13">
        <v>0.486977343633825</v>
      </c>
      <c r="AR165" s="13">
        <v>0.36297625081886598</v>
      </c>
      <c r="AS165" s="13">
        <v>4.6171703236401997E-2</v>
      </c>
      <c r="AT165" s="13">
        <v>0.35726696913919898</v>
      </c>
      <c r="AV165" s="13">
        <v>0.16026510856195161</v>
      </c>
      <c r="AW165" s="13">
        <v>0.4173643181583106</v>
      </c>
      <c r="AX165" s="13">
        <v>0.31104150155942722</v>
      </c>
      <c r="AY165" s="13">
        <v>5.3949686388477407E-2</v>
      </c>
      <c r="AZ165" s="13">
        <v>0.33949404608792638</v>
      </c>
      <c r="BB165" s="13">
        <v>4.8458802531006477E-2</v>
      </c>
      <c r="BC165" s="13">
        <v>0.25776596112248501</v>
      </c>
      <c r="BD165" s="13">
        <v>0.54081861000261022</v>
      </c>
      <c r="BE165" s="13">
        <v>0.43658765966655438</v>
      </c>
      <c r="BF165" s="13">
        <v>1.8019979697200091E-2</v>
      </c>
      <c r="BH165" s="13">
        <v>4.9201811286111681E-2</v>
      </c>
      <c r="BI165" s="13">
        <v>0.25122723891056759</v>
      </c>
      <c r="BJ165" s="13">
        <v>0.50277921799452086</v>
      </c>
      <c r="BK165" s="13">
        <v>0.49338852114850579</v>
      </c>
      <c r="BL165" s="13">
        <v>2.3660298495827261E-2</v>
      </c>
      <c r="BN165" s="13">
        <v>0.23976255795106599</v>
      </c>
      <c r="BO165" s="13">
        <v>0.52872597007850064</v>
      </c>
      <c r="BP165" s="13">
        <v>0.42143794119766531</v>
      </c>
      <c r="BQ165" s="13">
        <v>0.29947124846932571</v>
      </c>
      <c r="BR165" s="13">
        <v>9.3902330362241507E-2</v>
      </c>
      <c r="BS165" s="13">
        <v>1.9304362952741121E-2</v>
      </c>
    </row>
    <row r="166" spans="2:73" x14ac:dyDescent="0.35">
      <c r="B166" s="12" t="s">
        <v>96</v>
      </c>
      <c r="C166" s="13">
        <v>7.6256155036007259E-2</v>
      </c>
      <c r="D166" s="13">
        <v>0.1245382792514316</v>
      </c>
      <c r="E166" s="13">
        <v>0.1052514921400607</v>
      </c>
      <c r="F166" s="13">
        <v>6.8230294651137696E-2</v>
      </c>
      <c r="G166" s="13">
        <v>7.5487656131235412E-2</v>
      </c>
      <c r="H166" s="13">
        <v>4.9884057119887013E-2</v>
      </c>
      <c r="I166" s="13">
        <v>5.8732525377208127E-2</v>
      </c>
      <c r="K166" s="13">
        <v>3.4727213279821589E-2</v>
      </c>
      <c r="L166" s="13">
        <v>0.1179603136469458</v>
      </c>
      <c r="N166" s="13">
        <v>2.6628825875620991E-2</v>
      </c>
      <c r="O166" s="13">
        <v>7.7166690759177939E-2</v>
      </c>
      <c r="P166" s="13">
        <v>9.9551752641979643E-2</v>
      </c>
      <c r="Q166" s="13">
        <v>9.1210076130022313E-2</v>
      </c>
      <c r="S166" s="13">
        <v>9.5916025020062273E-2</v>
      </c>
      <c r="T166" s="13">
        <v>8.3650941840655385E-2</v>
      </c>
      <c r="U166" s="13">
        <v>1.176110213747553E-2</v>
      </c>
      <c r="V166" s="13">
        <v>7.1601744109455717E-2</v>
      </c>
      <c r="W166" s="13">
        <v>5.5579225521677933E-2</v>
      </c>
      <c r="X166" s="13">
        <v>6.6222228103421488E-2</v>
      </c>
      <c r="Y166" s="13">
        <v>7.9193644561077733E-2</v>
      </c>
      <c r="Z166" s="13">
        <v>8.9939209563794628E-2</v>
      </c>
      <c r="AB166" s="13">
        <v>8.5878877266281739E-2</v>
      </c>
      <c r="AC166" s="13">
        <v>7.9054349972436655E-2</v>
      </c>
      <c r="AD166" s="13">
        <v>6.1359940719305103E-2</v>
      </c>
      <c r="AE166" s="13">
        <v>5.8553463938971213E-2</v>
      </c>
      <c r="AF166" s="13">
        <v>2.6174291209870509E-2</v>
      </c>
      <c r="AH166" s="13">
        <v>4.7717542917218927E-2</v>
      </c>
      <c r="AI166" s="13">
        <v>6.5005591990727585E-2</v>
      </c>
      <c r="AJ166" s="13">
        <v>4.5371664863442358E-2</v>
      </c>
      <c r="AK166" s="13">
        <v>3.7143477648512183E-2</v>
      </c>
      <c r="AL166" s="13">
        <v>0.12293717834282181</v>
      </c>
      <c r="AM166" s="13">
        <v>6.0652395226472082E-2</v>
      </c>
      <c r="AO166" s="13">
        <v>4.6213166830858007E-2</v>
      </c>
      <c r="AP166" s="13">
        <v>6.4597915873661815E-2</v>
      </c>
      <c r="AQ166" s="13">
        <v>2.3682100233968561E-2</v>
      </c>
      <c r="AR166" s="13">
        <v>4.7925268441501689E-2</v>
      </c>
      <c r="AS166" s="13">
        <v>0.1001794112731966</v>
      </c>
      <c r="AT166" s="13">
        <v>7.0871562997199447E-2</v>
      </c>
      <c r="AV166" s="13">
        <v>5.7579150797144617E-2</v>
      </c>
      <c r="AW166" s="13">
        <v>3.6877095189047727E-2</v>
      </c>
      <c r="AX166" s="13">
        <v>3.7065072408857452E-2</v>
      </c>
      <c r="AY166" s="13">
        <v>8.5336805104118341E-2</v>
      </c>
      <c r="AZ166" s="13">
        <v>6.6650141127793813E-2</v>
      </c>
      <c r="BB166" s="13">
        <v>2.6247207753553211E-2</v>
      </c>
      <c r="BC166" s="13">
        <v>4.7199787192188661E-2</v>
      </c>
      <c r="BD166" s="13">
        <v>1.613472813961694E-2</v>
      </c>
      <c r="BE166" s="13">
        <v>4.9265279035149913E-2</v>
      </c>
      <c r="BF166" s="13">
        <v>0.16918351014229241</v>
      </c>
      <c r="BH166" s="13">
        <v>3.0575307770379111E-2</v>
      </c>
      <c r="BI166" s="13">
        <v>4.5516579340196511E-2</v>
      </c>
      <c r="BJ166" s="13">
        <v>1.527305442239304E-2</v>
      </c>
      <c r="BK166" s="13">
        <v>4.2219074849297593E-2</v>
      </c>
      <c r="BL166" s="13">
        <v>8.1786982386770568E-2</v>
      </c>
      <c r="BN166" s="13">
        <v>5.7187696036236017E-2</v>
      </c>
      <c r="BO166" s="13">
        <v>3.6504613101239231E-2</v>
      </c>
      <c r="BP166" s="13">
        <v>2.2238450482983958E-2</v>
      </c>
      <c r="BQ166" s="13">
        <v>9.5778124479697607E-2</v>
      </c>
      <c r="BR166" s="13">
        <v>0.15689003222430919</v>
      </c>
      <c r="BS166" s="13">
        <v>1.709165293762421E-2</v>
      </c>
    </row>
    <row r="168" spans="2:73" x14ac:dyDescent="0.35">
      <c r="B168" s="25" t="s">
        <v>162</v>
      </c>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row>
    <row r="169" spans="2:73" x14ac:dyDescent="0.35">
      <c r="B169" s="27" t="s">
        <v>16</v>
      </c>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row>
    <row r="170" spans="2:73" x14ac:dyDescent="0.35">
      <c r="B170" s="12" t="s">
        <v>156</v>
      </c>
      <c r="C170" s="13">
        <v>0.21816038362901491</v>
      </c>
      <c r="D170" s="13">
        <v>0.20772668887687329</v>
      </c>
      <c r="E170" s="13">
        <v>0.26678253789264023</v>
      </c>
      <c r="F170" s="13">
        <v>0.25220070471760492</v>
      </c>
      <c r="G170" s="13">
        <v>0.24318672393334881</v>
      </c>
      <c r="H170" s="13">
        <v>0.2231717273655269</v>
      </c>
      <c r="I170" s="13">
        <v>0.14367521954720511</v>
      </c>
      <c r="K170" s="13">
        <v>0.24690363406016599</v>
      </c>
      <c r="L170" s="13">
        <v>0.18991725732280779</v>
      </c>
      <c r="N170" s="13">
        <v>0.22908425176754749</v>
      </c>
      <c r="O170" s="13">
        <v>0.20799482061537511</v>
      </c>
      <c r="P170" s="13">
        <v>0.19972094196501161</v>
      </c>
      <c r="Q170" s="13">
        <v>0.23960382444617209</v>
      </c>
      <c r="S170" s="13">
        <v>0.21180162085514281</v>
      </c>
      <c r="T170" s="13">
        <v>0.20243612051547891</v>
      </c>
      <c r="U170" s="13">
        <v>0.30192636684204532</v>
      </c>
      <c r="V170" s="13">
        <v>0.20311230478344899</v>
      </c>
      <c r="W170" s="13">
        <v>0.2202058882580506</v>
      </c>
      <c r="X170" s="13">
        <v>0.2005670734912082</v>
      </c>
      <c r="Y170" s="13">
        <v>0.1981848623517086</v>
      </c>
      <c r="Z170" s="13">
        <v>0.2611833001563646</v>
      </c>
      <c r="AB170" s="13">
        <v>0.26182273379147603</v>
      </c>
      <c r="AC170" s="13">
        <v>0.19775847631565679</v>
      </c>
      <c r="AD170" s="13">
        <v>0.20182983524822529</v>
      </c>
      <c r="AE170" s="13">
        <v>0.21422248430712931</v>
      </c>
      <c r="AF170" s="13">
        <v>0.30306678454562208</v>
      </c>
      <c r="AH170" s="13">
        <v>0.39662262423182532</v>
      </c>
      <c r="AI170" s="13">
        <v>0.1265596053382726</v>
      </c>
      <c r="AJ170" s="13">
        <v>6.1229982462142667E-2</v>
      </c>
      <c r="AK170" s="13">
        <v>5.2931363968226397E-2</v>
      </c>
      <c r="AL170" s="13">
        <v>0.201935644283292</v>
      </c>
      <c r="AM170" s="13">
        <v>0.1036630931883851</v>
      </c>
      <c r="AO170" s="13">
        <v>0.37410562420712029</v>
      </c>
      <c r="AP170" s="13">
        <v>0.13323206945659691</v>
      </c>
      <c r="AQ170" s="13">
        <v>8.6099062263746903E-2</v>
      </c>
      <c r="AR170" s="13">
        <v>6.0356203825409231E-2</v>
      </c>
      <c r="AS170" s="13">
        <v>0.31102575545838779</v>
      </c>
      <c r="AT170" s="13">
        <v>9.9854995033819588E-2</v>
      </c>
      <c r="AV170" s="13">
        <v>0.17864730214682459</v>
      </c>
      <c r="AW170" s="13">
        <v>9.9984759312904695E-2</v>
      </c>
      <c r="AX170" s="13">
        <v>0.1083230194081387</v>
      </c>
      <c r="AY170" s="13">
        <v>0.28070985651639829</v>
      </c>
      <c r="AZ170" s="13">
        <v>0.12729828932518009</v>
      </c>
      <c r="BB170" s="13">
        <v>0.40032397130633612</v>
      </c>
      <c r="BC170" s="13">
        <v>9.5378376534073619E-2</v>
      </c>
      <c r="BD170" s="13">
        <v>3.930173818244595E-2</v>
      </c>
      <c r="BE170" s="13">
        <v>8.7658599531882042E-2</v>
      </c>
      <c r="BF170" s="13">
        <v>0.2397232039721304</v>
      </c>
      <c r="BH170" s="13">
        <v>0.39863933878750257</v>
      </c>
      <c r="BI170" s="13">
        <v>0.10960565502032869</v>
      </c>
      <c r="BJ170" s="13">
        <v>5.3334602710167468E-2</v>
      </c>
      <c r="BK170" s="13">
        <v>5.5080334999123973E-2</v>
      </c>
      <c r="BL170" s="13">
        <v>0.30364170713897598</v>
      </c>
      <c r="BN170" s="13">
        <v>0.1285156697112356</v>
      </c>
      <c r="BO170" s="13">
        <v>3.590740846920587E-2</v>
      </c>
      <c r="BP170" s="13">
        <v>9.1509846264813094E-2</v>
      </c>
      <c r="BQ170" s="13">
        <v>0.15268097918975429</v>
      </c>
      <c r="BR170" s="13">
        <v>0.20054660861298451</v>
      </c>
      <c r="BS170" s="13">
        <v>0.41603250347669157</v>
      </c>
    </row>
    <row r="171" spans="2:73" x14ac:dyDescent="0.35">
      <c r="B171" s="12" t="s">
        <v>157</v>
      </c>
      <c r="C171" s="13">
        <v>0.23555523791755631</v>
      </c>
      <c r="D171" s="13">
        <v>0.28276624856785298</v>
      </c>
      <c r="E171" s="13">
        <v>0.25690153029358698</v>
      </c>
      <c r="F171" s="13">
        <v>0.28860162880104412</v>
      </c>
      <c r="G171" s="13">
        <v>0.24595479755861591</v>
      </c>
      <c r="H171" s="13">
        <v>0.19744826279937891</v>
      </c>
      <c r="I171" s="13">
        <v>0.18502106450882941</v>
      </c>
      <c r="K171" s="13">
        <v>0.24214296335634031</v>
      </c>
      <c r="L171" s="13">
        <v>0.22950770446484739</v>
      </c>
      <c r="N171" s="13">
        <v>0.22792801489823619</v>
      </c>
      <c r="O171" s="13">
        <v>0.25872396313032808</v>
      </c>
      <c r="P171" s="13">
        <v>0.1966120228071645</v>
      </c>
      <c r="Q171" s="13">
        <v>0.24816814592248951</v>
      </c>
      <c r="S171" s="13">
        <v>0.28549723972594221</v>
      </c>
      <c r="T171" s="13">
        <v>0.28500460125056681</v>
      </c>
      <c r="U171" s="13">
        <v>0.17260201411836279</v>
      </c>
      <c r="V171" s="13">
        <v>0.19871127767485661</v>
      </c>
      <c r="W171" s="13">
        <v>0.20273234651929151</v>
      </c>
      <c r="X171" s="13">
        <v>0.16418133873922</v>
      </c>
      <c r="Y171" s="13">
        <v>0.25227420792537331</v>
      </c>
      <c r="Z171" s="13">
        <v>0.21581602599194491</v>
      </c>
      <c r="AB171" s="13">
        <v>0.24397824834521339</v>
      </c>
      <c r="AC171" s="13">
        <v>0.23662927890640151</v>
      </c>
      <c r="AD171" s="13">
        <v>0.20181401350982209</v>
      </c>
      <c r="AE171" s="13">
        <v>0.25333613878653261</v>
      </c>
      <c r="AF171" s="13">
        <v>0.2214409142492168</v>
      </c>
      <c r="AH171" s="13">
        <v>0.34780282122369249</v>
      </c>
      <c r="AI171" s="13">
        <v>0.2177491997326618</v>
      </c>
      <c r="AJ171" s="13">
        <v>8.959121007060239E-2</v>
      </c>
      <c r="AK171" s="13">
        <v>0.1244459984217867</v>
      </c>
      <c r="AL171" s="13">
        <v>0.35967725542631063</v>
      </c>
      <c r="AM171" s="13">
        <v>8.5458780723256453E-2</v>
      </c>
      <c r="AO171" s="13">
        <v>0.36759552610805901</v>
      </c>
      <c r="AP171" s="13">
        <v>0.22292500083404859</v>
      </c>
      <c r="AQ171" s="13">
        <v>9.530168289373625E-2</v>
      </c>
      <c r="AR171" s="13">
        <v>9.8652455014383716E-2</v>
      </c>
      <c r="AS171" s="13">
        <v>0.34036861172763372</v>
      </c>
      <c r="AT171" s="13">
        <v>9.2922563295165309E-2</v>
      </c>
      <c r="AV171" s="13">
        <v>0.296488620615738</v>
      </c>
      <c r="AW171" s="13">
        <v>0.19324969653792981</v>
      </c>
      <c r="AX171" s="13">
        <v>0.17479884921985389</v>
      </c>
      <c r="AY171" s="13">
        <v>0.3197632267497339</v>
      </c>
      <c r="AZ171" s="13">
        <v>0.11542954865112701</v>
      </c>
      <c r="BB171" s="13">
        <v>0.34120489593496661</v>
      </c>
      <c r="BC171" s="13">
        <v>0.20438633445529031</v>
      </c>
      <c r="BD171" s="13">
        <v>4.5201529980812297E-2</v>
      </c>
      <c r="BE171" s="13">
        <v>7.9520532632993773E-2</v>
      </c>
      <c r="BF171" s="13">
        <v>0.31771870168869748</v>
      </c>
      <c r="BH171" s="13">
        <v>0.33698719384579667</v>
      </c>
      <c r="BI171" s="13">
        <v>0.21451229323792129</v>
      </c>
      <c r="BJ171" s="13">
        <v>5.0123694586829047E-2</v>
      </c>
      <c r="BK171" s="13">
        <v>6.9831632837786886E-2</v>
      </c>
      <c r="BL171" s="13">
        <v>0.2951181785607141</v>
      </c>
      <c r="BN171" s="13">
        <v>0.2022672207319571</v>
      </c>
      <c r="BO171" s="13">
        <v>7.8855618213426501E-2</v>
      </c>
      <c r="BP171" s="13">
        <v>0.14572667468545791</v>
      </c>
      <c r="BQ171" s="13">
        <v>0.12118519686605179</v>
      </c>
      <c r="BR171" s="13">
        <v>0.25272021911932741</v>
      </c>
      <c r="BS171" s="13">
        <v>0.35350105814783439</v>
      </c>
    </row>
    <row r="172" spans="2:73" x14ac:dyDescent="0.35">
      <c r="B172" s="12" t="s">
        <v>158</v>
      </c>
      <c r="C172" s="13">
        <v>0.14613402777105061</v>
      </c>
      <c r="D172" s="13">
        <v>0.16597056834958729</v>
      </c>
      <c r="E172" s="13">
        <v>0.1697238069587218</v>
      </c>
      <c r="F172" s="13">
        <v>0.10741773819792499</v>
      </c>
      <c r="G172" s="13">
        <v>0.14844353579657979</v>
      </c>
      <c r="H172" s="13">
        <v>0.1364403266704412</v>
      </c>
      <c r="I172" s="13">
        <v>0.15051451218546499</v>
      </c>
      <c r="K172" s="13">
        <v>0.15475429437178939</v>
      </c>
      <c r="L172" s="13">
        <v>0.13784885070399111</v>
      </c>
      <c r="N172" s="13">
        <v>0.13954682464976259</v>
      </c>
      <c r="O172" s="13">
        <v>0.13985174305478121</v>
      </c>
      <c r="P172" s="13">
        <v>0.17060277631605911</v>
      </c>
      <c r="Q172" s="13">
        <v>0.13638391504451189</v>
      </c>
      <c r="S172" s="13">
        <v>0.1218410078315188</v>
      </c>
      <c r="T172" s="13">
        <v>0.1540279607396797</v>
      </c>
      <c r="U172" s="13">
        <v>0.15690975227840309</v>
      </c>
      <c r="V172" s="13">
        <v>0.14896455053389879</v>
      </c>
      <c r="W172" s="13">
        <v>9.4434268064985186E-2</v>
      </c>
      <c r="X172" s="13">
        <v>0.2087712303728945</v>
      </c>
      <c r="Y172" s="13">
        <v>0.25559327413288452</v>
      </c>
      <c r="Z172" s="13">
        <v>0.14378806678759731</v>
      </c>
      <c r="AB172" s="13">
        <v>0.13253303581250259</v>
      </c>
      <c r="AC172" s="13">
        <v>0.15697903685193701</v>
      </c>
      <c r="AD172" s="13">
        <v>0.1548130496113653</v>
      </c>
      <c r="AE172" s="13">
        <v>0.12508461737399129</v>
      </c>
      <c r="AF172" s="13">
        <v>0.15046425249910869</v>
      </c>
      <c r="AH172" s="13">
        <v>0.12099085906989911</v>
      </c>
      <c r="AI172" s="13">
        <v>0.1446172133588568</v>
      </c>
      <c r="AJ172" s="13">
        <v>0.169512223158343</v>
      </c>
      <c r="AK172" s="13">
        <v>0.1134445032476273</v>
      </c>
      <c r="AL172" s="13">
        <v>0.18415936398610469</v>
      </c>
      <c r="AM172" s="13">
        <v>0.2050528170880036</v>
      </c>
      <c r="AO172" s="13">
        <v>0.124987296904814</v>
      </c>
      <c r="AP172" s="13">
        <v>0.12364097223948339</v>
      </c>
      <c r="AQ172" s="13">
        <v>0.1445432436570574</v>
      </c>
      <c r="AR172" s="13">
        <v>0.1681805803296911</v>
      </c>
      <c r="AS172" s="13">
        <v>0.13860361784218789</v>
      </c>
      <c r="AT172" s="13">
        <v>0.2150602515070055</v>
      </c>
      <c r="AV172" s="13">
        <v>0.1061944976569988</v>
      </c>
      <c r="AW172" s="13">
        <v>0.13889819117780819</v>
      </c>
      <c r="AX172" s="13">
        <v>0.14966205529359819</v>
      </c>
      <c r="AY172" s="13">
        <v>0.17600677119136299</v>
      </c>
      <c r="AZ172" s="13">
        <v>0.20114234445483831</v>
      </c>
      <c r="BB172" s="13">
        <v>0.12349641984825779</v>
      </c>
      <c r="BC172" s="13">
        <v>0.16322653865539341</v>
      </c>
      <c r="BD172" s="13">
        <v>0.18151113350232331</v>
      </c>
      <c r="BE172" s="13">
        <v>8.7432561886665205E-2</v>
      </c>
      <c r="BF172" s="13">
        <v>0.20972280854512779</v>
      </c>
      <c r="BH172" s="13">
        <v>0.1235675886123814</v>
      </c>
      <c r="BI172" s="13">
        <v>0.15751448623790881</v>
      </c>
      <c r="BJ172" s="13">
        <v>0.19033326808971709</v>
      </c>
      <c r="BK172" s="13">
        <v>8.4399345642723542E-2</v>
      </c>
      <c r="BL172" s="13">
        <v>0.16416408413711181</v>
      </c>
      <c r="BN172" s="13">
        <v>0.16758473546488201</v>
      </c>
      <c r="BO172" s="13">
        <v>0.14537921920337851</v>
      </c>
      <c r="BP172" s="13">
        <v>5.9693273546296992E-2</v>
      </c>
      <c r="BQ172" s="13">
        <v>0.22194553562345801</v>
      </c>
      <c r="BR172" s="13">
        <v>0.18959069138353149</v>
      </c>
      <c r="BS172" s="13">
        <v>0.13172199307254751</v>
      </c>
    </row>
    <row r="173" spans="2:73" x14ac:dyDescent="0.35">
      <c r="B173" s="12" t="s">
        <v>159</v>
      </c>
      <c r="C173" s="13">
        <v>0.13930433128579731</v>
      </c>
      <c r="D173" s="13">
        <v>9.5453839129898035E-2</v>
      </c>
      <c r="E173" s="13">
        <v>0.1054647324960023</v>
      </c>
      <c r="F173" s="13">
        <v>0.16014848404852261</v>
      </c>
      <c r="G173" s="13">
        <v>0.13091719792343279</v>
      </c>
      <c r="H173" s="13">
        <v>0.17333954880864999</v>
      </c>
      <c r="I173" s="13">
        <v>0.15133524107969551</v>
      </c>
      <c r="K173" s="13">
        <v>0.13351807977913799</v>
      </c>
      <c r="L173" s="13">
        <v>0.14541012095002909</v>
      </c>
      <c r="N173" s="13">
        <v>0.19110641797853661</v>
      </c>
      <c r="O173" s="13">
        <v>0.14440329105617081</v>
      </c>
      <c r="P173" s="13">
        <v>0.12748574790976711</v>
      </c>
      <c r="Q173" s="13">
        <v>0.108543949553144</v>
      </c>
      <c r="S173" s="13">
        <v>0.13876848474274089</v>
      </c>
      <c r="T173" s="13">
        <v>0.17686089121550999</v>
      </c>
      <c r="U173" s="13">
        <v>0.10045415880904331</v>
      </c>
      <c r="V173" s="13">
        <v>0.11926591445674189</v>
      </c>
      <c r="W173" s="13">
        <v>0.15951908379788751</v>
      </c>
      <c r="X173" s="13">
        <v>0.11906220943545411</v>
      </c>
      <c r="Y173" s="13">
        <v>7.5866177877446705E-2</v>
      </c>
      <c r="Z173" s="13">
        <v>0.1552454834960684</v>
      </c>
      <c r="AB173" s="13">
        <v>8.8349732494373723E-2</v>
      </c>
      <c r="AC173" s="13">
        <v>0.14663458612926189</v>
      </c>
      <c r="AD173" s="13">
        <v>0.13590516583946249</v>
      </c>
      <c r="AE173" s="13">
        <v>0.17607592286944099</v>
      </c>
      <c r="AF173" s="13">
        <v>0.1986069814261732</v>
      </c>
      <c r="AH173" s="13">
        <v>5.2055905748697603E-2</v>
      </c>
      <c r="AI173" s="13">
        <v>0.23100293540903799</v>
      </c>
      <c r="AJ173" s="13">
        <v>0.25124489818917622</v>
      </c>
      <c r="AK173" s="13">
        <v>0.2685857227228286</v>
      </c>
      <c r="AL173" s="13">
        <v>9.0728458565661002E-2</v>
      </c>
      <c r="AM173" s="13">
        <v>0.17567488522993591</v>
      </c>
      <c r="AO173" s="13">
        <v>5.2588254583773107E-2</v>
      </c>
      <c r="AP173" s="13">
        <v>0.2149524164452109</v>
      </c>
      <c r="AQ173" s="13">
        <v>0.23214951837302489</v>
      </c>
      <c r="AR173" s="13">
        <v>0.25148059790788269</v>
      </c>
      <c r="AS173" s="13">
        <v>8.073325925293591E-2</v>
      </c>
      <c r="AT173" s="13">
        <v>0.1917681541231567</v>
      </c>
      <c r="AV173" s="13">
        <v>0.18905223369708679</v>
      </c>
      <c r="AW173" s="13">
        <v>0.20011699312144149</v>
      </c>
      <c r="AX173" s="13">
        <v>0.24546746406005679</v>
      </c>
      <c r="AY173" s="13">
        <v>6.8622046666135236E-2</v>
      </c>
      <c r="AZ173" s="13">
        <v>0.17899813934877601</v>
      </c>
      <c r="BB173" s="13">
        <v>5.8566075927256281E-2</v>
      </c>
      <c r="BC173" s="13">
        <v>0.2188703543449684</v>
      </c>
      <c r="BD173" s="13">
        <v>0.25290738918144801</v>
      </c>
      <c r="BE173" s="13">
        <v>0.23466227592323269</v>
      </c>
      <c r="BF173" s="13">
        <v>6.8791885881994377E-2</v>
      </c>
      <c r="BH173" s="13">
        <v>5.9178113180600678E-2</v>
      </c>
      <c r="BI173" s="13">
        <v>0.216290741779813</v>
      </c>
      <c r="BJ173" s="13">
        <v>0.24291094374238201</v>
      </c>
      <c r="BK173" s="13">
        <v>0.22957594910157941</v>
      </c>
      <c r="BL173" s="13">
        <v>0.1072403703465476</v>
      </c>
      <c r="BN173" s="13">
        <v>0.20928775962250529</v>
      </c>
      <c r="BO173" s="13">
        <v>0.2244492758698933</v>
      </c>
      <c r="BP173" s="13">
        <v>0.2137151763791437</v>
      </c>
      <c r="BQ173" s="13">
        <v>0.1668530274540892</v>
      </c>
      <c r="BR173" s="13">
        <v>8.7322790676515702E-2</v>
      </c>
      <c r="BS173" s="13">
        <v>4.9870377886587082E-2</v>
      </c>
    </row>
    <row r="174" spans="2:73" x14ac:dyDescent="0.35">
      <c r="B174" s="12" t="s">
        <v>160</v>
      </c>
      <c r="C174" s="13">
        <v>0.16975633999327849</v>
      </c>
      <c r="D174" s="13">
        <v>0.10736624789630141</v>
      </c>
      <c r="E174" s="13">
        <v>8.7586685176911705E-2</v>
      </c>
      <c r="F174" s="13">
        <v>0.12144155826388089</v>
      </c>
      <c r="G174" s="13">
        <v>0.153986400018607</v>
      </c>
      <c r="H174" s="13">
        <v>0.2025419748445251</v>
      </c>
      <c r="I174" s="13">
        <v>0.27575590238911241</v>
      </c>
      <c r="K174" s="13">
        <v>0.1804796764030164</v>
      </c>
      <c r="L174" s="13">
        <v>0.15712876494902919</v>
      </c>
      <c r="N174" s="13">
        <v>0.1756483651691631</v>
      </c>
      <c r="O174" s="13">
        <v>0.1706335769113845</v>
      </c>
      <c r="P174" s="13">
        <v>0.1822017241912135</v>
      </c>
      <c r="Q174" s="13">
        <v>0.14959737608130891</v>
      </c>
      <c r="S174" s="13">
        <v>0.1434863460797097</v>
      </c>
      <c r="T174" s="13">
        <v>0.1089722467724096</v>
      </c>
      <c r="U174" s="13">
        <v>0.2212773524052834</v>
      </c>
      <c r="V174" s="13">
        <v>0.210506377553209</v>
      </c>
      <c r="W174" s="13">
        <v>0.2456356153755393</v>
      </c>
      <c r="X174" s="13">
        <v>0.20955011373379701</v>
      </c>
      <c r="Y174" s="13">
        <v>0.13673473063077421</v>
      </c>
      <c r="Z174" s="13">
        <v>0.126822464473241</v>
      </c>
      <c r="AB174" s="13">
        <v>0.16247181592227231</v>
      </c>
      <c r="AC174" s="13">
        <v>0.16287660422522299</v>
      </c>
      <c r="AD174" s="13">
        <v>0.23455768017328571</v>
      </c>
      <c r="AE174" s="13">
        <v>0.18321417071776269</v>
      </c>
      <c r="AF174" s="13">
        <v>0.1000311827751635</v>
      </c>
      <c r="AH174" s="13">
        <v>4.0341085506274223E-2</v>
      </c>
      <c r="AI174" s="13">
        <v>0.18914956288595011</v>
      </c>
      <c r="AJ174" s="13">
        <v>0.37969191473232072</v>
      </c>
      <c r="AK174" s="13">
        <v>0.29997850071426357</v>
      </c>
      <c r="AL174" s="13">
        <v>6.9571453760473675E-2</v>
      </c>
      <c r="AM174" s="13">
        <v>0.35873146167777309</v>
      </c>
      <c r="AO174" s="13">
        <v>3.04762052409846E-2</v>
      </c>
      <c r="AP174" s="13">
        <v>0.21198172179406721</v>
      </c>
      <c r="AQ174" s="13">
        <v>0.38632004866879338</v>
      </c>
      <c r="AR174" s="13">
        <v>0.30955230567330111</v>
      </c>
      <c r="AS174" s="13">
        <v>5.0891609194902758E-2</v>
      </c>
      <c r="AT174" s="13">
        <v>0.33770060377895378</v>
      </c>
      <c r="AV174" s="13">
        <v>0.165619454014485</v>
      </c>
      <c r="AW174" s="13">
        <v>0.32917455084911712</v>
      </c>
      <c r="AX174" s="13">
        <v>0.21624426143173081</v>
      </c>
      <c r="AY174" s="13">
        <v>7.8653012798188093E-2</v>
      </c>
      <c r="AZ174" s="13">
        <v>0.31742678834187932</v>
      </c>
      <c r="BB174" s="13">
        <v>4.4748307757931413E-2</v>
      </c>
      <c r="BC174" s="13">
        <v>0.22878577958330271</v>
      </c>
      <c r="BD174" s="13">
        <v>0.45700195220223999</v>
      </c>
      <c r="BE174" s="13">
        <v>0.37482326253086329</v>
      </c>
      <c r="BF174" s="13">
        <v>4.328702574364704E-2</v>
      </c>
      <c r="BH174" s="13">
        <v>4.3433568008738987E-2</v>
      </c>
      <c r="BI174" s="13">
        <v>0.2195964430198645</v>
      </c>
      <c r="BJ174" s="13">
        <v>0.4469672605430644</v>
      </c>
      <c r="BK174" s="13">
        <v>0.41485679504085049</v>
      </c>
      <c r="BL174" s="13">
        <v>6.462194187071528E-2</v>
      </c>
      <c r="BN174" s="13">
        <v>0.20165412247098699</v>
      </c>
      <c r="BO174" s="13">
        <v>0.47765241761997712</v>
      </c>
      <c r="BP174" s="13">
        <v>0.37420402557327331</v>
      </c>
      <c r="BQ174" s="13">
        <v>0.25218027657426562</v>
      </c>
      <c r="BR174" s="13">
        <v>0.14178951720991889</v>
      </c>
      <c r="BS174" s="13">
        <v>1.9231900327353859E-2</v>
      </c>
    </row>
    <row r="175" spans="2:73" x14ac:dyDescent="0.35">
      <c r="B175" s="12" t="s">
        <v>96</v>
      </c>
      <c r="C175" s="13">
        <v>9.1089679403302481E-2</v>
      </c>
      <c r="D175" s="13">
        <v>0.14071640717948719</v>
      </c>
      <c r="E175" s="13">
        <v>0.113540707182137</v>
      </c>
      <c r="F175" s="13">
        <v>7.0189885971022395E-2</v>
      </c>
      <c r="G175" s="13">
        <v>7.7511344769415569E-2</v>
      </c>
      <c r="H175" s="13">
        <v>6.7058159511477936E-2</v>
      </c>
      <c r="I175" s="13">
        <v>9.3698060289692575E-2</v>
      </c>
      <c r="K175" s="13">
        <v>4.2201352029549978E-2</v>
      </c>
      <c r="L175" s="13">
        <v>0.14018730160929549</v>
      </c>
      <c r="N175" s="13">
        <v>3.6686125536754162E-2</v>
      </c>
      <c r="O175" s="13">
        <v>7.8392605231960177E-2</v>
      </c>
      <c r="P175" s="13">
        <v>0.123376786810784</v>
      </c>
      <c r="Q175" s="13">
        <v>0.11770278895237379</v>
      </c>
      <c r="S175" s="13">
        <v>9.8605300764945461E-2</v>
      </c>
      <c r="T175" s="13">
        <v>7.2698179506354918E-2</v>
      </c>
      <c r="U175" s="13">
        <v>4.6830355546862032E-2</v>
      </c>
      <c r="V175" s="13">
        <v>0.11943957499784461</v>
      </c>
      <c r="W175" s="13">
        <v>7.7472797984245931E-2</v>
      </c>
      <c r="X175" s="13">
        <v>9.7868034227426307E-2</v>
      </c>
      <c r="Y175" s="13">
        <v>8.1346747081812887E-2</v>
      </c>
      <c r="Z175" s="13">
        <v>9.7144659094783758E-2</v>
      </c>
      <c r="AB175" s="13">
        <v>0.11084443363416201</v>
      </c>
      <c r="AC175" s="13">
        <v>9.9122017571519866E-2</v>
      </c>
      <c r="AD175" s="13">
        <v>7.1080255617839011E-2</v>
      </c>
      <c r="AE175" s="13">
        <v>4.8066665945142917E-2</v>
      </c>
      <c r="AF175" s="13">
        <v>2.638988450471598E-2</v>
      </c>
      <c r="AH175" s="13">
        <v>4.2186704219611307E-2</v>
      </c>
      <c r="AI175" s="13">
        <v>9.0921483275220705E-2</v>
      </c>
      <c r="AJ175" s="13">
        <v>4.8729771387415181E-2</v>
      </c>
      <c r="AK175" s="13">
        <v>0.1406139109252672</v>
      </c>
      <c r="AL175" s="13">
        <v>9.3927823978157701E-2</v>
      </c>
      <c r="AM175" s="13">
        <v>7.1418962092645935E-2</v>
      </c>
      <c r="AO175" s="13">
        <v>5.0247092955248963E-2</v>
      </c>
      <c r="AP175" s="13">
        <v>9.3267819230592935E-2</v>
      </c>
      <c r="AQ175" s="13">
        <v>5.5586444143641167E-2</v>
      </c>
      <c r="AR175" s="13">
        <v>0.1117778572493322</v>
      </c>
      <c r="AS175" s="13">
        <v>7.8377146523951877E-2</v>
      </c>
      <c r="AT175" s="13">
        <v>6.2693432261898899E-2</v>
      </c>
      <c r="AV175" s="13">
        <v>6.3997891868866841E-2</v>
      </c>
      <c r="AW175" s="13">
        <v>3.857580900079853E-2</v>
      </c>
      <c r="AX175" s="13">
        <v>0.1055043505866216</v>
      </c>
      <c r="AY175" s="13">
        <v>7.6245086078181507E-2</v>
      </c>
      <c r="AZ175" s="13">
        <v>5.9704889878199163E-2</v>
      </c>
      <c r="BB175" s="13">
        <v>3.1660329225251652E-2</v>
      </c>
      <c r="BC175" s="13">
        <v>8.935261642697151E-2</v>
      </c>
      <c r="BD175" s="13">
        <v>2.4076256950730259E-2</v>
      </c>
      <c r="BE175" s="13">
        <v>0.135902767494363</v>
      </c>
      <c r="BF175" s="13">
        <v>0.12075637416840269</v>
      </c>
      <c r="BH175" s="13">
        <v>3.8194197564979583E-2</v>
      </c>
      <c r="BI175" s="13">
        <v>8.2480380704163581E-2</v>
      </c>
      <c r="BJ175" s="13">
        <v>1.6330230327839909E-2</v>
      </c>
      <c r="BK175" s="13">
        <v>0.1462559423779356</v>
      </c>
      <c r="BL175" s="13">
        <v>6.5213717945935182E-2</v>
      </c>
      <c r="BN175" s="13">
        <v>9.0690491998432904E-2</v>
      </c>
      <c r="BO175" s="13">
        <v>3.7756060624118723E-2</v>
      </c>
      <c r="BP175" s="13">
        <v>0.11515100355101481</v>
      </c>
      <c r="BQ175" s="13">
        <v>8.5154984292381261E-2</v>
      </c>
      <c r="BR175" s="13">
        <v>0.12803017299772221</v>
      </c>
      <c r="BS175" s="13">
        <v>2.9642167088985549E-2</v>
      </c>
    </row>
    <row r="177" spans="2:73" x14ac:dyDescent="0.35">
      <c r="B177" s="25" t="s">
        <v>163</v>
      </c>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row>
    <row r="178" spans="2:73" x14ac:dyDescent="0.35">
      <c r="B178" s="27" t="s">
        <v>16</v>
      </c>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row>
    <row r="179" spans="2:73" x14ac:dyDescent="0.35">
      <c r="B179" s="12" t="s">
        <v>156</v>
      </c>
      <c r="C179" s="13">
        <v>0.22529994759763511</v>
      </c>
      <c r="D179" s="13">
        <v>0.2232124105438183</v>
      </c>
      <c r="E179" s="13">
        <v>0.26441457585944639</v>
      </c>
      <c r="F179" s="13">
        <v>0.26327205544364229</v>
      </c>
      <c r="G179" s="13">
        <v>0.2339592434340243</v>
      </c>
      <c r="H179" s="13">
        <v>0.2472157167884603</v>
      </c>
      <c r="I179" s="13">
        <v>0.15132872291460009</v>
      </c>
      <c r="K179" s="13">
        <v>0.2637894909841863</v>
      </c>
      <c r="L179" s="13">
        <v>0.18732682676832069</v>
      </c>
      <c r="N179" s="13">
        <v>0.23776101478746481</v>
      </c>
      <c r="O179" s="13">
        <v>0.21568769710953389</v>
      </c>
      <c r="P179" s="13">
        <v>0.22169679577627241</v>
      </c>
      <c r="Q179" s="13">
        <v>0.2294981290409947</v>
      </c>
      <c r="S179" s="13">
        <v>0.2391623001284604</v>
      </c>
      <c r="T179" s="13">
        <v>0.208069469967156</v>
      </c>
      <c r="U179" s="13">
        <v>0.27621368234912907</v>
      </c>
      <c r="V179" s="13">
        <v>0.20609274510389761</v>
      </c>
      <c r="W179" s="13">
        <v>0.2464531668307573</v>
      </c>
      <c r="X179" s="13">
        <v>0.1751787926430253</v>
      </c>
      <c r="Y179" s="13">
        <v>0.17234687056326339</v>
      </c>
      <c r="Z179" s="13">
        <v>0.2639768482954778</v>
      </c>
      <c r="AB179" s="13">
        <v>0.21839984086465619</v>
      </c>
      <c r="AC179" s="13">
        <v>0.221686225823709</v>
      </c>
      <c r="AD179" s="13">
        <v>0.2259853006366781</v>
      </c>
      <c r="AE179" s="13">
        <v>0.21915734633343589</v>
      </c>
      <c r="AF179" s="13">
        <v>0.28870912794571302</v>
      </c>
      <c r="AH179" s="13">
        <v>0.38738357037831789</v>
      </c>
      <c r="AI179" s="13">
        <v>0.120976201509173</v>
      </c>
      <c r="AJ179" s="13">
        <v>6.9300983826803428E-2</v>
      </c>
      <c r="AK179" s="13">
        <v>7.3939665915313549E-2</v>
      </c>
      <c r="AL179" s="13">
        <v>0.25747731398294782</v>
      </c>
      <c r="AM179" s="13">
        <v>0.13008532396714609</v>
      </c>
      <c r="AO179" s="13">
        <v>0.36134130842312989</v>
      </c>
      <c r="AP179" s="13">
        <v>0.14594486194265879</v>
      </c>
      <c r="AQ179" s="13">
        <v>9.9799384021162771E-2</v>
      </c>
      <c r="AR179" s="13">
        <v>6.5257178914675917E-2</v>
      </c>
      <c r="AS179" s="13">
        <v>0.32524813601777969</v>
      </c>
      <c r="AT179" s="13">
        <v>0.1200580848260957</v>
      </c>
      <c r="AV179" s="13">
        <v>0.1960561062497056</v>
      </c>
      <c r="AW179" s="13">
        <v>0.1031919618507716</v>
      </c>
      <c r="AX179" s="13">
        <v>0.15123126162010969</v>
      </c>
      <c r="AY179" s="13">
        <v>0.26584826193116601</v>
      </c>
      <c r="AZ179" s="13">
        <v>0.143048139007596</v>
      </c>
      <c r="BB179" s="13">
        <v>0.3949853032681313</v>
      </c>
      <c r="BC179" s="13">
        <v>9.5763590850274791E-2</v>
      </c>
      <c r="BD179" s="13">
        <v>6.0675176014365617E-2</v>
      </c>
      <c r="BE179" s="13">
        <v>6.5072654676090802E-2</v>
      </c>
      <c r="BF179" s="13">
        <v>0.31490418408788612</v>
      </c>
      <c r="BH179" s="13">
        <v>0.39016983276418149</v>
      </c>
      <c r="BI179" s="13">
        <v>9.9698329839094435E-2</v>
      </c>
      <c r="BJ179" s="13">
        <v>7.9778031497545504E-2</v>
      </c>
      <c r="BK179" s="13">
        <v>3.9573926631982913E-2</v>
      </c>
      <c r="BL179" s="13">
        <v>0.38427475643214087</v>
      </c>
      <c r="BN179" s="13">
        <v>0.13062056672240879</v>
      </c>
      <c r="BO179" s="13">
        <v>5.0294136527545802E-2</v>
      </c>
      <c r="BP179" s="13">
        <v>7.6201639920887479E-2</v>
      </c>
      <c r="BQ179" s="13">
        <v>0.18786555612015829</v>
      </c>
      <c r="BR179" s="13">
        <v>0.28053022029971619</v>
      </c>
      <c r="BS179" s="13">
        <v>0.41815504180502938</v>
      </c>
    </row>
    <row r="180" spans="2:73" x14ac:dyDescent="0.35">
      <c r="B180" s="12" t="s">
        <v>157</v>
      </c>
      <c r="C180" s="13">
        <v>0.26722354834745859</v>
      </c>
      <c r="D180" s="13">
        <v>0.30178584252614538</v>
      </c>
      <c r="E180" s="13">
        <v>0.3185526409056762</v>
      </c>
      <c r="F180" s="13">
        <v>0.31192544238727338</v>
      </c>
      <c r="G180" s="13">
        <v>0.31990292853097529</v>
      </c>
      <c r="H180" s="13">
        <v>0.22578453133980231</v>
      </c>
      <c r="I180" s="13">
        <v>0.17731851943486909</v>
      </c>
      <c r="K180" s="13">
        <v>0.26939863921017698</v>
      </c>
      <c r="L180" s="13">
        <v>0.2633678255757827</v>
      </c>
      <c r="N180" s="13">
        <v>0.27695166734307969</v>
      </c>
      <c r="O180" s="13">
        <v>0.28536809099518612</v>
      </c>
      <c r="P180" s="13">
        <v>0.23405798246456699</v>
      </c>
      <c r="Q180" s="13">
        <v>0.26830689057158358</v>
      </c>
      <c r="S180" s="13">
        <v>0.28050523223546492</v>
      </c>
      <c r="T180" s="13">
        <v>0.30943097992988849</v>
      </c>
      <c r="U180" s="13">
        <v>0.31444240745100521</v>
      </c>
      <c r="V180" s="13">
        <v>0.2293948492991669</v>
      </c>
      <c r="W180" s="13">
        <v>0.21770285673222789</v>
      </c>
      <c r="X180" s="13">
        <v>0.26010896782767612</v>
      </c>
      <c r="Y180" s="13">
        <v>0.32678386622398981</v>
      </c>
      <c r="Z180" s="13">
        <v>0.23292647957318691</v>
      </c>
      <c r="AB180" s="13">
        <v>0.28462271468105921</v>
      </c>
      <c r="AC180" s="13">
        <v>0.27672496025978621</v>
      </c>
      <c r="AD180" s="13">
        <v>0.23314791564287349</v>
      </c>
      <c r="AE180" s="13">
        <v>0.26112248300270929</v>
      </c>
      <c r="AF180" s="13">
        <v>0.27383092568589312</v>
      </c>
      <c r="AH180" s="13">
        <v>0.38550789815717779</v>
      </c>
      <c r="AI180" s="13">
        <v>0.25586066849193378</v>
      </c>
      <c r="AJ180" s="13">
        <v>0.13274683534365769</v>
      </c>
      <c r="AK180" s="13">
        <v>0.1365196109072882</v>
      </c>
      <c r="AL180" s="13">
        <v>0.39093193390164682</v>
      </c>
      <c r="AM180" s="13">
        <v>0.11512239436153419</v>
      </c>
      <c r="AO180" s="13">
        <v>0.39830889123162377</v>
      </c>
      <c r="AP180" s="13">
        <v>0.25017403718919251</v>
      </c>
      <c r="AQ180" s="13">
        <v>0.1121218898118871</v>
      </c>
      <c r="AR180" s="13">
        <v>0.14286078364781801</v>
      </c>
      <c r="AS180" s="13">
        <v>0.39152917941076909</v>
      </c>
      <c r="AT180" s="13">
        <v>0.12830588312877181</v>
      </c>
      <c r="AV180" s="13">
        <v>0.29650635828002092</v>
      </c>
      <c r="AW180" s="13">
        <v>0.15028371356357709</v>
      </c>
      <c r="AX180" s="13">
        <v>0.1757420524966618</v>
      </c>
      <c r="AY180" s="13">
        <v>0.3909273542115832</v>
      </c>
      <c r="AZ180" s="13">
        <v>0.15369103095307751</v>
      </c>
      <c r="BB180" s="13">
        <v>0.37960475651375541</v>
      </c>
      <c r="BC180" s="13">
        <v>0.2320361918285444</v>
      </c>
      <c r="BD180" s="13">
        <v>5.7685693028594859E-2</v>
      </c>
      <c r="BE180" s="13">
        <v>0.1312027696089266</v>
      </c>
      <c r="BF180" s="13">
        <v>0.38995447498383567</v>
      </c>
      <c r="BH180" s="13">
        <v>0.3690708655498563</v>
      </c>
      <c r="BI180" s="13">
        <v>0.24098349912882361</v>
      </c>
      <c r="BJ180" s="13">
        <v>6.8930362743259102E-2</v>
      </c>
      <c r="BK180" s="13">
        <v>0.14351427119175231</v>
      </c>
      <c r="BL180" s="13">
        <v>0.36464022793393691</v>
      </c>
      <c r="BN180" s="13">
        <v>0.26693495822100582</v>
      </c>
      <c r="BO180" s="13">
        <v>5.4772550276988817E-2</v>
      </c>
      <c r="BP180" s="13">
        <v>0.1198155988077773</v>
      </c>
      <c r="BQ180" s="13">
        <v>0.151249573841648</v>
      </c>
      <c r="BR180" s="13">
        <v>0.29547395058501941</v>
      </c>
      <c r="BS180" s="13">
        <v>0.38484751914933951</v>
      </c>
    </row>
    <row r="181" spans="2:73" x14ac:dyDescent="0.35">
      <c r="B181" s="12" t="s">
        <v>158</v>
      </c>
      <c r="C181" s="13">
        <v>0.11934556384470529</v>
      </c>
      <c r="D181" s="13">
        <v>0.14314901931903601</v>
      </c>
      <c r="E181" s="13">
        <v>0.1125704469517862</v>
      </c>
      <c r="F181" s="13">
        <v>9.2463226952611749E-2</v>
      </c>
      <c r="G181" s="13">
        <v>0.1113808782065749</v>
      </c>
      <c r="H181" s="13">
        <v>9.6421906728109269E-2</v>
      </c>
      <c r="I181" s="13">
        <v>0.15342074917069659</v>
      </c>
      <c r="K181" s="13">
        <v>0.13739429261184391</v>
      </c>
      <c r="L181" s="13">
        <v>0.1015704119566138</v>
      </c>
      <c r="N181" s="13">
        <v>0.12842213542269659</v>
      </c>
      <c r="O181" s="13">
        <v>0.12754543672697261</v>
      </c>
      <c r="P181" s="13">
        <v>0.1194526075728585</v>
      </c>
      <c r="Q181" s="13">
        <v>0.1047972912965984</v>
      </c>
      <c r="S181" s="13">
        <v>0.11950070654653509</v>
      </c>
      <c r="T181" s="13">
        <v>0.11677370578493471</v>
      </c>
      <c r="U181" s="13">
        <v>0.1013976665586524</v>
      </c>
      <c r="V181" s="13">
        <v>0.12205461912939811</v>
      </c>
      <c r="W181" s="13">
        <v>0.1215662916574321</v>
      </c>
      <c r="X181" s="13">
        <v>0.1049499460916776</v>
      </c>
      <c r="Y181" s="13">
        <v>0.1727057556403033</v>
      </c>
      <c r="Z181" s="13">
        <v>0.12079829360766831</v>
      </c>
      <c r="AB181" s="13">
        <v>0.1045688209731986</v>
      </c>
      <c r="AC181" s="13">
        <v>0.11040609559692061</v>
      </c>
      <c r="AD181" s="13">
        <v>0.15163389148457099</v>
      </c>
      <c r="AE181" s="13">
        <v>0.11106515052756551</v>
      </c>
      <c r="AF181" s="13">
        <v>0.14415702369561381</v>
      </c>
      <c r="AH181" s="13">
        <v>8.1350607209288148E-2</v>
      </c>
      <c r="AI181" s="13">
        <v>0.18398934425538091</v>
      </c>
      <c r="AJ181" s="13">
        <v>0.13476585690301551</v>
      </c>
      <c r="AK181" s="13">
        <v>0.1110711911932209</v>
      </c>
      <c r="AL181" s="13">
        <v>7.9319474192769399E-2</v>
      </c>
      <c r="AM181" s="13">
        <v>0.17141062100359769</v>
      </c>
      <c r="AO181" s="13">
        <v>8.1625630888623721E-2</v>
      </c>
      <c r="AP181" s="13">
        <v>0.16602980331666159</v>
      </c>
      <c r="AQ181" s="13">
        <v>0.14831418674127991</v>
      </c>
      <c r="AR181" s="13">
        <v>0.16666157793843001</v>
      </c>
      <c r="AS181" s="13">
        <v>5.8396854681226081E-2</v>
      </c>
      <c r="AT181" s="13">
        <v>0.17197038190903749</v>
      </c>
      <c r="AV181" s="13">
        <v>0.1421748520908494</v>
      </c>
      <c r="AW181" s="13">
        <v>0.17333949114719041</v>
      </c>
      <c r="AX181" s="13">
        <v>0.1331873868537399</v>
      </c>
      <c r="AY181" s="13">
        <v>8.7022994282143731E-2</v>
      </c>
      <c r="AZ181" s="13">
        <v>0.1759675611543651</v>
      </c>
      <c r="BB181" s="13">
        <v>8.3634372806341326E-2</v>
      </c>
      <c r="BC181" s="13">
        <v>0.18415347656885309</v>
      </c>
      <c r="BD181" s="13">
        <v>0.12247085338978569</v>
      </c>
      <c r="BE181" s="13">
        <v>0.16614504112849429</v>
      </c>
      <c r="BF181" s="13">
        <v>3.0369759488865451E-2</v>
      </c>
      <c r="BH181" s="13">
        <v>8.2826646342228152E-2</v>
      </c>
      <c r="BI181" s="13">
        <v>0.15925717188012711</v>
      </c>
      <c r="BJ181" s="13">
        <v>0.13525471300155459</v>
      </c>
      <c r="BK181" s="13">
        <v>0.20408656408249429</v>
      </c>
      <c r="BL181" s="13">
        <v>6.0161369762411453E-2</v>
      </c>
      <c r="BN181" s="13">
        <v>0.13937989767261871</v>
      </c>
      <c r="BO181" s="13">
        <v>0.18892766566435601</v>
      </c>
      <c r="BP181" s="13">
        <v>0.13534283984395559</v>
      </c>
      <c r="BQ181" s="13">
        <v>0.16176723990241471</v>
      </c>
      <c r="BR181" s="13">
        <v>6.1206902461966681E-2</v>
      </c>
      <c r="BS181" s="13">
        <v>8.5184349158039629E-2</v>
      </c>
    </row>
    <row r="182" spans="2:73" x14ac:dyDescent="0.35">
      <c r="B182" s="12" t="s">
        <v>159</v>
      </c>
      <c r="C182" s="13">
        <v>0.14864481960781181</v>
      </c>
      <c r="D182" s="13">
        <v>0.1041704014786089</v>
      </c>
      <c r="E182" s="13">
        <v>9.2860351463563154E-2</v>
      </c>
      <c r="F182" s="13">
        <v>0.1298635108398625</v>
      </c>
      <c r="G182" s="13">
        <v>0.1241260886614865</v>
      </c>
      <c r="H182" s="13">
        <v>0.17280294377346589</v>
      </c>
      <c r="I182" s="13">
        <v>0.22126934220065439</v>
      </c>
      <c r="K182" s="13">
        <v>0.14290745875633079</v>
      </c>
      <c r="L182" s="13">
        <v>0.15472314054496911</v>
      </c>
      <c r="N182" s="13">
        <v>0.18385325634397429</v>
      </c>
      <c r="O182" s="13">
        <v>0.12809475058142811</v>
      </c>
      <c r="P182" s="13">
        <v>0.1652672124313396</v>
      </c>
      <c r="Q182" s="13">
        <v>0.13243472853337571</v>
      </c>
      <c r="S182" s="13">
        <v>0.13388839155821919</v>
      </c>
      <c r="T182" s="13">
        <v>0.1687512671279226</v>
      </c>
      <c r="U182" s="13">
        <v>0.1142643071477558</v>
      </c>
      <c r="V182" s="13">
        <v>0.14282998032451971</v>
      </c>
      <c r="W182" s="13">
        <v>0.171815476948802</v>
      </c>
      <c r="X182" s="13">
        <v>0.17697480403282759</v>
      </c>
      <c r="Y182" s="13">
        <v>7.2746617226753393E-2</v>
      </c>
      <c r="Z182" s="13">
        <v>0.1586985392656379</v>
      </c>
      <c r="AB182" s="13">
        <v>0.1332878690332594</v>
      </c>
      <c r="AC182" s="13">
        <v>0.15578876062088451</v>
      </c>
      <c r="AD182" s="13">
        <v>0.1257294655243221</v>
      </c>
      <c r="AE182" s="13">
        <v>0.1964102026754645</v>
      </c>
      <c r="AF182" s="13">
        <v>0.17884105927497559</v>
      </c>
      <c r="AH182" s="13">
        <v>5.5213059484883642E-2</v>
      </c>
      <c r="AI182" s="13">
        <v>0.196884850201896</v>
      </c>
      <c r="AJ182" s="13">
        <v>0.30731634819651549</v>
      </c>
      <c r="AK182" s="13">
        <v>0.3108783980544686</v>
      </c>
      <c r="AL182" s="13">
        <v>7.0078599554018961E-2</v>
      </c>
      <c r="AM182" s="13">
        <v>0.22943911402765349</v>
      </c>
      <c r="AO182" s="13">
        <v>5.4949190931929008E-2</v>
      </c>
      <c r="AP182" s="13">
        <v>0.1803057411221595</v>
      </c>
      <c r="AQ182" s="13">
        <v>0.31241982766903698</v>
      </c>
      <c r="AR182" s="13">
        <v>0.28507338656998787</v>
      </c>
      <c r="AS182" s="13">
        <v>7.7665200325601189E-2</v>
      </c>
      <c r="AT182" s="13">
        <v>0.2387747375783259</v>
      </c>
      <c r="AV182" s="13">
        <v>0.16722762575397959</v>
      </c>
      <c r="AW182" s="13">
        <v>0.25138852662482009</v>
      </c>
      <c r="AX182" s="13">
        <v>0.24503268674736939</v>
      </c>
      <c r="AY182" s="13">
        <v>7.0365693809803717E-2</v>
      </c>
      <c r="AZ182" s="13">
        <v>0.22520172724612411</v>
      </c>
      <c r="BB182" s="13">
        <v>4.979475157391846E-2</v>
      </c>
      <c r="BC182" s="13">
        <v>0.20981198962731931</v>
      </c>
      <c r="BD182" s="13">
        <v>0.35326945504501123</v>
      </c>
      <c r="BE182" s="13">
        <v>0.28140311526583428</v>
      </c>
      <c r="BF182" s="13">
        <v>6.225058221896896E-2</v>
      </c>
      <c r="BH182" s="13">
        <v>5.0511045120212032E-2</v>
      </c>
      <c r="BI182" s="13">
        <v>0.2184483605002589</v>
      </c>
      <c r="BJ182" s="13">
        <v>0.35951827175025503</v>
      </c>
      <c r="BK182" s="13">
        <v>0.28697143561211358</v>
      </c>
      <c r="BL182" s="13">
        <v>7.6225391046344987E-2</v>
      </c>
      <c r="BN182" s="13">
        <v>0.20386044151633431</v>
      </c>
      <c r="BO182" s="13">
        <v>0.31820328141283999</v>
      </c>
      <c r="BP182" s="13">
        <v>0.31126309294798871</v>
      </c>
      <c r="BQ182" s="13">
        <v>0.19508772431799751</v>
      </c>
      <c r="BR182" s="13">
        <v>4.3219247237953722E-2</v>
      </c>
      <c r="BS182" s="13">
        <v>3.4911048846001207E-2</v>
      </c>
    </row>
    <row r="183" spans="2:73" x14ac:dyDescent="0.35">
      <c r="B183" s="12" t="s">
        <v>160</v>
      </c>
      <c r="C183" s="13">
        <v>0.1292460017291496</v>
      </c>
      <c r="D183" s="13">
        <v>6.888662725564676E-2</v>
      </c>
      <c r="E183" s="13">
        <v>8.4767305466565968E-2</v>
      </c>
      <c r="F183" s="13">
        <v>0.1121460657925329</v>
      </c>
      <c r="G183" s="13">
        <v>0.1052231553487526</v>
      </c>
      <c r="H183" s="13">
        <v>0.15720371810496939</v>
      </c>
      <c r="I183" s="13">
        <v>0.19647985877854349</v>
      </c>
      <c r="K183" s="13">
        <v>0.1239324345247078</v>
      </c>
      <c r="L183" s="13">
        <v>0.13485603473039551</v>
      </c>
      <c r="N183" s="13">
        <v>0.116657722307344</v>
      </c>
      <c r="O183" s="13">
        <v>0.12674557933673711</v>
      </c>
      <c r="P183" s="13">
        <v>0.13210156867325509</v>
      </c>
      <c r="Q183" s="13">
        <v>0.1368865061962346</v>
      </c>
      <c r="S183" s="13">
        <v>0.11738512780958971</v>
      </c>
      <c r="T183" s="13">
        <v>8.9741081211897902E-2</v>
      </c>
      <c r="U183" s="13">
        <v>0.13310911318952859</v>
      </c>
      <c r="V183" s="13">
        <v>0.14363435639194069</v>
      </c>
      <c r="W183" s="13">
        <v>0.16399689725434549</v>
      </c>
      <c r="X183" s="13">
        <v>0.17867892826643661</v>
      </c>
      <c r="Y183" s="13">
        <v>0.1374480880432957</v>
      </c>
      <c r="Z183" s="13">
        <v>0.1041811231795631</v>
      </c>
      <c r="AB183" s="13">
        <v>0.1206024495601392</v>
      </c>
      <c r="AC183" s="13">
        <v>0.13185294909824011</v>
      </c>
      <c r="AD183" s="13">
        <v>0.16901983392190251</v>
      </c>
      <c r="AE183" s="13">
        <v>0.13292379049266301</v>
      </c>
      <c r="AF183" s="13">
        <v>8.0303901231423988E-2</v>
      </c>
      <c r="AH183" s="13">
        <v>1.775876504113149E-2</v>
      </c>
      <c r="AI183" s="13">
        <v>0.14048809531753381</v>
      </c>
      <c r="AJ183" s="13">
        <v>0.29754844997967478</v>
      </c>
      <c r="AK183" s="13">
        <v>0.22410923513851921</v>
      </c>
      <c r="AL183" s="13">
        <v>7.5130262336033288E-2</v>
      </c>
      <c r="AM183" s="13">
        <v>0.2719690504385946</v>
      </c>
      <c r="AO183" s="13">
        <v>1.8115011795191399E-2</v>
      </c>
      <c r="AP183" s="13">
        <v>0.16055274604586081</v>
      </c>
      <c r="AQ183" s="13">
        <v>0.29595145016087537</v>
      </c>
      <c r="AR183" s="13">
        <v>0.18968302320545391</v>
      </c>
      <c r="AS183" s="13">
        <v>4.6875933096035209E-2</v>
      </c>
      <c r="AT183" s="13">
        <v>0.26562881969447721</v>
      </c>
      <c r="AV183" s="13">
        <v>0.10448821944322589</v>
      </c>
      <c r="AW183" s="13">
        <v>0.27680453977640412</v>
      </c>
      <c r="AX183" s="13">
        <v>0.20308369876876861</v>
      </c>
      <c r="AY183" s="13">
        <v>5.4922956208562093E-2</v>
      </c>
      <c r="AZ183" s="13">
        <v>0.23404096869275681</v>
      </c>
      <c r="BB183" s="13">
        <v>3.042278314970167E-2</v>
      </c>
      <c r="BC183" s="13">
        <v>0.16890652073622631</v>
      </c>
      <c r="BD183" s="13">
        <v>0.34822040388739961</v>
      </c>
      <c r="BE183" s="13">
        <v>0.29372533107730509</v>
      </c>
      <c r="BF183" s="13">
        <v>9.0145059373464745E-2</v>
      </c>
      <c r="BH183" s="13">
        <v>3.1327523849602072E-2</v>
      </c>
      <c r="BI183" s="13">
        <v>0.17802936942010281</v>
      </c>
      <c r="BJ183" s="13">
        <v>0.30192051317534158</v>
      </c>
      <c r="BK183" s="13">
        <v>0.28640996914551858</v>
      </c>
      <c r="BL183" s="13">
        <v>5.8901924893585277E-2</v>
      </c>
      <c r="BN183" s="13">
        <v>0.15191641084451091</v>
      </c>
      <c r="BO183" s="13">
        <v>0.33606039260782911</v>
      </c>
      <c r="BP183" s="13">
        <v>0.27875532279914222</v>
      </c>
      <c r="BQ183" s="13">
        <v>0.22809149395149281</v>
      </c>
      <c r="BR183" s="13">
        <v>0.14570575587282769</v>
      </c>
      <c r="BS183" s="13">
        <v>1.7791337006767299E-2</v>
      </c>
    </row>
    <row r="184" spans="2:73" x14ac:dyDescent="0.35">
      <c r="B184" s="12" t="s">
        <v>96</v>
      </c>
      <c r="C184" s="13">
        <v>0.1102401188732397</v>
      </c>
      <c r="D184" s="13">
        <v>0.15879569887674469</v>
      </c>
      <c r="E184" s="13">
        <v>0.126834679352962</v>
      </c>
      <c r="F184" s="13">
        <v>9.0329698584076773E-2</v>
      </c>
      <c r="G184" s="13">
        <v>0.1054077058181863</v>
      </c>
      <c r="H184" s="13">
        <v>0.1005711832651929</v>
      </c>
      <c r="I184" s="13">
        <v>0.1001828075006363</v>
      </c>
      <c r="K184" s="13">
        <v>6.2577683912754117E-2</v>
      </c>
      <c r="L184" s="13">
        <v>0.1581557604239183</v>
      </c>
      <c r="N184" s="13">
        <v>5.6354203795440497E-2</v>
      </c>
      <c r="O184" s="13">
        <v>0.1165584452501422</v>
      </c>
      <c r="P184" s="13">
        <v>0.1274238330817071</v>
      </c>
      <c r="Q184" s="13">
        <v>0.12807645436121309</v>
      </c>
      <c r="S184" s="13">
        <v>0.10955824172173061</v>
      </c>
      <c r="T184" s="13">
        <v>0.10723349597820001</v>
      </c>
      <c r="U184" s="13">
        <v>6.0572823303928991E-2</v>
      </c>
      <c r="V184" s="13">
        <v>0.15599344975107701</v>
      </c>
      <c r="W184" s="13">
        <v>7.8465310576435229E-2</v>
      </c>
      <c r="X184" s="13">
        <v>0.1041085611383568</v>
      </c>
      <c r="Y184" s="13">
        <v>0.1179688023023944</v>
      </c>
      <c r="Z184" s="13">
        <v>0.11941871607846589</v>
      </c>
      <c r="AB184" s="13">
        <v>0.1385183048876874</v>
      </c>
      <c r="AC184" s="13">
        <v>0.1035410086004596</v>
      </c>
      <c r="AD184" s="13">
        <v>9.4483592789652709E-2</v>
      </c>
      <c r="AE184" s="13">
        <v>7.9321026968161804E-2</v>
      </c>
      <c r="AF184" s="13">
        <v>3.4157962166380722E-2</v>
      </c>
      <c r="AH184" s="13">
        <v>7.2786099729200998E-2</v>
      </c>
      <c r="AI184" s="13">
        <v>0.1018008402240824</v>
      </c>
      <c r="AJ184" s="13">
        <v>5.8321525750333031E-2</v>
      </c>
      <c r="AK184" s="13">
        <v>0.14348189879118931</v>
      </c>
      <c r="AL184" s="13">
        <v>0.12706241603258339</v>
      </c>
      <c r="AM184" s="13">
        <v>8.1973496201474011E-2</v>
      </c>
      <c r="AO184" s="13">
        <v>8.5659966729502088E-2</v>
      </c>
      <c r="AP184" s="13">
        <v>9.6992810383466729E-2</v>
      </c>
      <c r="AQ184" s="13">
        <v>3.1393261595757949E-2</v>
      </c>
      <c r="AR184" s="13">
        <v>0.15046404972363431</v>
      </c>
      <c r="AS184" s="13">
        <v>0.10028469646858849</v>
      </c>
      <c r="AT184" s="13">
        <v>7.5262092863291899E-2</v>
      </c>
      <c r="AV184" s="13">
        <v>9.3546838182218692E-2</v>
      </c>
      <c r="AW184" s="13">
        <v>4.4991767037236591E-2</v>
      </c>
      <c r="AX184" s="13">
        <v>9.1722913513350629E-2</v>
      </c>
      <c r="AY184" s="13">
        <v>0.13091273955674129</v>
      </c>
      <c r="AZ184" s="13">
        <v>6.8050572946080329E-2</v>
      </c>
      <c r="BB184" s="13">
        <v>6.1558032688151708E-2</v>
      </c>
      <c r="BC184" s="13">
        <v>0.10932823038878189</v>
      </c>
      <c r="BD184" s="13">
        <v>5.7678418634842861E-2</v>
      </c>
      <c r="BE184" s="13">
        <v>6.2451088243348989E-2</v>
      </c>
      <c r="BF184" s="13">
        <v>0.1123759398469789</v>
      </c>
      <c r="BH184" s="13">
        <v>7.6094086373919942E-2</v>
      </c>
      <c r="BI184" s="13">
        <v>0.103583269231593</v>
      </c>
      <c r="BJ184" s="13">
        <v>5.4598107832044218E-2</v>
      </c>
      <c r="BK184" s="13">
        <v>3.9443833336138288E-2</v>
      </c>
      <c r="BL184" s="13">
        <v>5.5796329931580527E-2</v>
      </c>
      <c r="BN184" s="13">
        <v>0.10728772502312139</v>
      </c>
      <c r="BO184" s="13">
        <v>5.1741973510440381E-2</v>
      </c>
      <c r="BP184" s="13">
        <v>7.8621505680248588E-2</v>
      </c>
      <c r="BQ184" s="13">
        <v>7.5938411866288941E-2</v>
      </c>
      <c r="BR184" s="13">
        <v>0.17386392354251659</v>
      </c>
      <c r="BS184" s="13">
        <v>5.9110704034822957E-2</v>
      </c>
    </row>
    <row r="186" spans="2:73" x14ac:dyDescent="0.35">
      <c r="B186" s="25" t="s">
        <v>164</v>
      </c>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row>
    <row r="187" spans="2:73" x14ac:dyDescent="0.35">
      <c r="B187" s="27" t="s">
        <v>16</v>
      </c>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row>
    <row r="188" spans="2:73" x14ac:dyDescent="0.35">
      <c r="B188" s="12" t="s">
        <v>156</v>
      </c>
      <c r="C188" s="13">
        <v>0.183238637497639</v>
      </c>
      <c r="D188" s="13">
        <v>0.19662642024973009</v>
      </c>
      <c r="E188" s="13">
        <v>0.28083502158628931</v>
      </c>
      <c r="F188" s="13">
        <v>0.19925385547987901</v>
      </c>
      <c r="G188" s="13">
        <v>0.16442006231454401</v>
      </c>
      <c r="H188" s="13">
        <v>0.1778630322118474</v>
      </c>
      <c r="I188" s="13">
        <v>0.1139842075143102</v>
      </c>
      <c r="K188" s="13">
        <v>0.20973246589169811</v>
      </c>
      <c r="L188" s="13">
        <v>0.15716485813778511</v>
      </c>
      <c r="N188" s="13">
        <v>0.19702387867662979</v>
      </c>
      <c r="O188" s="13">
        <v>0.16752446164330159</v>
      </c>
      <c r="P188" s="13">
        <v>0.18974405414984549</v>
      </c>
      <c r="Q188" s="13">
        <v>0.18706144953498721</v>
      </c>
      <c r="S188" s="13">
        <v>0.1804850577530587</v>
      </c>
      <c r="T188" s="13">
        <v>0.17522743522922549</v>
      </c>
      <c r="U188" s="13">
        <v>0.28133055139961982</v>
      </c>
      <c r="V188" s="13">
        <v>0.17860403488883789</v>
      </c>
      <c r="W188" s="13">
        <v>0.1762060440368971</v>
      </c>
      <c r="X188" s="13">
        <v>0.14356924772124971</v>
      </c>
      <c r="Y188" s="13">
        <v>0.1408467895379108</v>
      </c>
      <c r="Z188" s="13">
        <v>0.22216376130499629</v>
      </c>
      <c r="AB188" s="13">
        <v>0.2047203431842676</v>
      </c>
      <c r="AC188" s="13">
        <v>0.16378096121401939</v>
      </c>
      <c r="AD188" s="13">
        <v>0.17516626652410161</v>
      </c>
      <c r="AE188" s="13">
        <v>0.1871959902999652</v>
      </c>
      <c r="AF188" s="13">
        <v>0.25475053640919498</v>
      </c>
      <c r="AH188" s="13">
        <v>0.32393810447929933</v>
      </c>
      <c r="AI188" s="13">
        <v>0.1136417415491134</v>
      </c>
      <c r="AJ188" s="13">
        <v>4.2403086498205039E-2</v>
      </c>
      <c r="AK188" s="13">
        <v>5.1643615854491669E-2</v>
      </c>
      <c r="AL188" s="13">
        <v>0.22911910075943279</v>
      </c>
      <c r="AM188" s="13">
        <v>6.9650229175358028E-2</v>
      </c>
      <c r="AO188" s="13">
        <v>0.31048257377820759</v>
      </c>
      <c r="AP188" s="13">
        <v>0.13349464319563711</v>
      </c>
      <c r="AQ188" s="13">
        <v>6.7624775372492049E-2</v>
      </c>
      <c r="AR188" s="13">
        <v>5.4132155815020948E-2</v>
      </c>
      <c r="AS188" s="13">
        <v>0.25003803188089763</v>
      </c>
      <c r="AT188" s="13">
        <v>6.2347810755268941E-2</v>
      </c>
      <c r="AV188" s="13">
        <v>0.17322251349936629</v>
      </c>
      <c r="AW188" s="13">
        <v>9.6554473819041142E-2</v>
      </c>
      <c r="AX188" s="13">
        <v>0.1195171113055095</v>
      </c>
      <c r="AY188" s="13">
        <v>0.24729788997574911</v>
      </c>
      <c r="AZ188" s="13">
        <v>9.501718058634262E-2</v>
      </c>
      <c r="BB188" s="13">
        <v>0.30931003024466869</v>
      </c>
      <c r="BC188" s="13">
        <v>0.1094016107347783</v>
      </c>
      <c r="BD188" s="13">
        <v>3.8580607367316222E-2</v>
      </c>
      <c r="BE188" s="13">
        <v>7.7438232556549733E-2</v>
      </c>
      <c r="BF188" s="13">
        <v>0.23609212547555319</v>
      </c>
      <c r="BH188" s="13">
        <v>0.32438606443447249</v>
      </c>
      <c r="BI188" s="13">
        <v>0.11011439994051719</v>
      </c>
      <c r="BJ188" s="13">
        <v>3.9017202695699603E-2</v>
      </c>
      <c r="BK188" s="13">
        <v>4.8843486448889729E-2</v>
      </c>
      <c r="BL188" s="13">
        <v>0.26131487883093318</v>
      </c>
      <c r="BN188" s="13">
        <v>0.10406549786796419</v>
      </c>
      <c r="BO188" s="13">
        <v>3.432100535466872E-2</v>
      </c>
      <c r="BP188" s="13">
        <v>4.7860057432613498E-2</v>
      </c>
      <c r="BQ188" s="13">
        <v>0.16173120842179431</v>
      </c>
      <c r="BR188" s="13">
        <v>0.25022575191254198</v>
      </c>
      <c r="BS188" s="13">
        <v>0.34753863678156588</v>
      </c>
    </row>
    <row r="189" spans="2:73" x14ac:dyDescent="0.35">
      <c r="B189" s="12" t="s">
        <v>157</v>
      </c>
      <c r="C189" s="13">
        <v>0.27731499223069039</v>
      </c>
      <c r="D189" s="13">
        <v>0.34147296863607091</v>
      </c>
      <c r="E189" s="13">
        <v>0.29739101211814101</v>
      </c>
      <c r="F189" s="13">
        <v>0.31917269539685977</v>
      </c>
      <c r="G189" s="13">
        <v>0.32265245956913691</v>
      </c>
      <c r="H189" s="13">
        <v>0.27035855315713531</v>
      </c>
      <c r="I189" s="13">
        <v>0.1794387068187667</v>
      </c>
      <c r="K189" s="13">
        <v>0.30154742761240211</v>
      </c>
      <c r="L189" s="13">
        <v>0.25142489737525697</v>
      </c>
      <c r="N189" s="13">
        <v>0.27561242672227199</v>
      </c>
      <c r="O189" s="13">
        <v>0.28693130441759118</v>
      </c>
      <c r="P189" s="13">
        <v>0.24079423720975029</v>
      </c>
      <c r="Q189" s="13">
        <v>0.3002113854965387</v>
      </c>
      <c r="S189" s="13">
        <v>0.31390208305576239</v>
      </c>
      <c r="T189" s="13">
        <v>0.31495369982209193</v>
      </c>
      <c r="U189" s="13">
        <v>0.2649588134791041</v>
      </c>
      <c r="V189" s="13">
        <v>0.25392356524610687</v>
      </c>
      <c r="W189" s="13">
        <v>0.22666140310577701</v>
      </c>
      <c r="X189" s="13">
        <v>0.2234427346542428</v>
      </c>
      <c r="Y189" s="13">
        <v>0.35316411051865521</v>
      </c>
      <c r="Z189" s="13">
        <v>0.24280296973506479</v>
      </c>
      <c r="AB189" s="13">
        <v>0.28354910936877142</v>
      </c>
      <c r="AC189" s="13">
        <v>0.26502654366674577</v>
      </c>
      <c r="AD189" s="13">
        <v>0.2929606554482474</v>
      </c>
      <c r="AE189" s="13">
        <v>0.25449385475638292</v>
      </c>
      <c r="AF189" s="13">
        <v>0.31404454438512408</v>
      </c>
      <c r="AH189" s="13">
        <v>0.40500386688006179</v>
      </c>
      <c r="AI189" s="13">
        <v>0.23300930601763931</v>
      </c>
      <c r="AJ189" s="13">
        <v>0.1190996419643586</v>
      </c>
      <c r="AK189" s="13">
        <v>0.11899455857909461</v>
      </c>
      <c r="AL189" s="13">
        <v>0.35187010124417412</v>
      </c>
      <c r="AM189" s="13">
        <v>0.16947226422881381</v>
      </c>
      <c r="AO189" s="13">
        <v>0.41419842433246351</v>
      </c>
      <c r="AP189" s="13">
        <v>0.2383777627932902</v>
      </c>
      <c r="AQ189" s="13">
        <v>9.3129060935604246E-2</v>
      </c>
      <c r="AR189" s="13">
        <v>0.1111434388170002</v>
      </c>
      <c r="AS189" s="13">
        <v>0.40245862079589889</v>
      </c>
      <c r="AT189" s="13">
        <v>0.16923629327341749</v>
      </c>
      <c r="AV189" s="13">
        <v>0.2897436744030244</v>
      </c>
      <c r="AW189" s="13">
        <v>0.1784135786332435</v>
      </c>
      <c r="AX189" s="13">
        <v>0.15595470397577249</v>
      </c>
      <c r="AY189" s="13">
        <v>0.39443094018261382</v>
      </c>
      <c r="AZ189" s="13">
        <v>0.18625993637733229</v>
      </c>
      <c r="BB189" s="13">
        <v>0.41461281885635792</v>
      </c>
      <c r="BC189" s="13">
        <v>0.2084839973213421</v>
      </c>
      <c r="BD189" s="13">
        <v>5.467680053792482E-2</v>
      </c>
      <c r="BE189" s="13">
        <v>8.7464956424839382E-2</v>
      </c>
      <c r="BF189" s="13">
        <v>0.35417594075506342</v>
      </c>
      <c r="BH189" s="13">
        <v>0.39720617678757708</v>
      </c>
      <c r="BI189" s="13">
        <v>0.21987920381292511</v>
      </c>
      <c r="BJ189" s="13">
        <v>7.3097252225594114E-2</v>
      </c>
      <c r="BK189" s="13">
        <v>6.0540352729829411E-2</v>
      </c>
      <c r="BL189" s="13">
        <v>0.40437161778499131</v>
      </c>
      <c r="BN189" s="13">
        <v>0.22603081173240319</v>
      </c>
      <c r="BO189" s="13">
        <v>7.8816667970626281E-2</v>
      </c>
      <c r="BP189" s="13">
        <v>0.11988883509371751</v>
      </c>
      <c r="BQ189" s="13">
        <v>0.17462079995032659</v>
      </c>
      <c r="BR189" s="13">
        <v>0.31804851440883852</v>
      </c>
      <c r="BS189" s="13">
        <v>0.42266870267941181</v>
      </c>
    </row>
    <row r="190" spans="2:73" x14ac:dyDescent="0.35">
      <c r="B190" s="12" t="s">
        <v>158</v>
      </c>
      <c r="C190" s="13">
        <v>0.1134051032326116</v>
      </c>
      <c r="D190" s="13">
        <v>8.6579496297328584E-2</v>
      </c>
      <c r="E190" s="13">
        <v>9.9312219940279306E-2</v>
      </c>
      <c r="F190" s="13">
        <v>0.1042777911532895</v>
      </c>
      <c r="G190" s="13">
        <v>0.1417748051374538</v>
      </c>
      <c r="H190" s="13">
        <v>8.6992384998164113E-2</v>
      </c>
      <c r="I190" s="13">
        <v>0.13950839262981959</v>
      </c>
      <c r="K190" s="13">
        <v>0.1243894341100349</v>
      </c>
      <c r="L190" s="13">
        <v>0.1026807799973383</v>
      </c>
      <c r="N190" s="13">
        <v>8.7888779041889561E-2</v>
      </c>
      <c r="O190" s="13">
        <v>0.1143473620044585</v>
      </c>
      <c r="P190" s="13">
        <v>0.1295989009469436</v>
      </c>
      <c r="Q190" s="13">
        <v>0.1178575183023543</v>
      </c>
      <c r="S190" s="13">
        <v>8.0726253714433524E-2</v>
      </c>
      <c r="T190" s="13">
        <v>0.10594397705455399</v>
      </c>
      <c r="U190" s="13">
        <v>0.1119737925739282</v>
      </c>
      <c r="V190" s="13">
        <v>0.1194258525788728</v>
      </c>
      <c r="W190" s="13">
        <v>0.13896049085729889</v>
      </c>
      <c r="X190" s="13">
        <v>0.16212903014577251</v>
      </c>
      <c r="Y190" s="13">
        <v>0.117006273209233</v>
      </c>
      <c r="Z190" s="13">
        <v>0.12521951254284849</v>
      </c>
      <c r="AB190" s="13">
        <v>0.11397891214857581</v>
      </c>
      <c r="AC190" s="13">
        <v>0.1351244699516102</v>
      </c>
      <c r="AD190" s="13">
        <v>0.1333566345240714</v>
      </c>
      <c r="AE190" s="13">
        <v>8.8548390798746782E-2</v>
      </c>
      <c r="AF190" s="13">
        <v>5.6875708866556213E-2</v>
      </c>
      <c r="AH190" s="13">
        <v>9.0937788105142761E-2</v>
      </c>
      <c r="AI190" s="13">
        <v>0.1188280634026013</v>
      </c>
      <c r="AJ190" s="13">
        <v>0.14640868460536979</v>
      </c>
      <c r="AK190" s="13">
        <v>0.1568344375589644</v>
      </c>
      <c r="AL190" s="13">
        <v>9.9365441279929176E-2</v>
      </c>
      <c r="AM190" s="13">
        <v>0.14799418438345599</v>
      </c>
      <c r="AO190" s="13">
        <v>9.4093279476685013E-2</v>
      </c>
      <c r="AP190" s="13">
        <v>0.1382031131948285</v>
      </c>
      <c r="AQ190" s="13">
        <v>0.16104541309591991</v>
      </c>
      <c r="AR190" s="13">
        <v>0.13611529877302239</v>
      </c>
      <c r="AS190" s="13">
        <v>6.5495682753442752E-2</v>
      </c>
      <c r="AT190" s="13">
        <v>0.13955557149480369</v>
      </c>
      <c r="AV190" s="13">
        <v>0.1126608735066367</v>
      </c>
      <c r="AW190" s="13">
        <v>0.1355711150791408</v>
      </c>
      <c r="AX190" s="13">
        <v>0.1622159403487223</v>
      </c>
      <c r="AY190" s="13">
        <v>6.2739358446795221E-2</v>
      </c>
      <c r="AZ190" s="13">
        <v>0.12168664454205801</v>
      </c>
      <c r="BB190" s="13">
        <v>0.102881817788152</v>
      </c>
      <c r="BC190" s="13">
        <v>0.13135243522042889</v>
      </c>
      <c r="BD190" s="13">
        <v>0.1402345327231104</v>
      </c>
      <c r="BE190" s="13">
        <v>0.10627537905480509</v>
      </c>
      <c r="BF190" s="13">
        <v>8.5280160022946638E-2</v>
      </c>
      <c r="BH190" s="13">
        <v>0.1000509252215188</v>
      </c>
      <c r="BI190" s="13">
        <v>0.109290473283761</v>
      </c>
      <c r="BJ190" s="13">
        <v>0.14686902334493901</v>
      </c>
      <c r="BK190" s="13">
        <v>0.16501846411161469</v>
      </c>
      <c r="BL190" s="13">
        <v>6.3670088334804698E-2</v>
      </c>
      <c r="BN190" s="13">
        <v>0.1425397585216959</v>
      </c>
      <c r="BO190" s="13">
        <v>0.14545387523369441</v>
      </c>
      <c r="BP190" s="13">
        <v>0.10193432736623891</v>
      </c>
      <c r="BQ190" s="13">
        <v>0.122743256502187</v>
      </c>
      <c r="BR190" s="13">
        <v>6.125198664748821E-2</v>
      </c>
      <c r="BS190" s="13">
        <v>9.8684996221022961E-2</v>
      </c>
    </row>
    <row r="191" spans="2:73" x14ac:dyDescent="0.35">
      <c r="B191" s="12" t="s">
        <v>159</v>
      </c>
      <c r="C191" s="13">
        <v>0.1761658555644795</v>
      </c>
      <c r="D191" s="13">
        <v>0.1245043823880836</v>
      </c>
      <c r="E191" s="13">
        <v>0.1545342977408036</v>
      </c>
      <c r="F191" s="13">
        <v>0.127983956996335</v>
      </c>
      <c r="G191" s="13">
        <v>0.1521937534514643</v>
      </c>
      <c r="H191" s="13">
        <v>0.16500551533760219</v>
      </c>
      <c r="I191" s="13">
        <v>0.27113485384824348</v>
      </c>
      <c r="K191" s="13">
        <v>0.18019946472556281</v>
      </c>
      <c r="L191" s="13">
        <v>0.17253624941606291</v>
      </c>
      <c r="N191" s="13">
        <v>0.22836704625827389</v>
      </c>
      <c r="O191" s="13">
        <v>0.1741602611318091</v>
      </c>
      <c r="P191" s="13">
        <v>0.18661542984308069</v>
      </c>
      <c r="Q191" s="13">
        <v>0.13360089114967241</v>
      </c>
      <c r="S191" s="13">
        <v>0.17579331422152991</v>
      </c>
      <c r="T191" s="13">
        <v>0.1928747427232898</v>
      </c>
      <c r="U191" s="13">
        <v>0.15405406704500629</v>
      </c>
      <c r="V191" s="13">
        <v>0.16289477077028561</v>
      </c>
      <c r="W191" s="13">
        <v>0.19933394148599501</v>
      </c>
      <c r="X191" s="13">
        <v>0.1964599343069143</v>
      </c>
      <c r="Y191" s="13">
        <v>0.1088256381826655</v>
      </c>
      <c r="Z191" s="13">
        <v>0.15948150995582699</v>
      </c>
      <c r="AB191" s="13">
        <v>0.14534952879738189</v>
      </c>
      <c r="AC191" s="13">
        <v>0.18504707461089009</v>
      </c>
      <c r="AD191" s="13">
        <v>0.17264659870699531</v>
      </c>
      <c r="AE191" s="13">
        <v>0.18969164421525259</v>
      </c>
      <c r="AF191" s="13">
        <v>0.20111160681265869</v>
      </c>
      <c r="AH191" s="13">
        <v>6.6470623310549731E-2</v>
      </c>
      <c r="AI191" s="13">
        <v>0.277204680809788</v>
      </c>
      <c r="AJ191" s="13">
        <v>0.28481263849914101</v>
      </c>
      <c r="AK191" s="13">
        <v>0.34045716529866599</v>
      </c>
      <c r="AL191" s="13">
        <v>9.6836813057289292E-2</v>
      </c>
      <c r="AM191" s="13">
        <v>0.2524747763963241</v>
      </c>
      <c r="AO191" s="13">
        <v>6.1627031131469022E-2</v>
      </c>
      <c r="AP191" s="13">
        <v>0.2333008109303091</v>
      </c>
      <c r="AQ191" s="13">
        <v>0.3094498897043273</v>
      </c>
      <c r="AR191" s="13">
        <v>0.34804996514286701</v>
      </c>
      <c r="AS191" s="13">
        <v>9.8384166604733536E-2</v>
      </c>
      <c r="AT191" s="13">
        <v>0.27145090624069051</v>
      </c>
      <c r="AV191" s="13">
        <v>0.2352461600518938</v>
      </c>
      <c r="AW191" s="13">
        <v>0.21949606164557561</v>
      </c>
      <c r="AX191" s="13">
        <v>0.26391180039300688</v>
      </c>
      <c r="AY191" s="13">
        <v>0.1024046490245525</v>
      </c>
      <c r="AZ191" s="13">
        <v>0.25943618837367799</v>
      </c>
      <c r="BB191" s="13">
        <v>6.5025500524197311E-2</v>
      </c>
      <c r="BC191" s="13">
        <v>0.29171018323957371</v>
      </c>
      <c r="BD191" s="13">
        <v>0.31846112814069089</v>
      </c>
      <c r="BE191" s="13">
        <v>0.31763288196416939</v>
      </c>
      <c r="BF191" s="13">
        <v>0.1190681937869542</v>
      </c>
      <c r="BH191" s="13">
        <v>6.3147817894431357E-2</v>
      </c>
      <c r="BI191" s="13">
        <v>0.28762293860279109</v>
      </c>
      <c r="BJ191" s="13">
        <v>0.33969064429268658</v>
      </c>
      <c r="BK191" s="13">
        <v>0.31932474489320289</v>
      </c>
      <c r="BL191" s="13">
        <v>0.12650976760734459</v>
      </c>
      <c r="BN191" s="13">
        <v>0.27430799426676272</v>
      </c>
      <c r="BO191" s="13">
        <v>0.30389426668850927</v>
      </c>
      <c r="BP191" s="13">
        <v>0.31741376596788579</v>
      </c>
      <c r="BQ191" s="13">
        <v>0.21576990429920639</v>
      </c>
      <c r="BR191" s="13">
        <v>7.7992081947344735E-2</v>
      </c>
      <c r="BS191" s="13">
        <v>4.354359251639401E-2</v>
      </c>
    </row>
    <row r="192" spans="2:73" x14ac:dyDescent="0.35">
      <c r="B192" s="12" t="s">
        <v>160</v>
      </c>
      <c r="C192" s="13">
        <v>0.14815414848196279</v>
      </c>
      <c r="D192" s="13">
        <v>9.5157745061615492E-2</v>
      </c>
      <c r="E192" s="13">
        <v>6.7687144181069483E-2</v>
      </c>
      <c r="F192" s="13">
        <v>0.14551363680957591</v>
      </c>
      <c r="G192" s="13">
        <v>0.1273061137928386</v>
      </c>
      <c r="H192" s="13">
        <v>0.19247397178803491</v>
      </c>
      <c r="I192" s="13">
        <v>0.21482595907613519</v>
      </c>
      <c r="K192" s="13">
        <v>0.13053366709679801</v>
      </c>
      <c r="L192" s="13">
        <v>0.1661145573653158</v>
      </c>
      <c r="N192" s="13">
        <v>0.13865689137970069</v>
      </c>
      <c r="O192" s="13">
        <v>0.14278153137302141</v>
      </c>
      <c r="P192" s="13">
        <v>0.15018510525928061</v>
      </c>
      <c r="Q192" s="13">
        <v>0.15599265774538609</v>
      </c>
      <c r="S192" s="13">
        <v>0.1313256531915088</v>
      </c>
      <c r="T192" s="13">
        <v>0.1019268083331006</v>
      </c>
      <c r="U192" s="13">
        <v>0.15101696222006961</v>
      </c>
      <c r="V192" s="13">
        <v>0.16596905916853399</v>
      </c>
      <c r="W192" s="13">
        <v>0.19856067554937709</v>
      </c>
      <c r="X192" s="13">
        <v>0.21548601598647291</v>
      </c>
      <c r="Y192" s="13">
        <v>0.1193272048553831</v>
      </c>
      <c r="Z192" s="13">
        <v>0.1200826843931538</v>
      </c>
      <c r="AB192" s="13">
        <v>0.1341200275664928</v>
      </c>
      <c r="AC192" s="13">
        <v>0.15023351475835939</v>
      </c>
      <c r="AD192" s="13">
        <v>0.1526976021992506</v>
      </c>
      <c r="AE192" s="13">
        <v>0.17595197860962999</v>
      </c>
      <c r="AF192" s="13">
        <v>0.13448168662144261</v>
      </c>
      <c r="AH192" s="13">
        <v>3.4392658020808431E-2</v>
      </c>
      <c r="AI192" s="13">
        <v>0.17324105724795449</v>
      </c>
      <c r="AJ192" s="13">
        <v>0.33195290704037</v>
      </c>
      <c r="AK192" s="13">
        <v>0.24901395000928689</v>
      </c>
      <c r="AL192" s="13">
        <v>7.6053202146825302E-2</v>
      </c>
      <c r="AM192" s="13">
        <v>0.28991566333813662</v>
      </c>
      <c r="AO192" s="13">
        <v>3.1692654743512683E-2</v>
      </c>
      <c r="AP192" s="13">
        <v>0.1874490761435807</v>
      </c>
      <c r="AQ192" s="13">
        <v>0.30508717760260551</v>
      </c>
      <c r="AR192" s="13">
        <v>0.24259624535246449</v>
      </c>
      <c r="AS192" s="13">
        <v>5.3298225657044472E-2</v>
      </c>
      <c r="AT192" s="13">
        <v>0.29104965132355731</v>
      </c>
      <c r="AV192" s="13">
        <v>0.1098622541519704</v>
      </c>
      <c r="AW192" s="13">
        <v>0.28490585748863068</v>
      </c>
      <c r="AX192" s="13">
        <v>0.2296562319974724</v>
      </c>
      <c r="AY192" s="13">
        <v>5.6268780252324811E-2</v>
      </c>
      <c r="AZ192" s="13">
        <v>0.27033054245930871</v>
      </c>
      <c r="BB192" s="13">
        <v>4.2078226719155433E-2</v>
      </c>
      <c r="BC192" s="13">
        <v>0.17717834803364771</v>
      </c>
      <c r="BD192" s="13">
        <v>0.39678199643018808</v>
      </c>
      <c r="BE192" s="13">
        <v>0.33093840720363232</v>
      </c>
      <c r="BF192" s="13">
        <v>8.1709152136775973E-2</v>
      </c>
      <c r="BH192" s="13">
        <v>3.9788326045755981E-2</v>
      </c>
      <c r="BI192" s="13">
        <v>0.1939664422255627</v>
      </c>
      <c r="BJ192" s="13">
        <v>0.3527987419109761</v>
      </c>
      <c r="BK192" s="13">
        <v>0.3617242427570686</v>
      </c>
      <c r="BL192" s="13">
        <v>5.8819273983027262E-2</v>
      </c>
      <c r="BN192" s="13">
        <v>0.16537819009834381</v>
      </c>
      <c r="BO192" s="13">
        <v>0.3722033102383776</v>
      </c>
      <c r="BP192" s="13">
        <v>0.34214331255071678</v>
      </c>
      <c r="BQ192" s="13">
        <v>0.26015222580348463</v>
      </c>
      <c r="BR192" s="13">
        <v>0.1120502415134636</v>
      </c>
      <c r="BS192" s="13">
        <v>2.752359485038447E-2</v>
      </c>
    </row>
    <row r="193" spans="2:73" x14ac:dyDescent="0.35">
      <c r="B193" s="12" t="s">
        <v>96</v>
      </c>
      <c r="C193" s="13">
        <v>0.1017212629926169</v>
      </c>
      <c r="D193" s="13">
        <v>0.1556589873671714</v>
      </c>
      <c r="E193" s="13">
        <v>0.1002403044334174</v>
      </c>
      <c r="F193" s="13">
        <v>0.10379806416406059</v>
      </c>
      <c r="G193" s="13">
        <v>9.1652805734562318E-2</v>
      </c>
      <c r="H193" s="13">
        <v>0.10730654250721609</v>
      </c>
      <c r="I193" s="13">
        <v>8.110788011272474E-2</v>
      </c>
      <c r="K193" s="13">
        <v>5.3597540563504117E-2</v>
      </c>
      <c r="L193" s="13">
        <v>0.15007865770824111</v>
      </c>
      <c r="N193" s="13">
        <v>7.2450977921233964E-2</v>
      </c>
      <c r="O193" s="13">
        <v>0.1142550794298183</v>
      </c>
      <c r="P193" s="13">
        <v>0.10306227259109919</v>
      </c>
      <c r="Q193" s="13">
        <v>0.1052760977710613</v>
      </c>
      <c r="S193" s="13">
        <v>0.11776763806370651</v>
      </c>
      <c r="T193" s="13">
        <v>0.10907333683773809</v>
      </c>
      <c r="U193" s="13">
        <v>3.6665813282271899E-2</v>
      </c>
      <c r="V193" s="13">
        <v>0.1191827173473627</v>
      </c>
      <c r="W193" s="13">
        <v>6.0277444964654738E-2</v>
      </c>
      <c r="X193" s="13">
        <v>5.8913037185348023E-2</v>
      </c>
      <c r="Y193" s="13">
        <v>0.16082998369615251</v>
      </c>
      <c r="Z193" s="13">
        <v>0.13024956206810959</v>
      </c>
      <c r="AB193" s="13">
        <v>0.1182820789345104</v>
      </c>
      <c r="AC193" s="13">
        <v>0.1007874357983751</v>
      </c>
      <c r="AD193" s="13">
        <v>7.3172242597333709E-2</v>
      </c>
      <c r="AE193" s="13">
        <v>0.10411814132002251</v>
      </c>
      <c r="AF193" s="13">
        <v>3.8735916905023482E-2</v>
      </c>
      <c r="AH193" s="13">
        <v>7.9256959204137986E-2</v>
      </c>
      <c r="AI193" s="13">
        <v>8.4075150972903495E-2</v>
      </c>
      <c r="AJ193" s="13">
        <v>7.5323041392555648E-2</v>
      </c>
      <c r="AK193" s="13">
        <v>8.3056272699496322E-2</v>
      </c>
      <c r="AL193" s="13">
        <v>0.14675534151234909</v>
      </c>
      <c r="AM193" s="13">
        <v>7.0492882477911564E-2</v>
      </c>
      <c r="AO193" s="13">
        <v>8.7906036537662061E-2</v>
      </c>
      <c r="AP193" s="13">
        <v>6.9174593742354393E-2</v>
      </c>
      <c r="AQ193" s="13">
        <v>6.3663683289051004E-2</v>
      </c>
      <c r="AR193" s="13">
        <v>0.10796289609962489</v>
      </c>
      <c r="AS193" s="13">
        <v>0.13032527230798269</v>
      </c>
      <c r="AT193" s="13">
        <v>6.6359766912261878E-2</v>
      </c>
      <c r="AV193" s="13">
        <v>7.9264524387108445E-2</v>
      </c>
      <c r="AW193" s="13">
        <v>8.5058913334368227E-2</v>
      </c>
      <c r="AX193" s="13">
        <v>6.8744211979516301E-2</v>
      </c>
      <c r="AY193" s="13">
        <v>0.13685838211796461</v>
      </c>
      <c r="AZ193" s="13">
        <v>6.7269507661280259E-2</v>
      </c>
      <c r="BB193" s="13">
        <v>6.6091605867468373E-2</v>
      </c>
      <c r="BC193" s="13">
        <v>8.1873425450229478E-2</v>
      </c>
      <c r="BD193" s="13">
        <v>5.1264934800769373E-2</v>
      </c>
      <c r="BE193" s="13">
        <v>8.0250142796004148E-2</v>
      </c>
      <c r="BF193" s="13">
        <v>0.1236744278227063</v>
      </c>
      <c r="BH193" s="13">
        <v>7.5420689616244208E-2</v>
      </c>
      <c r="BI193" s="13">
        <v>7.9126542134442826E-2</v>
      </c>
      <c r="BJ193" s="13">
        <v>4.8527135530104459E-2</v>
      </c>
      <c r="BK193" s="13">
        <v>4.4548709059394551E-2</v>
      </c>
      <c r="BL193" s="13">
        <v>8.5314373458898862E-2</v>
      </c>
      <c r="BN193" s="13">
        <v>8.7677747512830112E-2</v>
      </c>
      <c r="BO193" s="13">
        <v>6.5310874514123582E-2</v>
      </c>
      <c r="BP193" s="13">
        <v>7.0759701588827287E-2</v>
      </c>
      <c r="BQ193" s="13">
        <v>6.4982605023001447E-2</v>
      </c>
      <c r="BR193" s="13">
        <v>0.1804314235703231</v>
      </c>
      <c r="BS193" s="13">
        <v>6.0040476951220771E-2</v>
      </c>
    </row>
    <row r="195" spans="2:73" x14ac:dyDescent="0.35">
      <c r="B195" s="25" t="s">
        <v>165</v>
      </c>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row>
    <row r="196" spans="2:73" x14ac:dyDescent="0.35">
      <c r="B196" s="27" t="s">
        <v>16</v>
      </c>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row>
    <row r="197" spans="2:73" x14ac:dyDescent="0.35">
      <c r="B197" s="12" t="s">
        <v>156</v>
      </c>
      <c r="C197" s="13">
        <v>9.3060131587953246E-2</v>
      </c>
      <c r="D197" s="13">
        <v>8.9379272742950752E-2</v>
      </c>
      <c r="E197" s="13">
        <v>0.1544225527382023</v>
      </c>
      <c r="F197" s="13">
        <v>0.11867916067883109</v>
      </c>
      <c r="G197" s="13">
        <v>7.1747812660815327E-2</v>
      </c>
      <c r="H197" s="13">
        <v>9.2514966083964423E-2</v>
      </c>
      <c r="I197" s="13">
        <v>4.9735160557398017E-2</v>
      </c>
      <c r="K197" s="13">
        <v>8.1444202029114773E-2</v>
      </c>
      <c r="L197" s="13">
        <v>0.10488958423588141</v>
      </c>
      <c r="N197" s="13">
        <v>0.142395156593498</v>
      </c>
      <c r="O197" s="13">
        <v>5.7286132407764923E-2</v>
      </c>
      <c r="P197" s="13">
        <v>0.1047790300549707</v>
      </c>
      <c r="Q197" s="13">
        <v>9.0330227437426067E-2</v>
      </c>
      <c r="S197" s="13">
        <v>0.13343642597952049</v>
      </c>
      <c r="T197" s="13">
        <v>6.0879164139993523E-2</v>
      </c>
      <c r="U197" s="13">
        <v>9.5353709005498083E-2</v>
      </c>
      <c r="V197" s="13">
        <v>8.3214448838303534E-2</v>
      </c>
      <c r="W197" s="13">
        <v>6.5245417314257079E-2</v>
      </c>
      <c r="X197" s="13">
        <v>7.2976483410906345E-2</v>
      </c>
      <c r="Y197" s="13">
        <v>5.3161431226267437E-2</v>
      </c>
      <c r="Z197" s="13">
        <v>0.11949807393667219</v>
      </c>
      <c r="AB197" s="13">
        <v>0.10693511394533931</v>
      </c>
      <c r="AC197" s="13">
        <v>8.5083001676237183E-2</v>
      </c>
      <c r="AD197" s="13">
        <v>6.2246044652770047E-2</v>
      </c>
      <c r="AE197" s="13">
        <v>9.2795560363096052E-2</v>
      </c>
      <c r="AF197" s="13">
        <v>0.1654747987313179</v>
      </c>
      <c r="AH197" s="13">
        <v>0.15169776765721199</v>
      </c>
      <c r="AI197" s="13">
        <v>8.8024150681166022E-2</v>
      </c>
      <c r="AJ197" s="13">
        <v>3.2420915089204312E-2</v>
      </c>
      <c r="AK197" s="13">
        <v>2.4298077885472578E-2</v>
      </c>
      <c r="AL197" s="13">
        <v>8.5719144504111694E-2</v>
      </c>
      <c r="AM197" s="13">
        <v>4.4951630738321001E-2</v>
      </c>
      <c r="AO197" s="13">
        <v>0.15879796350221451</v>
      </c>
      <c r="AP197" s="13">
        <v>8.8881224882611312E-2</v>
      </c>
      <c r="AQ197" s="13">
        <v>5.0001568154742278E-2</v>
      </c>
      <c r="AR197" s="13">
        <v>1.431684572558143E-2</v>
      </c>
      <c r="AS197" s="13">
        <v>8.1234898474682807E-2</v>
      </c>
      <c r="AT197" s="13">
        <v>4.0956581587179082E-2</v>
      </c>
      <c r="AV197" s="13">
        <v>0.11559538051604989</v>
      </c>
      <c r="AW197" s="13">
        <v>5.6629659450431247E-2</v>
      </c>
      <c r="AX197" s="13">
        <v>3.1838620232070007E-2</v>
      </c>
      <c r="AY197" s="13">
        <v>9.2851885038672574E-2</v>
      </c>
      <c r="AZ197" s="13">
        <v>7.2075733266249289E-2</v>
      </c>
      <c r="BB197" s="13">
        <v>0.14721991128908729</v>
      </c>
      <c r="BC197" s="13">
        <v>6.781821546405023E-2</v>
      </c>
      <c r="BD197" s="13">
        <v>3.9655259368459241E-2</v>
      </c>
      <c r="BE197" s="13">
        <v>2.1367605345241261E-2</v>
      </c>
      <c r="BF197" s="13">
        <v>0.11040154750272831</v>
      </c>
      <c r="BH197" s="13">
        <v>0.15768705536445701</v>
      </c>
      <c r="BI197" s="13">
        <v>6.8742493350048561E-2</v>
      </c>
      <c r="BJ197" s="13">
        <v>2.9596386575519881E-2</v>
      </c>
      <c r="BK197" s="13">
        <v>9.2695598169068253E-3</v>
      </c>
      <c r="BL197" s="13">
        <v>8.091152597554177E-2</v>
      </c>
      <c r="BN197" s="13">
        <v>5.4076279823218477E-2</v>
      </c>
      <c r="BO197" s="13">
        <v>1.2016779858055141E-2</v>
      </c>
      <c r="BP197" s="13">
        <v>9.0204844126736544E-3</v>
      </c>
      <c r="BQ197" s="13">
        <v>0.11587520128951689</v>
      </c>
      <c r="BR197" s="13">
        <v>8.6723245131244991E-2</v>
      </c>
      <c r="BS197" s="13">
        <v>0.16415334791771211</v>
      </c>
    </row>
    <row r="198" spans="2:73" x14ac:dyDescent="0.35">
      <c r="B198" s="12" t="s">
        <v>157</v>
      </c>
      <c r="C198" s="13">
        <v>0.15828480165944281</v>
      </c>
      <c r="D198" s="13">
        <v>0.15982829653152661</v>
      </c>
      <c r="E198" s="13">
        <v>0.20624235128020399</v>
      </c>
      <c r="F198" s="13">
        <v>0.18623065676376499</v>
      </c>
      <c r="G198" s="13">
        <v>0.15218555437025519</v>
      </c>
      <c r="H198" s="13">
        <v>0.12419297831661021</v>
      </c>
      <c r="I198" s="13">
        <v>0.13388165847551139</v>
      </c>
      <c r="K198" s="13">
        <v>0.15319272619993551</v>
      </c>
      <c r="L198" s="13">
        <v>0.16373994136283629</v>
      </c>
      <c r="N198" s="13">
        <v>0.18177996929483711</v>
      </c>
      <c r="O198" s="13">
        <v>0.1481582104275288</v>
      </c>
      <c r="P198" s="13">
        <v>0.1786561593985812</v>
      </c>
      <c r="Q198" s="13">
        <v>0.1335846380794414</v>
      </c>
      <c r="S198" s="13">
        <v>0.1701241231948924</v>
      </c>
      <c r="T198" s="13">
        <v>0.16243926759339319</v>
      </c>
      <c r="U198" s="13">
        <v>0.17614125563094121</v>
      </c>
      <c r="V198" s="13">
        <v>0.125178345358292</v>
      </c>
      <c r="W198" s="13">
        <v>0.18064973900154091</v>
      </c>
      <c r="X198" s="13">
        <v>0.12335463133388951</v>
      </c>
      <c r="Y198" s="13">
        <v>9.9980460486143327E-2</v>
      </c>
      <c r="Z198" s="13">
        <v>0.19269163651270929</v>
      </c>
      <c r="AB198" s="13">
        <v>0.140009142785255</v>
      </c>
      <c r="AC198" s="13">
        <v>0.15889117709554759</v>
      </c>
      <c r="AD198" s="13">
        <v>0.15162269328376449</v>
      </c>
      <c r="AE198" s="13">
        <v>0.17184556242413121</v>
      </c>
      <c r="AF198" s="13">
        <v>0.18232600983563119</v>
      </c>
      <c r="AH198" s="13">
        <v>0.1835422555638021</v>
      </c>
      <c r="AI198" s="13">
        <v>0.1694438128305952</v>
      </c>
      <c r="AJ198" s="13">
        <v>9.8129649781627762E-2</v>
      </c>
      <c r="AK198" s="13">
        <v>0.1156647490914188</v>
      </c>
      <c r="AL198" s="13">
        <v>0.1633279455362068</v>
      </c>
      <c r="AM198" s="13">
        <v>0.15212072197991969</v>
      </c>
      <c r="AO198" s="13">
        <v>0.19138532465354419</v>
      </c>
      <c r="AP198" s="13">
        <v>0.18308900782453091</v>
      </c>
      <c r="AQ198" s="13">
        <v>0.10770073519528189</v>
      </c>
      <c r="AR198" s="13">
        <v>0.12564080328288579</v>
      </c>
      <c r="AS198" s="13">
        <v>0.12353532444084871</v>
      </c>
      <c r="AT198" s="13">
        <v>0.14632523999114569</v>
      </c>
      <c r="AV198" s="13">
        <v>0.2004518831747347</v>
      </c>
      <c r="AW198" s="13">
        <v>0.1281502880844462</v>
      </c>
      <c r="AX198" s="13">
        <v>0.1110663723280334</v>
      </c>
      <c r="AY198" s="13">
        <v>0.16059453538131241</v>
      </c>
      <c r="AZ198" s="13">
        <v>0.15905810026455899</v>
      </c>
      <c r="BB198" s="13">
        <v>0.18282919124027419</v>
      </c>
      <c r="BC198" s="13">
        <v>0.1623340877985586</v>
      </c>
      <c r="BD198" s="13">
        <v>0.1084467428491882</v>
      </c>
      <c r="BE198" s="13">
        <v>0.1158241582971153</v>
      </c>
      <c r="BF198" s="13">
        <v>0.18595228594753821</v>
      </c>
      <c r="BH198" s="13">
        <v>0.18737245077656209</v>
      </c>
      <c r="BI198" s="13">
        <v>0.16364259907254541</v>
      </c>
      <c r="BJ198" s="13">
        <v>0.1191836459093429</v>
      </c>
      <c r="BK198" s="13">
        <v>0.1044784860715582</v>
      </c>
      <c r="BL198" s="13">
        <v>0.16327568301345241</v>
      </c>
      <c r="BN198" s="13">
        <v>0.1651309791285358</v>
      </c>
      <c r="BO198" s="13">
        <v>0.113047985219632</v>
      </c>
      <c r="BP198" s="13">
        <v>9.7234634282559573E-2</v>
      </c>
      <c r="BQ198" s="13">
        <v>0.16135779347480581</v>
      </c>
      <c r="BR198" s="13">
        <v>0.19852995926651509</v>
      </c>
      <c r="BS198" s="13">
        <v>0.18400569923826879</v>
      </c>
    </row>
    <row r="199" spans="2:73" x14ac:dyDescent="0.35">
      <c r="B199" s="12" t="s">
        <v>158</v>
      </c>
      <c r="C199" s="13">
        <v>0.22479471757230379</v>
      </c>
      <c r="D199" s="13">
        <v>0.16540139945478519</v>
      </c>
      <c r="E199" s="13">
        <v>0.1902101301932333</v>
      </c>
      <c r="F199" s="13">
        <v>0.1498309903103037</v>
      </c>
      <c r="G199" s="13">
        <v>0.2412438285548674</v>
      </c>
      <c r="H199" s="13">
        <v>0.26056581221715441</v>
      </c>
      <c r="I199" s="13">
        <v>0.28639043558878741</v>
      </c>
      <c r="K199" s="13">
        <v>0.25068961272053347</v>
      </c>
      <c r="L199" s="13">
        <v>0.19941518455743809</v>
      </c>
      <c r="N199" s="13">
        <v>0.21425821996854821</v>
      </c>
      <c r="O199" s="13">
        <v>0.24697854638633349</v>
      </c>
      <c r="P199" s="13">
        <v>0.2116002588421656</v>
      </c>
      <c r="Q199" s="13">
        <v>0.21806133820669121</v>
      </c>
      <c r="S199" s="13">
        <v>0.20627047047309061</v>
      </c>
      <c r="T199" s="13">
        <v>0.2291219059382123</v>
      </c>
      <c r="U199" s="13">
        <v>0.29809266845167143</v>
      </c>
      <c r="V199" s="13">
        <v>0.2109137108564986</v>
      </c>
      <c r="W199" s="13">
        <v>0.19235820118936811</v>
      </c>
      <c r="X199" s="13">
        <v>0.23111561750557691</v>
      </c>
      <c r="Y199" s="13">
        <v>0.1952146032623388</v>
      </c>
      <c r="Z199" s="13">
        <v>0.29545382865550779</v>
      </c>
      <c r="AB199" s="13">
        <v>0.22294056684811761</v>
      </c>
      <c r="AC199" s="13">
        <v>0.2365211145271553</v>
      </c>
      <c r="AD199" s="13">
        <v>0.2428576347933277</v>
      </c>
      <c r="AE199" s="13">
        <v>0.18405350471600421</v>
      </c>
      <c r="AF199" s="13">
        <v>0.2135435327514619</v>
      </c>
      <c r="AH199" s="13">
        <v>0.25999908718099352</v>
      </c>
      <c r="AI199" s="13">
        <v>0.23980890795766391</v>
      </c>
      <c r="AJ199" s="13">
        <v>0.24159454807604749</v>
      </c>
      <c r="AK199" s="13">
        <v>0.2274327199504787</v>
      </c>
      <c r="AL199" s="13">
        <v>0.18826010190745809</v>
      </c>
      <c r="AM199" s="13">
        <v>0.1909451756358847</v>
      </c>
      <c r="AO199" s="13">
        <v>0.25849105639119568</v>
      </c>
      <c r="AP199" s="13">
        <v>0.24829373892664389</v>
      </c>
      <c r="AQ199" s="13">
        <v>0.23961732448155229</v>
      </c>
      <c r="AR199" s="13">
        <v>0.1891749721724722</v>
      </c>
      <c r="AS199" s="13">
        <v>0.23415608987455999</v>
      </c>
      <c r="AT199" s="13">
        <v>0.20052037255031499</v>
      </c>
      <c r="AV199" s="13">
        <v>0.22299455104256191</v>
      </c>
      <c r="AW199" s="13">
        <v>0.24238276421783181</v>
      </c>
      <c r="AX199" s="13">
        <v>0.28303432322819227</v>
      </c>
      <c r="AY199" s="13">
        <v>0.20590853974607329</v>
      </c>
      <c r="AZ199" s="13">
        <v>0.20077120754111399</v>
      </c>
      <c r="BB199" s="13">
        <v>0.24858302138045929</v>
      </c>
      <c r="BC199" s="13">
        <v>0.23942030604380549</v>
      </c>
      <c r="BD199" s="13">
        <v>0.22559819663857239</v>
      </c>
      <c r="BE199" s="13">
        <v>0.2415343563954902</v>
      </c>
      <c r="BF199" s="13">
        <v>0.2721988706423154</v>
      </c>
      <c r="BH199" s="13">
        <v>0.23565755280187661</v>
      </c>
      <c r="BI199" s="13">
        <v>0.24887701621809899</v>
      </c>
      <c r="BJ199" s="13">
        <v>0.24476914772778721</v>
      </c>
      <c r="BK199" s="13">
        <v>0.24674606980990449</v>
      </c>
      <c r="BL199" s="13">
        <v>0.29563659179804269</v>
      </c>
      <c r="BN199" s="13">
        <v>0.27291971940506321</v>
      </c>
      <c r="BO199" s="13">
        <v>0.2169462419857241</v>
      </c>
      <c r="BP199" s="13">
        <v>0.2421930150554942</v>
      </c>
      <c r="BQ199" s="13">
        <v>0.1728261507604632</v>
      </c>
      <c r="BR199" s="13">
        <v>0.13559185867963869</v>
      </c>
      <c r="BS199" s="13">
        <v>0.23302336423108161</v>
      </c>
    </row>
    <row r="200" spans="2:73" x14ac:dyDescent="0.35">
      <c r="B200" s="12" t="s">
        <v>159</v>
      </c>
      <c r="C200" s="13">
        <v>0.25270762981763861</v>
      </c>
      <c r="D200" s="13">
        <v>0.30600252393277788</v>
      </c>
      <c r="E200" s="13">
        <v>0.2244571956648701</v>
      </c>
      <c r="F200" s="13">
        <v>0.2814714519418462</v>
      </c>
      <c r="G200" s="13">
        <v>0.2616226765468766</v>
      </c>
      <c r="H200" s="13">
        <v>0.25314738695409061</v>
      </c>
      <c r="I200" s="13">
        <v>0.22440419920000121</v>
      </c>
      <c r="K200" s="13">
        <v>0.28481749341952639</v>
      </c>
      <c r="L200" s="13">
        <v>0.22117709779886641</v>
      </c>
      <c r="N200" s="13">
        <v>0.30412270071727387</v>
      </c>
      <c r="O200" s="13">
        <v>0.25485815063057787</v>
      </c>
      <c r="P200" s="13">
        <v>0.21400794568550649</v>
      </c>
      <c r="Q200" s="13">
        <v>0.24727898954547289</v>
      </c>
      <c r="S200" s="13">
        <v>0.22915402794375789</v>
      </c>
      <c r="T200" s="13">
        <v>0.26748373968914818</v>
      </c>
      <c r="U200" s="13">
        <v>0.20262132903588109</v>
      </c>
      <c r="V200" s="13">
        <v>0.29573177594425359</v>
      </c>
      <c r="W200" s="13">
        <v>0.32761288414331069</v>
      </c>
      <c r="X200" s="13">
        <v>0.2776085407052083</v>
      </c>
      <c r="Y200" s="13">
        <v>0.2384365881371539</v>
      </c>
      <c r="Z200" s="13">
        <v>0.14041783321835241</v>
      </c>
      <c r="AB200" s="13">
        <v>0.22105452240317061</v>
      </c>
      <c r="AC200" s="13">
        <v>0.25232575653187261</v>
      </c>
      <c r="AD200" s="13">
        <v>0.26518424000899371</v>
      </c>
      <c r="AE200" s="13">
        <v>0.26977832712400263</v>
      </c>
      <c r="AF200" s="13">
        <v>0.28811052290642741</v>
      </c>
      <c r="AH200" s="13">
        <v>0.20573101622022219</v>
      </c>
      <c r="AI200" s="13">
        <v>0.23871540333643659</v>
      </c>
      <c r="AJ200" s="13">
        <v>0.25623503468639391</v>
      </c>
      <c r="AK200" s="13">
        <v>0.34915160083748409</v>
      </c>
      <c r="AL200" s="13">
        <v>0.31788643097756808</v>
      </c>
      <c r="AM200" s="13">
        <v>0.3305309626719643</v>
      </c>
      <c r="AO200" s="13">
        <v>0.20755629970979389</v>
      </c>
      <c r="AP200" s="13">
        <v>0.23017832289643331</v>
      </c>
      <c r="AQ200" s="13">
        <v>0.26774368619011968</v>
      </c>
      <c r="AR200" s="13">
        <v>0.37715848387562351</v>
      </c>
      <c r="AS200" s="13">
        <v>0.2714553057823581</v>
      </c>
      <c r="AT200" s="13">
        <v>0.32140138572453769</v>
      </c>
      <c r="AV200" s="13">
        <v>0.23493651421920531</v>
      </c>
      <c r="AW200" s="13">
        <v>0.26477678851357811</v>
      </c>
      <c r="AX200" s="13">
        <v>0.34907990123148552</v>
      </c>
      <c r="AY200" s="13">
        <v>0.31164801722225199</v>
      </c>
      <c r="AZ200" s="13">
        <v>0.2828873056714401</v>
      </c>
      <c r="BB200" s="13">
        <v>0.21274078273753219</v>
      </c>
      <c r="BC200" s="13">
        <v>0.28192782660283527</v>
      </c>
      <c r="BD200" s="13">
        <v>0.27843106537746071</v>
      </c>
      <c r="BE200" s="13">
        <v>0.3838742318365439</v>
      </c>
      <c r="BF200" s="13">
        <v>0.24223335792080361</v>
      </c>
      <c r="BH200" s="13">
        <v>0.2128792292663739</v>
      </c>
      <c r="BI200" s="13">
        <v>0.26640943370910652</v>
      </c>
      <c r="BJ200" s="13">
        <v>0.28066232627812521</v>
      </c>
      <c r="BK200" s="13">
        <v>0.36190315321552452</v>
      </c>
      <c r="BL200" s="13">
        <v>0.24560110184963371</v>
      </c>
      <c r="BN200" s="13">
        <v>0.26341075018284038</v>
      </c>
      <c r="BO200" s="13">
        <v>0.29939794477536408</v>
      </c>
      <c r="BP200" s="13">
        <v>0.37503457362473058</v>
      </c>
      <c r="BQ200" s="13">
        <v>0.25758518419323567</v>
      </c>
      <c r="BR200" s="13">
        <v>0.23409344201533119</v>
      </c>
      <c r="BS200" s="13">
        <v>0.21553271065404539</v>
      </c>
    </row>
    <row r="201" spans="2:73" x14ac:dyDescent="0.35">
      <c r="B201" s="12" t="s">
        <v>160</v>
      </c>
      <c r="C201" s="13">
        <v>0.14597530403984829</v>
      </c>
      <c r="D201" s="13">
        <v>0.1505016014956185</v>
      </c>
      <c r="E201" s="13">
        <v>9.2448485462902644E-2</v>
      </c>
      <c r="F201" s="13">
        <v>0.13555250713091521</v>
      </c>
      <c r="G201" s="13">
        <v>0.12652707712279751</v>
      </c>
      <c r="H201" s="13">
        <v>0.1417177144784933</v>
      </c>
      <c r="I201" s="13">
        <v>0.2067885455237238</v>
      </c>
      <c r="K201" s="13">
        <v>0.14482734231963951</v>
      </c>
      <c r="L201" s="13">
        <v>0.14516457824392179</v>
      </c>
      <c r="N201" s="13">
        <v>0.1009760563516877</v>
      </c>
      <c r="O201" s="13">
        <v>0.145069967378852</v>
      </c>
      <c r="P201" s="13">
        <v>0.16795506457936199</v>
      </c>
      <c r="Q201" s="13">
        <v>0.15799596871821309</v>
      </c>
      <c r="S201" s="13">
        <v>0.13527749081162321</v>
      </c>
      <c r="T201" s="13">
        <v>0.13116431063205319</v>
      </c>
      <c r="U201" s="13">
        <v>0.14394543422112421</v>
      </c>
      <c r="V201" s="13">
        <v>0.15795709080263709</v>
      </c>
      <c r="W201" s="13">
        <v>0.1404968281249257</v>
      </c>
      <c r="X201" s="13">
        <v>0.17713736242923989</v>
      </c>
      <c r="Y201" s="13">
        <v>0.18747375450428361</v>
      </c>
      <c r="Z201" s="13">
        <v>0.14022878495727881</v>
      </c>
      <c r="AB201" s="13">
        <v>0.13525325041467601</v>
      </c>
      <c r="AC201" s="13">
        <v>0.15051577414008321</v>
      </c>
      <c r="AD201" s="13">
        <v>0.15896859601577989</v>
      </c>
      <c r="AE201" s="13">
        <v>0.19241830976766591</v>
      </c>
      <c r="AF201" s="13">
        <v>0.1109681485528376</v>
      </c>
      <c r="AH201" s="13">
        <v>8.9003512367872753E-2</v>
      </c>
      <c r="AI201" s="13">
        <v>0.15709942360369919</v>
      </c>
      <c r="AJ201" s="13">
        <v>0.29272115876732802</v>
      </c>
      <c r="AK201" s="13">
        <v>0.1860969534275955</v>
      </c>
      <c r="AL201" s="13">
        <v>6.9270815174301531E-2</v>
      </c>
      <c r="AM201" s="13">
        <v>0.21944731116166971</v>
      </c>
      <c r="AO201" s="13">
        <v>7.4850381287792395E-2</v>
      </c>
      <c r="AP201" s="13">
        <v>0.14190508776567129</v>
      </c>
      <c r="AQ201" s="13">
        <v>0.26727928589987199</v>
      </c>
      <c r="AR201" s="13">
        <v>0.21448200513807439</v>
      </c>
      <c r="AS201" s="13">
        <v>8.8386550921004753E-2</v>
      </c>
      <c r="AT201" s="13">
        <v>0.23237663850908749</v>
      </c>
      <c r="AV201" s="13">
        <v>0.13456970996042381</v>
      </c>
      <c r="AW201" s="13">
        <v>0.23820036889955931</v>
      </c>
      <c r="AX201" s="13">
        <v>0.1384197126213261</v>
      </c>
      <c r="AY201" s="13">
        <v>8.4994372559065126E-2</v>
      </c>
      <c r="AZ201" s="13">
        <v>0.22208945624458659</v>
      </c>
      <c r="BB201" s="13">
        <v>9.6576203230380853E-2</v>
      </c>
      <c r="BC201" s="13">
        <v>0.15043679915727901</v>
      </c>
      <c r="BD201" s="13">
        <v>0.2957209924344501</v>
      </c>
      <c r="BE201" s="13">
        <v>0.16677338464161809</v>
      </c>
      <c r="BF201" s="13">
        <v>6.973022670391843E-2</v>
      </c>
      <c r="BH201" s="13">
        <v>9.3752047930741225E-2</v>
      </c>
      <c r="BI201" s="13">
        <v>0.153418835627988</v>
      </c>
      <c r="BJ201" s="13">
        <v>0.2831785095060943</v>
      </c>
      <c r="BK201" s="13">
        <v>0.21154725540362609</v>
      </c>
      <c r="BL201" s="13">
        <v>0.1163780608394783</v>
      </c>
      <c r="BN201" s="13">
        <v>0.13955065009743181</v>
      </c>
      <c r="BO201" s="13">
        <v>0.29741654240331911</v>
      </c>
      <c r="BP201" s="13">
        <v>0.21560503264538769</v>
      </c>
      <c r="BQ201" s="13">
        <v>0.21780254191722051</v>
      </c>
      <c r="BR201" s="13">
        <v>0.12673338100797529</v>
      </c>
      <c r="BS201" s="13">
        <v>9.2916528524544115E-2</v>
      </c>
    </row>
    <row r="202" spans="2:73" x14ac:dyDescent="0.35">
      <c r="B202" s="12" t="s">
        <v>96</v>
      </c>
      <c r="C202" s="13">
        <v>0.1251774153228134</v>
      </c>
      <c r="D202" s="13">
        <v>0.128886905842341</v>
      </c>
      <c r="E202" s="13">
        <v>0.13221928466058769</v>
      </c>
      <c r="F202" s="13">
        <v>0.12823523317433849</v>
      </c>
      <c r="G202" s="13">
        <v>0.14667305074438799</v>
      </c>
      <c r="H202" s="13">
        <v>0.12786114194968701</v>
      </c>
      <c r="I202" s="13">
        <v>9.8800000654578141E-2</v>
      </c>
      <c r="K202" s="13">
        <v>8.502862331125037E-2</v>
      </c>
      <c r="L202" s="13">
        <v>0.1656136138010558</v>
      </c>
      <c r="N202" s="13">
        <v>5.6467897074155157E-2</v>
      </c>
      <c r="O202" s="13">
        <v>0.14764899276894289</v>
      </c>
      <c r="P202" s="13">
        <v>0.12300154143941359</v>
      </c>
      <c r="Q202" s="13">
        <v>0.15274883801275541</v>
      </c>
      <c r="S202" s="13">
        <v>0.12573746159711541</v>
      </c>
      <c r="T202" s="13">
        <v>0.14891161200719949</v>
      </c>
      <c r="U202" s="13">
        <v>8.3845603654883916E-2</v>
      </c>
      <c r="V202" s="13">
        <v>0.1270046282000151</v>
      </c>
      <c r="W202" s="13">
        <v>9.3636930226597498E-2</v>
      </c>
      <c r="X202" s="13">
        <v>0.11780736461517929</v>
      </c>
      <c r="Y202" s="13">
        <v>0.225733162383813</v>
      </c>
      <c r="Z202" s="13">
        <v>0.1117098427194793</v>
      </c>
      <c r="AB202" s="13">
        <v>0.17380740360344149</v>
      </c>
      <c r="AC202" s="13">
        <v>0.1166631760291042</v>
      </c>
      <c r="AD202" s="13">
        <v>0.11912079124536409</v>
      </c>
      <c r="AE202" s="13">
        <v>8.9108735605100103E-2</v>
      </c>
      <c r="AF202" s="13">
        <v>3.9576987222324188E-2</v>
      </c>
      <c r="AH202" s="13">
        <v>0.1100263610098975</v>
      </c>
      <c r="AI202" s="13">
        <v>0.1069083015904391</v>
      </c>
      <c r="AJ202" s="13">
        <v>7.8898693599398578E-2</v>
      </c>
      <c r="AK202" s="13">
        <v>9.7355898807550204E-2</v>
      </c>
      <c r="AL202" s="13">
        <v>0.17553556190035341</v>
      </c>
      <c r="AM202" s="13">
        <v>6.2004197812240668E-2</v>
      </c>
      <c r="AO202" s="13">
        <v>0.1089189744554593</v>
      </c>
      <c r="AP202" s="13">
        <v>0.1076526177041091</v>
      </c>
      <c r="AQ202" s="13">
        <v>6.7657400078431892E-2</v>
      </c>
      <c r="AR202" s="13">
        <v>7.9226889805362744E-2</v>
      </c>
      <c r="AS202" s="13">
        <v>0.2012318305065455</v>
      </c>
      <c r="AT202" s="13">
        <v>5.8419781637734897E-2</v>
      </c>
      <c r="AV202" s="13">
        <v>9.1451961087024608E-2</v>
      </c>
      <c r="AW202" s="13">
        <v>6.9860130834153461E-2</v>
      </c>
      <c r="AX202" s="13">
        <v>8.6561070358892572E-2</v>
      </c>
      <c r="AY202" s="13">
        <v>0.14400265005262461</v>
      </c>
      <c r="AZ202" s="13">
        <v>6.3118197012050903E-2</v>
      </c>
      <c r="BB202" s="13">
        <v>0.112050890122266</v>
      </c>
      <c r="BC202" s="13">
        <v>9.8062764933471408E-2</v>
      </c>
      <c r="BD202" s="13">
        <v>5.2147743331869341E-2</v>
      </c>
      <c r="BE202" s="13">
        <v>7.0626263483991397E-2</v>
      </c>
      <c r="BF202" s="13">
        <v>0.1194837112826958</v>
      </c>
      <c r="BH202" s="13">
        <v>0.11265166385998911</v>
      </c>
      <c r="BI202" s="13">
        <v>9.8909622022212318E-2</v>
      </c>
      <c r="BJ202" s="13">
        <v>4.2609984003130617E-2</v>
      </c>
      <c r="BK202" s="13">
        <v>6.605547568247995E-2</v>
      </c>
      <c r="BL202" s="13">
        <v>9.8197036523851117E-2</v>
      </c>
      <c r="BN202" s="13">
        <v>0.1049116213629103</v>
      </c>
      <c r="BO202" s="13">
        <v>6.1174505757905541E-2</v>
      </c>
      <c r="BP202" s="13">
        <v>6.0912259979154053E-2</v>
      </c>
      <c r="BQ202" s="13">
        <v>7.4553128364758151E-2</v>
      </c>
      <c r="BR202" s="13">
        <v>0.2183281138992951</v>
      </c>
      <c r="BS202" s="13">
        <v>0.11036834943434801</v>
      </c>
    </row>
    <row r="204" spans="2:73" x14ac:dyDescent="0.35">
      <c r="B204" s="25" t="s">
        <v>166</v>
      </c>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row>
    <row r="205" spans="2:73" x14ac:dyDescent="0.35">
      <c r="B205" s="27" t="s">
        <v>16</v>
      </c>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row>
    <row r="206" spans="2:73" ht="58" x14ac:dyDescent="0.35">
      <c r="B206" s="12" t="s">
        <v>167</v>
      </c>
      <c r="C206" s="13">
        <v>0.71774790276640343</v>
      </c>
      <c r="D206" s="13">
        <v>0.667624182646124</v>
      </c>
      <c r="E206" s="13">
        <v>0.72996240369280063</v>
      </c>
      <c r="F206" s="13">
        <v>0.73796066128725613</v>
      </c>
      <c r="G206" s="13">
        <v>0.71357926036148711</v>
      </c>
      <c r="H206" s="13">
        <v>0.72734587648910387</v>
      </c>
      <c r="I206" s="13">
        <v>0.7140684006915079</v>
      </c>
      <c r="K206" s="13">
        <v>0.72771994908216331</v>
      </c>
      <c r="L206" s="13">
        <v>0.70712843645060397</v>
      </c>
      <c r="N206" s="13">
        <v>0.7574772984888658</v>
      </c>
      <c r="O206" s="13">
        <v>0.72345835569763173</v>
      </c>
      <c r="P206" s="13">
        <v>0.693402396053869</v>
      </c>
      <c r="Q206" s="13">
        <v>0.69969717786938734</v>
      </c>
      <c r="S206" s="13">
        <v>0.69595827526818244</v>
      </c>
      <c r="T206" s="13">
        <v>0.72900088198155999</v>
      </c>
      <c r="U206" s="13">
        <v>0.75629543115527809</v>
      </c>
      <c r="V206" s="13">
        <v>0.73662079373675993</v>
      </c>
      <c r="W206" s="13">
        <v>0.78526133370507312</v>
      </c>
      <c r="X206" s="13">
        <v>0.68372576606847957</v>
      </c>
      <c r="Y206" s="13">
        <v>0.75795310154293538</v>
      </c>
      <c r="Z206" s="13">
        <v>0.641572825593546</v>
      </c>
      <c r="AB206" s="13">
        <v>0.72538421060104985</v>
      </c>
      <c r="AC206" s="13">
        <v>0.72040575127523654</v>
      </c>
      <c r="AD206" s="13">
        <v>0.67989774907337586</v>
      </c>
      <c r="AE206" s="13">
        <v>0.6955810403640571</v>
      </c>
      <c r="AF206" s="13">
        <v>0.84285109858774354</v>
      </c>
      <c r="AH206" s="13">
        <v>0.71471938742741936</v>
      </c>
      <c r="AI206" s="13">
        <v>0.76305564767141787</v>
      </c>
      <c r="AJ206" s="13">
        <v>0.76520940841288609</v>
      </c>
      <c r="AK206" s="13">
        <v>0.82953917759250095</v>
      </c>
      <c r="AL206" s="13">
        <v>0.66871122695283514</v>
      </c>
      <c r="AM206" s="13">
        <v>0.69939789602292401</v>
      </c>
      <c r="AO206" s="13">
        <v>0.71752113137706852</v>
      </c>
      <c r="AP206" s="13">
        <v>0.74935300386945214</v>
      </c>
      <c r="AQ206" s="13">
        <v>0.79857265683819834</v>
      </c>
      <c r="AR206" s="13">
        <v>0.8200349654697312</v>
      </c>
      <c r="AS206" s="13">
        <v>0.69097268866419215</v>
      </c>
      <c r="AT206" s="13">
        <v>0.69516662006825636</v>
      </c>
      <c r="AV206" s="13">
        <v>0.74593658837784815</v>
      </c>
      <c r="AW206" s="13">
        <v>0.78364602558587093</v>
      </c>
      <c r="AX206" s="13">
        <v>0.83539450280449501</v>
      </c>
      <c r="AY206" s="13">
        <v>0.72346055755460814</v>
      </c>
      <c r="AZ206" s="13">
        <v>0.6980741432690255</v>
      </c>
      <c r="BB206" s="13">
        <v>0.70443555610470898</v>
      </c>
      <c r="BC206" s="13">
        <v>0.70858098685098225</v>
      </c>
      <c r="BD206" s="13">
        <v>0.76309085300648338</v>
      </c>
      <c r="BE206" s="13">
        <v>0.84258041044954735</v>
      </c>
      <c r="BF206" s="13">
        <v>0.62869970939417918</v>
      </c>
      <c r="BH206" s="13">
        <v>0.7010599626579469</v>
      </c>
      <c r="BI206" s="13">
        <v>0.70985670542771251</v>
      </c>
      <c r="BJ206" s="13">
        <v>0.78384011368792661</v>
      </c>
      <c r="BK206" s="13">
        <v>0.84780779437702614</v>
      </c>
      <c r="BL206" s="13">
        <v>0.65875487115811249</v>
      </c>
      <c r="BN206" s="13">
        <v>0.72554387551476163</v>
      </c>
      <c r="BO206" s="13">
        <v>0.78981664162315657</v>
      </c>
      <c r="BP206" s="13">
        <v>0.85209179599293772</v>
      </c>
      <c r="BQ206" s="13">
        <v>0.72002164334996632</v>
      </c>
      <c r="BR206" s="13">
        <v>0.61614522589036069</v>
      </c>
      <c r="BS206" s="13">
        <v>0.69452064441885064</v>
      </c>
    </row>
    <row r="207" spans="2:73" ht="72.5" x14ac:dyDescent="0.35">
      <c r="B207" s="12" t="s">
        <v>168</v>
      </c>
      <c r="C207" s="13">
        <v>0.21870242842881771</v>
      </c>
      <c r="D207" s="13">
        <v>0.22040095243835731</v>
      </c>
      <c r="E207" s="13">
        <v>0.19668811362616059</v>
      </c>
      <c r="F207" s="13">
        <v>0.1921897849744108</v>
      </c>
      <c r="G207" s="13">
        <v>0.23983158819802031</v>
      </c>
      <c r="H207" s="13">
        <v>0.22852203635981891</v>
      </c>
      <c r="I207" s="13">
        <v>0.2284197316567822</v>
      </c>
      <c r="K207" s="13">
        <v>0.2219949050689905</v>
      </c>
      <c r="L207" s="13">
        <v>0.21591151776019349</v>
      </c>
      <c r="N207" s="13">
        <v>0.19792271775048151</v>
      </c>
      <c r="O207" s="13">
        <v>0.2223828698346379</v>
      </c>
      <c r="P207" s="13">
        <v>0.24686029017003519</v>
      </c>
      <c r="Q207" s="13">
        <v>0.20709821354615571</v>
      </c>
      <c r="S207" s="13">
        <v>0.23007985047103599</v>
      </c>
      <c r="T207" s="13">
        <v>0.2153790029357632</v>
      </c>
      <c r="U207" s="13">
        <v>0.20469171620375329</v>
      </c>
      <c r="V207" s="13">
        <v>0.22148723494744979</v>
      </c>
      <c r="W207" s="13">
        <v>0.13618634218833281</v>
      </c>
      <c r="X207" s="13">
        <v>0.26410983584012332</v>
      </c>
      <c r="Y207" s="13">
        <v>0.1472221204957147</v>
      </c>
      <c r="Z207" s="13">
        <v>0.28149644524997758</v>
      </c>
      <c r="AB207" s="13">
        <v>0.20389732412107139</v>
      </c>
      <c r="AC207" s="13">
        <v>0.207664372282056</v>
      </c>
      <c r="AD207" s="13">
        <v>0.26853940301379498</v>
      </c>
      <c r="AE207" s="13">
        <v>0.25483605110602942</v>
      </c>
      <c r="AF207" s="13">
        <v>0.14829223583152601</v>
      </c>
      <c r="AH207" s="13">
        <v>0.23651463933188679</v>
      </c>
      <c r="AI207" s="13">
        <v>0.20040103142041271</v>
      </c>
      <c r="AJ207" s="13">
        <v>0.2054542323963427</v>
      </c>
      <c r="AK207" s="13">
        <v>0.13211237819525631</v>
      </c>
      <c r="AL207" s="13">
        <v>0.26843616148201099</v>
      </c>
      <c r="AM207" s="13">
        <v>0.25854356642357917</v>
      </c>
      <c r="AO207" s="13">
        <v>0.22777563819376939</v>
      </c>
      <c r="AP207" s="13">
        <v>0.22227200423320559</v>
      </c>
      <c r="AQ207" s="13">
        <v>0.16487109185544141</v>
      </c>
      <c r="AR207" s="13">
        <v>0.13835798414104761</v>
      </c>
      <c r="AS207" s="13">
        <v>0.25731598668126038</v>
      </c>
      <c r="AT207" s="13">
        <v>0.26152839648765369</v>
      </c>
      <c r="AV207" s="13">
        <v>0.2343627796608769</v>
      </c>
      <c r="AW207" s="13">
        <v>0.19108240769949669</v>
      </c>
      <c r="AX207" s="13">
        <v>0.14602775430972159</v>
      </c>
      <c r="AY207" s="13">
        <v>0.237499001571643</v>
      </c>
      <c r="AZ207" s="13">
        <v>0.25625057745257318</v>
      </c>
      <c r="BB207" s="13">
        <v>0.24439491169972211</v>
      </c>
      <c r="BC207" s="13">
        <v>0.24630008056658201</v>
      </c>
      <c r="BD207" s="13">
        <v>0.19888533132727171</v>
      </c>
      <c r="BE207" s="13">
        <v>0.1211801912124833</v>
      </c>
      <c r="BF207" s="13">
        <v>0.32528526884811387</v>
      </c>
      <c r="BH207" s="13">
        <v>0.24242620051657079</v>
      </c>
      <c r="BI207" s="13">
        <v>0.24993221531465021</v>
      </c>
      <c r="BJ207" s="13">
        <v>0.18691954287731169</v>
      </c>
      <c r="BK207" s="13">
        <v>0.1227039848933523</v>
      </c>
      <c r="BL207" s="13">
        <v>0.29600031363136869</v>
      </c>
      <c r="BN207" s="13">
        <v>0.23546134999907339</v>
      </c>
      <c r="BO207" s="13">
        <v>0.17980865350251549</v>
      </c>
      <c r="BP207" s="13">
        <v>0.1158332740205805</v>
      </c>
      <c r="BQ207" s="13">
        <v>0.21626847519681569</v>
      </c>
      <c r="BR207" s="13">
        <v>0.31606384746794047</v>
      </c>
      <c r="BS207" s="13">
        <v>0.25196310732044641</v>
      </c>
    </row>
    <row r="208" spans="2:73" x14ac:dyDescent="0.35">
      <c r="B208" s="12" t="s">
        <v>96</v>
      </c>
      <c r="C208" s="13">
        <v>6.3549668804778997E-2</v>
      </c>
      <c r="D208" s="13">
        <v>0.11197486491551879</v>
      </c>
      <c r="E208" s="13">
        <v>7.3349482681038664E-2</v>
      </c>
      <c r="F208" s="13">
        <v>6.9849553738332876E-2</v>
      </c>
      <c r="G208" s="13">
        <v>4.65891514404927E-2</v>
      </c>
      <c r="H208" s="13">
        <v>4.4132087151077207E-2</v>
      </c>
      <c r="I208" s="13">
        <v>5.751186765170993E-2</v>
      </c>
      <c r="K208" s="13">
        <v>5.028514584884624E-2</v>
      </c>
      <c r="L208" s="13">
        <v>7.6960045789202527E-2</v>
      </c>
      <c r="N208" s="13">
        <v>4.4599983760652703E-2</v>
      </c>
      <c r="O208" s="13">
        <v>5.4158774467730361E-2</v>
      </c>
      <c r="P208" s="13">
        <v>5.9737313776095653E-2</v>
      </c>
      <c r="Q208" s="13">
        <v>9.3204608584457047E-2</v>
      </c>
      <c r="S208" s="13">
        <v>7.3961874260781532E-2</v>
      </c>
      <c r="T208" s="13">
        <v>5.5620115082676683E-2</v>
      </c>
      <c r="U208" s="13">
        <v>3.901285264096873E-2</v>
      </c>
      <c r="V208" s="13">
        <v>4.1891971315790123E-2</v>
      </c>
      <c r="W208" s="13">
        <v>7.8552324106594074E-2</v>
      </c>
      <c r="X208" s="13">
        <v>5.2164398091397231E-2</v>
      </c>
      <c r="Y208" s="13">
        <v>9.4824777961349999E-2</v>
      </c>
      <c r="Z208" s="13">
        <v>7.6930729156476294E-2</v>
      </c>
      <c r="AB208" s="13">
        <v>7.07184652778787E-2</v>
      </c>
      <c r="AC208" s="13">
        <v>7.1929876442707444E-2</v>
      </c>
      <c r="AD208" s="13">
        <v>5.1562847912829349E-2</v>
      </c>
      <c r="AE208" s="13">
        <v>4.9582908529913608E-2</v>
      </c>
      <c r="AF208" s="13">
        <v>8.8566655807307097E-3</v>
      </c>
      <c r="AH208" s="13">
        <v>4.8765973240693768E-2</v>
      </c>
      <c r="AI208" s="13">
        <v>3.6543320908169433E-2</v>
      </c>
      <c r="AJ208" s="13">
        <v>2.9336359190771301E-2</v>
      </c>
      <c r="AK208" s="13">
        <v>3.8348444212242747E-2</v>
      </c>
      <c r="AL208" s="13">
        <v>6.2852611565153704E-2</v>
      </c>
      <c r="AM208" s="13">
        <v>4.2058537553496873E-2</v>
      </c>
      <c r="AO208" s="13">
        <v>5.4703230429162072E-2</v>
      </c>
      <c r="AP208" s="13">
        <v>2.8374991897342342E-2</v>
      </c>
      <c r="AQ208" s="13">
        <v>3.6556251306360171E-2</v>
      </c>
      <c r="AR208" s="13">
        <v>4.1607050389221252E-2</v>
      </c>
      <c r="AS208" s="13">
        <v>5.1711324654547357E-2</v>
      </c>
      <c r="AT208" s="13">
        <v>4.3304983444089971E-2</v>
      </c>
      <c r="AV208" s="13">
        <v>1.9700631961275149E-2</v>
      </c>
      <c r="AW208" s="13">
        <v>2.527156671463221E-2</v>
      </c>
      <c r="AX208" s="13">
        <v>1.857774288578341E-2</v>
      </c>
      <c r="AY208" s="13">
        <v>3.9040440873748909E-2</v>
      </c>
      <c r="AZ208" s="13">
        <v>4.5675279278401072E-2</v>
      </c>
      <c r="BB208" s="13">
        <v>5.1169532195568711E-2</v>
      </c>
      <c r="BC208" s="13">
        <v>4.5118932582435822E-2</v>
      </c>
      <c r="BD208" s="13">
        <v>3.802381566624477E-2</v>
      </c>
      <c r="BE208" s="13">
        <v>3.6239398337969402E-2</v>
      </c>
      <c r="BF208" s="13">
        <v>4.6015021757706623E-2</v>
      </c>
      <c r="BH208" s="13">
        <v>5.6513836825482319E-2</v>
      </c>
      <c r="BI208" s="13">
        <v>4.0211079257637193E-2</v>
      </c>
      <c r="BJ208" s="13">
        <v>2.924034343476168E-2</v>
      </c>
      <c r="BK208" s="13">
        <v>2.948822072962156E-2</v>
      </c>
      <c r="BL208" s="13">
        <v>4.5244815210518853E-2</v>
      </c>
      <c r="BN208" s="13">
        <v>3.8994774486164993E-2</v>
      </c>
      <c r="BO208" s="13">
        <v>3.037470487432779E-2</v>
      </c>
      <c r="BP208" s="13">
        <v>3.2074929986481621E-2</v>
      </c>
      <c r="BQ208" s="13">
        <v>6.3709881453218153E-2</v>
      </c>
      <c r="BR208" s="13">
        <v>6.7790926641699056E-2</v>
      </c>
      <c r="BS208" s="13">
        <v>5.3516248260703003E-2</v>
      </c>
    </row>
    <row r="210" spans="2:73" x14ac:dyDescent="0.35">
      <c r="B210" s="25" t="s">
        <v>169</v>
      </c>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row>
    <row r="211" spans="2:73" x14ac:dyDescent="0.35">
      <c r="B211" s="27" t="s">
        <v>16</v>
      </c>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row>
    <row r="212" spans="2:73" x14ac:dyDescent="0.35">
      <c r="B212" s="12" t="s">
        <v>170</v>
      </c>
      <c r="C212" s="13">
        <v>0.34847001478647938</v>
      </c>
      <c r="D212" s="13">
        <v>0.34217006372151348</v>
      </c>
      <c r="E212" s="13">
        <v>0.34772159429766808</v>
      </c>
      <c r="F212" s="13">
        <v>0.33865541001285748</v>
      </c>
      <c r="G212" s="13">
        <v>0.38747160374455658</v>
      </c>
      <c r="H212" s="13">
        <v>0.43614867550665209</v>
      </c>
      <c r="I212" s="13">
        <v>0.2664205688762597</v>
      </c>
      <c r="K212" s="13">
        <v>0.3577408703962901</v>
      </c>
      <c r="L212" s="13">
        <v>0.33999829904709461</v>
      </c>
      <c r="N212" s="13">
        <v>0.25524781631762072</v>
      </c>
      <c r="O212" s="13">
        <v>0.34963933734529462</v>
      </c>
      <c r="P212" s="13">
        <v>0.34599475888328518</v>
      </c>
      <c r="Q212" s="13">
        <v>0.41479962620447441</v>
      </c>
      <c r="S212" s="13">
        <v>0.34000841715711361</v>
      </c>
      <c r="T212" s="13">
        <v>0.31759287062812391</v>
      </c>
      <c r="U212" s="13">
        <v>0.47809237911132157</v>
      </c>
      <c r="V212" s="13">
        <v>0.37557225061043042</v>
      </c>
      <c r="W212" s="13">
        <v>0.30579503263839503</v>
      </c>
      <c r="X212" s="13">
        <v>0.30715356913562741</v>
      </c>
      <c r="Y212" s="13">
        <v>0.30840232136382018</v>
      </c>
      <c r="Z212" s="13">
        <v>0.41987967182554192</v>
      </c>
      <c r="AB212" s="13">
        <v>0.42917396153064341</v>
      </c>
      <c r="AC212" s="13">
        <v>0.34261490592412258</v>
      </c>
      <c r="AD212" s="13">
        <v>0.34978125285215189</v>
      </c>
      <c r="AE212" s="13">
        <v>0.306338336484899</v>
      </c>
      <c r="AF212" s="13">
        <v>0.27480868528979152</v>
      </c>
      <c r="AH212" s="13">
        <v>0.5683881726326111</v>
      </c>
      <c r="AI212" s="13">
        <v>0.1914832828049248</v>
      </c>
      <c r="AJ212" s="13">
        <v>0.1021019064953271</v>
      </c>
      <c r="AK212" s="13">
        <v>0.1400748533349368</v>
      </c>
      <c r="AL212" s="13">
        <v>0.43782202542523529</v>
      </c>
      <c r="AM212" s="13">
        <v>0.23027749709390721</v>
      </c>
      <c r="AO212" s="13">
        <v>0.54599055572044763</v>
      </c>
      <c r="AP212" s="13">
        <v>0.1808706094782114</v>
      </c>
      <c r="AQ212" s="13">
        <v>9.8500226876958599E-2</v>
      </c>
      <c r="AR212" s="13">
        <v>0.15477991186053561</v>
      </c>
      <c r="AS212" s="13">
        <v>0.5476588297200945</v>
      </c>
      <c r="AT212" s="13">
        <v>0.23831179191655499</v>
      </c>
      <c r="AV212" s="13">
        <v>0.24969930125206799</v>
      </c>
      <c r="AW212" s="13">
        <v>0.17555978926576349</v>
      </c>
      <c r="AX212" s="13">
        <v>0.197147224182216</v>
      </c>
      <c r="AY212" s="13">
        <v>0.49699848048126127</v>
      </c>
      <c r="AZ212" s="13">
        <v>0.23192263073116129</v>
      </c>
      <c r="BB212" s="13">
        <v>0.58474144810739659</v>
      </c>
      <c r="BC212" s="13">
        <v>0.17440946894482051</v>
      </c>
      <c r="BD212" s="13">
        <v>0.1116903629313571</v>
      </c>
      <c r="BE212" s="13">
        <v>0.1056335323214844</v>
      </c>
      <c r="BF212" s="13">
        <v>0.42817414905534379</v>
      </c>
      <c r="BH212" s="13">
        <v>0.58101841465064952</v>
      </c>
      <c r="BI212" s="13">
        <v>0.18582257616160339</v>
      </c>
      <c r="BJ212" s="13">
        <v>0.1042591617992303</v>
      </c>
      <c r="BK212" s="13">
        <v>0.1025045235835244</v>
      </c>
      <c r="BL212" s="13">
        <v>0.46170579060983302</v>
      </c>
      <c r="BN212" s="13">
        <v>0.2127614508764914</v>
      </c>
      <c r="BO212" s="13">
        <v>7.8227097085047451E-2</v>
      </c>
      <c r="BP212" s="13">
        <v>0.11719482651481559</v>
      </c>
      <c r="BQ212" s="13">
        <v>0.28480705701051312</v>
      </c>
      <c r="BR212" s="13">
        <v>0.46540210678137123</v>
      </c>
      <c r="BS212" s="13">
        <v>0.62640382300855768</v>
      </c>
    </row>
    <row r="213" spans="2:73" x14ac:dyDescent="0.35">
      <c r="B213" s="12" t="s">
        <v>171</v>
      </c>
      <c r="C213" s="13">
        <v>0.2606756084932817</v>
      </c>
      <c r="D213" s="13">
        <v>0.26666608141429732</v>
      </c>
      <c r="E213" s="13">
        <v>0.32556841349521382</v>
      </c>
      <c r="F213" s="13">
        <v>0.29749388244524488</v>
      </c>
      <c r="G213" s="13">
        <v>0.3047475477574435</v>
      </c>
      <c r="H213" s="13">
        <v>0.20848793841096019</v>
      </c>
      <c r="I213" s="13">
        <v>0.19261221845619489</v>
      </c>
      <c r="K213" s="13">
        <v>0.23910543975740359</v>
      </c>
      <c r="L213" s="13">
        <v>0.28055031304956468</v>
      </c>
      <c r="N213" s="13">
        <v>0.26634366734153048</v>
      </c>
      <c r="O213" s="13">
        <v>0.27970153074231308</v>
      </c>
      <c r="P213" s="13">
        <v>0.27403822419263341</v>
      </c>
      <c r="Q213" s="13">
        <v>0.22184853820342859</v>
      </c>
      <c r="S213" s="13">
        <v>0.28752881412069842</v>
      </c>
      <c r="T213" s="13">
        <v>0.25644133729291241</v>
      </c>
      <c r="U213" s="13">
        <v>0.24426911001258109</v>
      </c>
      <c r="V213" s="13">
        <v>0.23576762987927449</v>
      </c>
      <c r="W213" s="13">
        <v>0.26833573135109201</v>
      </c>
      <c r="X213" s="13">
        <v>0.25475337533302889</v>
      </c>
      <c r="Y213" s="13">
        <v>0.225726924902835</v>
      </c>
      <c r="Z213" s="13">
        <v>0.25081296785599388</v>
      </c>
      <c r="AB213" s="13">
        <v>0.1951751695746729</v>
      </c>
      <c r="AC213" s="13">
        <v>0.28831474685959718</v>
      </c>
      <c r="AD213" s="13">
        <v>0.239112906392283</v>
      </c>
      <c r="AE213" s="13">
        <v>0.24285908653505039</v>
      </c>
      <c r="AF213" s="13">
        <v>0.32278433207684398</v>
      </c>
      <c r="AH213" s="13">
        <v>0.29167800297106328</v>
      </c>
      <c r="AI213" s="13">
        <v>0.25914710520029771</v>
      </c>
      <c r="AJ213" s="13">
        <v>0.18264734319808229</v>
      </c>
      <c r="AK213" s="13">
        <v>0.27375769120498811</v>
      </c>
      <c r="AL213" s="13">
        <v>0.30982435152125259</v>
      </c>
      <c r="AM213" s="13">
        <v>0.20645441807386561</v>
      </c>
      <c r="AO213" s="13">
        <v>0.29681291819487809</v>
      </c>
      <c r="AP213" s="13">
        <v>0.28638786171459479</v>
      </c>
      <c r="AQ213" s="13">
        <v>0.21574470020469269</v>
      </c>
      <c r="AR213" s="13">
        <v>0.26417500518686271</v>
      </c>
      <c r="AS213" s="13">
        <v>0.25977542239556028</v>
      </c>
      <c r="AT213" s="13">
        <v>0.20335162947671001</v>
      </c>
      <c r="AV213" s="13">
        <v>0.33232520980325159</v>
      </c>
      <c r="AW213" s="13">
        <v>0.25194607215360298</v>
      </c>
      <c r="AX213" s="13">
        <v>0.29076411721173029</v>
      </c>
      <c r="AY213" s="13">
        <v>0.25410934043145239</v>
      </c>
      <c r="AZ213" s="13">
        <v>0.21437057442530069</v>
      </c>
      <c r="BB213" s="13">
        <v>0.2649204056685654</v>
      </c>
      <c r="BC213" s="13">
        <v>0.26232644201001137</v>
      </c>
      <c r="BD213" s="13">
        <v>0.1311648877212695</v>
      </c>
      <c r="BE213" s="13">
        <v>0.24656502556734899</v>
      </c>
      <c r="BF213" s="13">
        <v>0.34377142574261099</v>
      </c>
      <c r="BH213" s="13">
        <v>0.26294971523568222</v>
      </c>
      <c r="BI213" s="13">
        <v>0.26672315688484949</v>
      </c>
      <c r="BJ213" s="13">
        <v>0.15109126127103739</v>
      </c>
      <c r="BK213" s="13">
        <v>0.20895129963907719</v>
      </c>
      <c r="BL213" s="13">
        <v>0.3626870810955436</v>
      </c>
      <c r="BN213" s="13">
        <v>0.26948044573440211</v>
      </c>
      <c r="BO213" s="13">
        <v>0.16905553086734229</v>
      </c>
      <c r="BP213" s="13">
        <v>0.3305378369468413</v>
      </c>
      <c r="BQ213" s="13">
        <v>0.23981773071452631</v>
      </c>
      <c r="BR213" s="13">
        <v>0.22820656368810771</v>
      </c>
      <c r="BS213" s="13">
        <v>0.26325340439994849</v>
      </c>
    </row>
    <row r="214" spans="2:73" x14ac:dyDescent="0.35">
      <c r="B214" s="12" t="s">
        <v>172</v>
      </c>
      <c r="C214" s="13">
        <v>0.15994880663746019</v>
      </c>
      <c r="D214" s="13">
        <v>0.14275467312759779</v>
      </c>
      <c r="E214" s="13">
        <v>0.16724961828241641</v>
      </c>
      <c r="F214" s="13">
        <v>0.1197933038054463</v>
      </c>
      <c r="G214" s="13">
        <v>0.18052378491018381</v>
      </c>
      <c r="H214" s="13">
        <v>0.1248968941097303</v>
      </c>
      <c r="I214" s="13">
        <v>0.19820548843356389</v>
      </c>
      <c r="K214" s="13">
        <v>0.15417750277155601</v>
      </c>
      <c r="L214" s="13">
        <v>0.16608699642697641</v>
      </c>
      <c r="N214" s="13">
        <v>0.1866991405345452</v>
      </c>
      <c r="O214" s="13">
        <v>0.16389100314411159</v>
      </c>
      <c r="P214" s="13">
        <v>0.13199211676438211</v>
      </c>
      <c r="Q214" s="13">
        <v>0.16417717197393461</v>
      </c>
      <c r="S214" s="13">
        <v>0.14856475723683021</v>
      </c>
      <c r="T214" s="13">
        <v>0.18856402176574669</v>
      </c>
      <c r="U214" s="13">
        <v>0.13989887951187771</v>
      </c>
      <c r="V214" s="13">
        <v>0.15889055072473229</v>
      </c>
      <c r="W214" s="13">
        <v>0.145146504514375</v>
      </c>
      <c r="X214" s="13">
        <v>0.1579032176640893</v>
      </c>
      <c r="Y214" s="13">
        <v>0.19479289157071381</v>
      </c>
      <c r="Z214" s="13">
        <v>0.1646453874751804</v>
      </c>
      <c r="AB214" s="13">
        <v>0.19843181134544341</v>
      </c>
      <c r="AC214" s="13">
        <v>0.14931609904688839</v>
      </c>
      <c r="AD214" s="13">
        <v>0.1482151391245245</v>
      </c>
      <c r="AE214" s="13">
        <v>0.1881433785934718</v>
      </c>
      <c r="AF214" s="13">
        <v>0.14690621764235609</v>
      </c>
      <c r="AH214" s="13">
        <v>8.5836563367415533E-2</v>
      </c>
      <c r="AI214" s="13">
        <v>0.23604949310471629</v>
      </c>
      <c r="AJ214" s="13">
        <v>0.263337309399095</v>
      </c>
      <c r="AK214" s="13">
        <v>0.2463469166846175</v>
      </c>
      <c r="AL214" s="13">
        <v>0.1226406577316002</v>
      </c>
      <c r="AM214" s="13">
        <v>0.17523952589069469</v>
      </c>
      <c r="AO214" s="13">
        <v>0.10060279718448779</v>
      </c>
      <c r="AP214" s="13">
        <v>0.23255686912516391</v>
      </c>
      <c r="AQ214" s="13">
        <v>0.24802999903952691</v>
      </c>
      <c r="AR214" s="13">
        <v>0.23218108102077339</v>
      </c>
      <c r="AS214" s="13">
        <v>8.0912629556511725E-2</v>
      </c>
      <c r="AT214" s="13">
        <v>0.18194063307212319</v>
      </c>
      <c r="AV214" s="13">
        <v>0.18673315301651941</v>
      </c>
      <c r="AW214" s="13">
        <v>0.22425958414021269</v>
      </c>
      <c r="AX214" s="13">
        <v>0.21253114970359521</v>
      </c>
      <c r="AY214" s="13">
        <v>0.1278699219888135</v>
      </c>
      <c r="AZ214" s="13">
        <v>0.1754916016861324</v>
      </c>
      <c r="BB214" s="13">
        <v>9.3186029451395952E-2</v>
      </c>
      <c r="BC214" s="13">
        <v>0.24323935325213189</v>
      </c>
      <c r="BD214" s="13">
        <v>0.22425256271908331</v>
      </c>
      <c r="BE214" s="13">
        <v>0.22922352931795451</v>
      </c>
      <c r="BF214" s="13">
        <v>7.0490510665371792E-2</v>
      </c>
      <c r="BH214" s="13">
        <v>9.5381312378614358E-2</v>
      </c>
      <c r="BI214" s="13">
        <v>0.2435597904030764</v>
      </c>
      <c r="BJ214" s="13">
        <v>0.22111729813337319</v>
      </c>
      <c r="BK214" s="13">
        <v>0.2519146345804173</v>
      </c>
      <c r="BL214" s="13">
        <v>8.4079197789719312E-2</v>
      </c>
      <c r="BN214" s="13">
        <v>0.2161261592503553</v>
      </c>
      <c r="BO214" s="13">
        <v>0.217255702897345</v>
      </c>
      <c r="BP214" s="13">
        <v>0.183342176493451</v>
      </c>
      <c r="BQ214" s="13">
        <v>0.24202642019286111</v>
      </c>
      <c r="BR214" s="13">
        <v>9.7315808142937318E-2</v>
      </c>
      <c r="BS214" s="13">
        <v>6.4894472232140885E-2</v>
      </c>
    </row>
    <row r="215" spans="2:73" x14ac:dyDescent="0.35">
      <c r="B215" s="12" t="s">
        <v>173</v>
      </c>
      <c r="C215" s="13">
        <v>0.1226057539607171</v>
      </c>
      <c r="D215" s="13">
        <v>9.6165678449633113E-2</v>
      </c>
      <c r="E215" s="13">
        <v>6.3382821650040486E-2</v>
      </c>
      <c r="F215" s="13">
        <v>0.14809279340042031</v>
      </c>
      <c r="G215" s="13">
        <v>7.7231189628734348E-2</v>
      </c>
      <c r="H215" s="13">
        <v>0.136122629829802</v>
      </c>
      <c r="I215" s="13">
        <v>0.1842525965597154</v>
      </c>
      <c r="K215" s="13">
        <v>0.13733979784867459</v>
      </c>
      <c r="L215" s="13">
        <v>0.10815279003780109</v>
      </c>
      <c r="N215" s="13">
        <v>0.17333094214514641</v>
      </c>
      <c r="O215" s="13">
        <v>0.1114983189191454</v>
      </c>
      <c r="P215" s="13">
        <v>0.14718940871237141</v>
      </c>
      <c r="Q215" s="13">
        <v>7.8017806282733207E-2</v>
      </c>
      <c r="S215" s="13">
        <v>0.123677530172263</v>
      </c>
      <c r="T215" s="13">
        <v>0.13476417295779189</v>
      </c>
      <c r="U215" s="13">
        <v>5.7514064320093053E-2</v>
      </c>
      <c r="V215" s="13">
        <v>0.11015298238171051</v>
      </c>
      <c r="W215" s="13">
        <v>0.1390871180045988</v>
      </c>
      <c r="X215" s="13">
        <v>0.15276861505583469</v>
      </c>
      <c r="Y215" s="13">
        <v>0.1861305042671125</v>
      </c>
      <c r="Z215" s="13">
        <v>7.771992087779854E-2</v>
      </c>
      <c r="AB215" s="13">
        <v>7.2570975648534236E-2</v>
      </c>
      <c r="AC215" s="13">
        <v>0.12213102208526321</v>
      </c>
      <c r="AD215" s="13">
        <v>0.1205851496987312</v>
      </c>
      <c r="AE215" s="13">
        <v>0.17719272087743129</v>
      </c>
      <c r="AF215" s="13">
        <v>0.17577794244276229</v>
      </c>
      <c r="AH215" s="13">
        <v>2.2668198348107169E-2</v>
      </c>
      <c r="AI215" s="13">
        <v>0.19086978803398569</v>
      </c>
      <c r="AJ215" s="13">
        <v>0.30158063744508989</v>
      </c>
      <c r="AK215" s="13">
        <v>0.1425212697181461</v>
      </c>
      <c r="AL215" s="13">
        <v>5.4902980770550933E-2</v>
      </c>
      <c r="AM215" s="13">
        <v>0.25689687645472931</v>
      </c>
      <c r="AO215" s="13">
        <v>2.4827791051956E-2</v>
      </c>
      <c r="AP215" s="13">
        <v>0.1698225424949675</v>
      </c>
      <c r="AQ215" s="13">
        <v>0.27484282420845729</v>
      </c>
      <c r="AR215" s="13">
        <v>0.15003921455154809</v>
      </c>
      <c r="AS215" s="13">
        <v>5.1518088526259512E-2</v>
      </c>
      <c r="AT215" s="13">
        <v>0.25868454657062101</v>
      </c>
      <c r="AV215" s="13">
        <v>0.1304792377229152</v>
      </c>
      <c r="AW215" s="13">
        <v>0.22933295555630739</v>
      </c>
      <c r="AX215" s="13">
        <v>0.1212858787181197</v>
      </c>
      <c r="AY215" s="13">
        <v>5.1356209248651093E-2</v>
      </c>
      <c r="AZ215" s="13">
        <v>0.25524376175799951</v>
      </c>
      <c r="BB215" s="13">
        <v>3.3109553832196832E-2</v>
      </c>
      <c r="BC215" s="13">
        <v>0.2195274329494836</v>
      </c>
      <c r="BD215" s="13">
        <v>0.339256713272025</v>
      </c>
      <c r="BE215" s="13">
        <v>0.19597905028461571</v>
      </c>
      <c r="BF215" s="13">
        <v>6.2599860198550447E-2</v>
      </c>
      <c r="BH215" s="13">
        <v>3.5550314157939002E-2</v>
      </c>
      <c r="BI215" s="13">
        <v>0.21536437995033991</v>
      </c>
      <c r="BJ215" s="13">
        <v>0.33986366526933448</v>
      </c>
      <c r="BK215" s="13">
        <v>0.20372739658323899</v>
      </c>
      <c r="BL215" s="13">
        <v>3.6458276410258179E-2</v>
      </c>
      <c r="BN215" s="13">
        <v>0.18180406805241711</v>
      </c>
      <c r="BO215" s="13">
        <v>0.35835707804379258</v>
      </c>
      <c r="BP215" s="13">
        <v>0.18104847559349921</v>
      </c>
      <c r="BQ215" s="13">
        <v>0.14903301635874369</v>
      </c>
      <c r="BR215" s="13">
        <v>5.6161994478389432E-2</v>
      </c>
      <c r="BS215" s="13">
        <v>2.1851266414678751E-2</v>
      </c>
    </row>
    <row r="216" spans="2:73" x14ac:dyDescent="0.35">
      <c r="B216" s="12" t="s">
        <v>174</v>
      </c>
      <c r="C216" s="13">
        <v>6.0438127836232022E-2</v>
      </c>
      <c r="D216" s="13">
        <v>4.1462598683359227E-2</v>
      </c>
      <c r="E216" s="13">
        <v>3.3973590998216119E-2</v>
      </c>
      <c r="F216" s="13">
        <v>4.2685041730652122E-2</v>
      </c>
      <c r="G216" s="13">
        <v>2.6216923540182749E-2</v>
      </c>
      <c r="H216" s="13">
        <v>7.3533725297597372E-2</v>
      </c>
      <c r="I216" s="13">
        <v>0.1150175489509087</v>
      </c>
      <c r="K216" s="13">
        <v>8.1467032354897259E-2</v>
      </c>
      <c r="L216" s="13">
        <v>3.9547673360437588E-2</v>
      </c>
      <c r="N216" s="13">
        <v>9.3722177227702749E-2</v>
      </c>
      <c r="O216" s="13">
        <v>6.1432656893676642E-2</v>
      </c>
      <c r="P216" s="13">
        <v>4.8155035417684497E-2</v>
      </c>
      <c r="Q216" s="13">
        <v>4.3194893368335902E-2</v>
      </c>
      <c r="S216" s="13">
        <v>5.5620824008185292E-2</v>
      </c>
      <c r="T216" s="13">
        <v>5.9486867820739017E-2</v>
      </c>
      <c r="U216" s="13">
        <v>8.0225567044126506E-2</v>
      </c>
      <c r="V216" s="13">
        <v>6.1445013192131283E-2</v>
      </c>
      <c r="W216" s="13">
        <v>8.5474576799764654E-2</v>
      </c>
      <c r="X216" s="13">
        <v>7.7265312639652264E-2</v>
      </c>
      <c r="Y216" s="13">
        <v>2.0412651499623041E-2</v>
      </c>
      <c r="Z216" s="13">
        <v>2.8259953015056079E-2</v>
      </c>
      <c r="AB216" s="13">
        <v>4.7397096059260582E-2</v>
      </c>
      <c r="AC216" s="13">
        <v>5.1057523644392318E-2</v>
      </c>
      <c r="AD216" s="13">
        <v>9.8227569481771027E-2</v>
      </c>
      <c r="AE216" s="13">
        <v>6.7408100344549221E-2</v>
      </c>
      <c r="AF216" s="13">
        <v>6.0110515711678282E-2</v>
      </c>
      <c r="AH216" s="13">
        <v>5.4767266281352152E-3</v>
      </c>
      <c r="AI216" s="13">
        <v>8.7847588029228096E-2</v>
      </c>
      <c r="AJ216" s="13">
        <v>0.15033280346240571</v>
      </c>
      <c r="AK216" s="13">
        <v>0.17152190264819039</v>
      </c>
      <c r="AL216" s="13">
        <v>2.257519036002489E-2</v>
      </c>
      <c r="AM216" s="13">
        <v>9.3429889134602095E-2</v>
      </c>
      <c r="AO216" s="13">
        <v>4.6700101444310102E-3</v>
      </c>
      <c r="AP216" s="13">
        <v>9.5573506969365507E-2</v>
      </c>
      <c r="AQ216" s="13">
        <v>0.15323904255143439</v>
      </c>
      <c r="AR216" s="13">
        <v>0.1726445109529644</v>
      </c>
      <c r="AS216" s="13">
        <v>2.2190294679549569E-2</v>
      </c>
      <c r="AT216" s="13">
        <v>8.2891413379028445E-2</v>
      </c>
      <c r="AV216" s="13">
        <v>7.8901575380011829E-2</v>
      </c>
      <c r="AW216" s="13">
        <v>0.109496832107221</v>
      </c>
      <c r="AX216" s="13">
        <v>0.13800536000236391</v>
      </c>
      <c r="AY216" s="13">
        <v>3.3209192187767397E-2</v>
      </c>
      <c r="AZ216" s="13">
        <v>8.1503079303740344E-2</v>
      </c>
      <c r="BB216" s="13">
        <v>1.000226006892865E-2</v>
      </c>
      <c r="BC216" s="13">
        <v>8.017643511999123E-2</v>
      </c>
      <c r="BD216" s="13">
        <v>0.1743267677617989</v>
      </c>
      <c r="BE216" s="13">
        <v>0.19050753633636691</v>
      </c>
      <c r="BF216" s="13">
        <v>0</v>
      </c>
      <c r="BH216" s="13">
        <v>7.9383332647365822E-3</v>
      </c>
      <c r="BI216" s="13">
        <v>6.7198412812001063E-2</v>
      </c>
      <c r="BJ216" s="13">
        <v>0.1653910876326686</v>
      </c>
      <c r="BK216" s="13">
        <v>0.19858069894868591</v>
      </c>
      <c r="BL216" s="13">
        <v>1.924703271381414E-2</v>
      </c>
      <c r="BN216" s="13">
        <v>9.4949660343537579E-2</v>
      </c>
      <c r="BO216" s="13">
        <v>0.1354835371411281</v>
      </c>
      <c r="BP216" s="13">
        <v>0.15392971667873109</v>
      </c>
      <c r="BQ216" s="13">
        <v>5.5714809488622487E-2</v>
      </c>
      <c r="BR216" s="13">
        <v>6.4987397117396595E-2</v>
      </c>
      <c r="BS216" s="13">
        <v>9.9910883922922807E-3</v>
      </c>
    </row>
    <row r="217" spans="2:73" x14ac:dyDescent="0.35">
      <c r="B217" s="12" t="s">
        <v>120</v>
      </c>
      <c r="C217" s="13">
        <v>4.7861688285829609E-2</v>
      </c>
      <c r="D217" s="13">
        <v>0.1107809046035991</v>
      </c>
      <c r="E217" s="13">
        <v>6.2103961276445192E-2</v>
      </c>
      <c r="F217" s="13">
        <v>5.3279568605378677E-2</v>
      </c>
      <c r="G217" s="13">
        <v>2.3808950418898859E-2</v>
      </c>
      <c r="H217" s="13">
        <v>2.08101368452581E-2</v>
      </c>
      <c r="I217" s="13">
        <v>4.3491578723357217E-2</v>
      </c>
      <c r="K217" s="13">
        <v>3.0169356871178481E-2</v>
      </c>
      <c r="L217" s="13">
        <v>6.5663928078125475E-2</v>
      </c>
      <c r="N217" s="13">
        <v>2.4656256433454579E-2</v>
      </c>
      <c r="O217" s="13">
        <v>3.383715295545868E-2</v>
      </c>
      <c r="P217" s="13">
        <v>5.2630456029643197E-2</v>
      </c>
      <c r="Q217" s="13">
        <v>7.7961963967093525E-2</v>
      </c>
      <c r="S217" s="13">
        <v>4.4599657304909557E-2</v>
      </c>
      <c r="T217" s="13">
        <v>4.315072953468585E-2</v>
      </c>
      <c r="U217" s="13">
        <v>0</v>
      </c>
      <c r="V217" s="13">
        <v>5.8171573211721068E-2</v>
      </c>
      <c r="W217" s="13">
        <v>5.6161036691774503E-2</v>
      </c>
      <c r="X217" s="13">
        <v>5.0155910171767633E-2</v>
      </c>
      <c r="Y217" s="13">
        <v>6.4534706395895577E-2</v>
      </c>
      <c r="Z217" s="13">
        <v>5.8682098950429078E-2</v>
      </c>
      <c r="AB217" s="13">
        <v>5.7250985841445452E-2</v>
      </c>
      <c r="AC217" s="13">
        <v>4.6565702439736269E-2</v>
      </c>
      <c r="AD217" s="13">
        <v>4.4077982450538587E-2</v>
      </c>
      <c r="AE217" s="13">
        <v>1.8058377164598339E-2</v>
      </c>
      <c r="AF217" s="13">
        <v>1.961230683656805E-2</v>
      </c>
      <c r="AH217" s="13">
        <v>2.5952336052667589E-2</v>
      </c>
      <c r="AI217" s="13">
        <v>3.4602742826847457E-2</v>
      </c>
      <c r="AJ217" s="13">
        <v>0</v>
      </c>
      <c r="AK217" s="13">
        <v>2.5777366409120941E-2</v>
      </c>
      <c r="AL217" s="13">
        <v>5.2234794191335671E-2</v>
      </c>
      <c r="AM217" s="13">
        <v>3.7701793352201279E-2</v>
      </c>
      <c r="AO217" s="13">
        <v>2.7095927703799299E-2</v>
      </c>
      <c r="AP217" s="13">
        <v>3.4788610217696768E-2</v>
      </c>
      <c r="AQ217" s="13">
        <v>9.6432071189300628E-3</v>
      </c>
      <c r="AR217" s="13">
        <v>2.6180276427315869E-2</v>
      </c>
      <c r="AS217" s="13">
        <v>3.7944735122024398E-2</v>
      </c>
      <c r="AT217" s="13">
        <v>3.4819985584962292E-2</v>
      </c>
      <c r="AV217" s="13">
        <v>2.1861522825234129E-2</v>
      </c>
      <c r="AW217" s="13">
        <v>9.4047667768922955E-3</v>
      </c>
      <c r="AX217" s="13">
        <v>4.0266270181974838E-2</v>
      </c>
      <c r="AY217" s="13">
        <v>3.6456855662054352E-2</v>
      </c>
      <c r="AZ217" s="13">
        <v>4.1468352095665718E-2</v>
      </c>
      <c r="BB217" s="13">
        <v>1.404030287151644E-2</v>
      </c>
      <c r="BC217" s="13">
        <v>2.032086772356138E-2</v>
      </c>
      <c r="BD217" s="13">
        <v>1.930870559446592E-2</v>
      </c>
      <c r="BE217" s="13">
        <v>3.2091326172229602E-2</v>
      </c>
      <c r="BF217" s="13">
        <v>9.4964054338122716E-2</v>
      </c>
      <c r="BH217" s="13">
        <v>1.7161910312378331E-2</v>
      </c>
      <c r="BI217" s="13">
        <v>2.1331683788129451E-2</v>
      </c>
      <c r="BJ217" s="13">
        <v>1.8277525894355998E-2</v>
      </c>
      <c r="BK217" s="13">
        <v>3.4321446665056043E-2</v>
      </c>
      <c r="BL217" s="13">
        <v>3.5822621380831782E-2</v>
      </c>
      <c r="BN217" s="13">
        <v>2.4878215742796351E-2</v>
      </c>
      <c r="BO217" s="13">
        <v>4.1621053965344559E-2</v>
      </c>
      <c r="BP217" s="13">
        <v>3.3946967772661797E-2</v>
      </c>
      <c r="BQ217" s="13">
        <v>2.860096623473354E-2</v>
      </c>
      <c r="BR217" s="13">
        <v>8.7926129791798063E-2</v>
      </c>
      <c r="BS217" s="13">
        <v>1.360594555238186E-2</v>
      </c>
    </row>
    <row r="219" spans="2:73" x14ac:dyDescent="0.35">
      <c r="B219" s="25" t="s">
        <v>175</v>
      </c>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row>
    <row r="220" spans="2:73" x14ac:dyDescent="0.35">
      <c r="B220" s="27" t="s">
        <v>16</v>
      </c>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row>
    <row r="221" spans="2:73" x14ac:dyDescent="0.35">
      <c r="B221" s="12" t="s">
        <v>170</v>
      </c>
      <c r="C221" s="13">
        <v>0.10568679645396201</v>
      </c>
      <c r="D221" s="13">
        <v>0.13046105885693901</v>
      </c>
      <c r="E221" s="13">
        <v>0.16106923209763449</v>
      </c>
      <c r="F221" s="13">
        <v>7.1915144046987609E-2</v>
      </c>
      <c r="G221" s="13">
        <v>8.1720679202853308E-2</v>
      </c>
      <c r="H221" s="13">
        <v>9.0024413866507946E-2</v>
      </c>
      <c r="I221" s="13">
        <v>0.1052210950549302</v>
      </c>
      <c r="K221" s="13">
        <v>9.4035091130483348E-2</v>
      </c>
      <c r="L221" s="13">
        <v>0.11758098426619951</v>
      </c>
      <c r="N221" s="13">
        <v>0.13163592650995251</v>
      </c>
      <c r="O221" s="13">
        <v>8.3917718221229259E-2</v>
      </c>
      <c r="P221" s="13">
        <v>9.2665463462988734E-2</v>
      </c>
      <c r="Q221" s="13">
        <v>0.1264618060627179</v>
      </c>
      <c r="S221" s="13">
        <v>0.13457235925727321</v>
      </c>
      <c r="T221" s="13">
        <v>9.250252116702784E-2</v>
      </c>
      <c r="U221" s="13">
        <v>8.7853634789399809E-2</v>
      </c>
      <c r="V221" s="13">
        <v>0.10524512709532539</v>
      </c>
      <c r="W221" s="13">
        <v>7.6511069896920594E-2</v>
      </c>
      <c r="X221" s="13">
        <v>5.7773256585799612E-2</v>
      </c>
      <c r="Y221" s="13">
        <v>8.0698866954507842E-2</v>
      </c>
      <c r="Z221" s="13">
        <v>0.15662836286918019</v>
      </c>
      <c r="AB221" s="13">
        <v>0.1071814644597273</v>
      </c>
      <c r="AC221" s="13">
        <v>0.1050670420944492</v>
      </c>
      <c r="AD221" s="13">
        <v>8.7994910133147003E-2</v>
      </c>
      <c r="AE221" s="13">
        <v>0.12911649128036159</v>
      </c>
      <c r="AF221" s="13">
        <v>0.1253064014376174</v>
      </c>
      <c r="AH221" s="13">
        <v>0.107636315394375</v>
      </c>
      <c r="AI221" s="13">
        <v>9.3144869304695621E-2</v>
      </c>
      <c r="AJ221" s="13">
        <v>0.12684548946842869</v>
      </c>
      <c r="AK221" s="13">
        <v>6.8896099074994596E-2</v>
      </c>
      <c r="AL221" s="13">
        <v>0.12619641043006069</v>
      </c>
      <c r="AM221" s="13">
        <v>9.9498870619831703E-2</v>
      </c>
      <c r="AO221" s="13">
        <v>0.10076675321586059</v>
      </c>
      <c r="AP221" s="13">
        <v>0.10048934481342101</v>
      </c>
      <c r="AQ221" s="13">
        <v>0.1197656907361887</v>
      </c>
      <c r="AR221" s="13">
        <v>6.9972971246158047E-2</v>
      </c>
      <c r="AS221" s="13">
        <v>0.1243717442943927</v>
      </c>
      <c r="AT221" s="13">
        <v>0.10288144655725411</v>
      </c>
      <c r="AV221" s="13">
        <v>0.1172491090342085</v>
      </c>
      <c r="AW221" s="13">
        <v>0.1165565211959604</v>
      </c>
      <c r="AX221" s="13">
        <v>8.8519908110662307E-2</v>
      </c>
      <c r="AY221" s="13">
        <v>0.12930636141192331</v>
      </c>
      <c r="AZ221" s="13">
        <v>0.1141529100929875</v>
      </c>
      <c r="BB221" s="13">
        <v>9.6239544021796589E-2</v>
      </c>
      <c r="BC221" s="13">
        <v>0.1168834837483398</v>
      </c>
      <c r="BD221" s="13">
        <v>0.11067234379222091</v>
      </c>
      <c r="BE221" s="13">
        <v>4.6399370832396113E-2</v>
      </c>
      <c r="BF221" s="13">
        <v>0.17001853275563211</v>
      </c>
      <c r="BH221" s="13">
        <v>0.1039137365705322</v>
      </c>
      <c r="BI221" s="13">
        <v>0.1209910485847747</v>
      </c>
      <c r="BJ221" s="13">
        <v>9.5776737661730019E-2</v>
      </c>
      <c r="BK221" s="13">
        <v>4.0354239547742449E-2</v>
      </c>
      <c r="BL221" s="13">
        <v>0.1250739270045173</v>
      </c>
      <c r="BN221" s="13">
        <v>0.1194890385340204</v>
      </c>
      <c r="BO221" s="13">
        <v>0.1219890000035635</v>
      </c>
      <c r="BP221" s="13">
        <v>3.3928320664948539E-2</v>
      </c>
      <c r="BQ221" s="13">
        <v>8.8480655063715524E-2</v>
      </c>
      <c r="BR221" s="13">
        <v>0.22154860376358709</v>
      </c>
      <c r="BS221" s="13">
        <v>9.5425964688308232E-2</v>
      </c>
    </row>
    <row r="222" spans="2:73" x14ac:dyDescent="0.35">
      <c r="B222" s="12" t="s">
        <v>171</v>
      </c>
      <c r="C222" s="13">
        <v>0.27376566519505929</v>
      </c>
      <c r="D222" s="13">
        <v>0.36205053218098537</v>
      </c>
      <c r="E222" s="13">
        <v>0.32694099625106282</v>
      </c>
      <c r="F222" s="13">
        <v>0.28087745206015569</v>
      </c>
      <c r="G222" s="13">
        <v>0.28136817070412801</v>
      </c>
      <c r="H222" s="13">
        <v>0.23704964775337939</v>
      </c>
      <c r="I222" s="13">
        <v>0.21271398250607709</v>
      </c>
      <c r="K222" s="13">
        <v>0.26853166676156542</v>
      </c>
      <c r="L222" s="13">
        <v>0.27733409383089053</v>
      </c>
      <c r="N222" s="13">
        <v>0.27657579219847939</v>
      </c>
      <c r="O222" s="13">
        <v>0.26575049051616251</v>
      </c>
      <c r="P222" s="13">
        <v>0.2842325492875668</v>
      </c>
      <c r="Q222" s="13">
        <v>0.27612576164441072</v>
      </c>
      <c r="S222" s="13">
        <v>0.31190446265807342</v>
      </c>
      <c r="T222" s="13">
        <v>0.27590655616263798</v>
      </c>
      <c r="U222" s="13">
        <v>0.25705589288242447</v>
      </c>
      <c r="V222" s="13">
        <v>0.24644168637041189</v>
      </c>
      <c r="W222" s="13">
        <v>0.19707041647733281</v>
      </c>
      <c r="X222" s="13">
        <v>0.30706171484634609</v>
      </c>
      <c r="Y222" s="13">
        <v>0.29327132734444128</v>
      </c>
      <c r="Z222" s="13">
        <v>0.26616700788011688</v>
      </c>
      <c r="AB222" s="13">
        <v>0.29148859078254158</v>
      </c>
      <c r="AC222" s="13">
        <v>0.27039984588698118</v>
      </c>
      <c r="AD222" s="13">
        <v>0.27497047601307789</v>
      </c>
      <c r="AE222" s="13">
        <v>0.2415572071289622</v>
      </c>
      <c r="AF222" s="13">
        <v>0.32011379237191012</v>
      </c>
      <c r="AH222" s="13">
        <v>0.27885868120532759</v>
      </c>
      <c r="AI222" s="13">
        <v>0.31893055816307292</v>
      </c>
      <c r="AJ222" s="13">
        <v>0.18328560092064031</v>
      </c>
      <c r="AK222" s="13">
        <v>0.2090607188487846</v>
      </c>
      <c r="AL222" s="13">
        <v>0.28135102751695068</v>
      </c>
      <c r="AM222" s="13">
        <v>0.2933491143476073</v>
      </c>
      <c r="AO222" s="13">
        <v>0.28376152743628669</v>
      </c>
      <c r="AP222" s="13">
        <v>0.28955996651637439</v>
      </c>
      <c r="AQ222" s="13">
        <v>0.1823031234284648</v>
      </c>
      <c r="AR222" s="13">
        <v>0.23614161888873569</v>
      </c>
      <c r="AS222" s="13">
        <v>0.2424318938208182</v>
      </c>
      <c r="AT222" s="13">
        <v>0.33339979513341828</v>
      </c>
      <c r="AV222" s="13">
        <v>0.32320857752117671</v>
      </c>
      <c r="AW222" s="13">
        <v>0.2190131732662465</v>
      </c>
      <c r="AX222" s="13">
        <v>0.25432691654885292</v>
      </c>
      <c r="AY222" s="13">
        <v>0.32039644045581422</v>
      </c>
      <c r="AZ222" s="13">
        <v>0.29726781542186859</v>
      </c>
      <c r="BB222" s="13">
        <v>0.29194254692278199</v>
      </c>
      <c r="BC222" s="13">
        <v>0.2898442278162191</v>
      </c>
      <c r="BD222" s="13">
        <v>0.20892479489766891</v>
      </c>
      <c r="BE222" s="13">
        <v>0.27859449504551348</v>
      </c>
      <c r="BF222" s="13">
        <v>0.22049883488908589</v>
      </c>
      <c r="BH222" s="13">
        <v>0.29246594906659401</v>
      </c>
      <c r="BI222" s="13">
        <v>0.27901655022366789</v>
      </c>
      <c r="BJ222" s="13">
        <v>0.224817229922012</v>
      </c>
      <c r="BK222" s="13">
        <v>0.26898605879082171</v>
      </c>
      <c r="BL222" s="13">
        <v>0.2497485467001036</v>
      </c>
      <c r="BN222" s="13">
        <v>0.28061346468170179</v>
      </c>
      <c r="BO222" s="13">
        <v>0.23175105207704649</v>
      </c>
      <c r="BP222" s="13">
        <v>0.22945461651478671</v>
      </c>
      <c r="BQ222" s="13">
        <v>0.34707850941220342</v>
      </c>
      <c r="BR222" s="13">
        <v>0.2069963496608852</v>
      </c>
      <c r="BS222" s="13">
        <v>0.2648747254839644</v>
      </c>
    </row>
    <row r="223" spans="2:73" x14ac:dyDescent="0.35">
      <c r="B223" s="12" t="s">
        <v>172</v>
      </c>
      <c r="C223" s="13">
        <v>0.31685100965813212</v>
      </c>
      <c r="D223" s="13">
        <v>0.18219153611163141</v>
      </c>
      <c r="E223" s="13">
        <v>0.2664565747717958</v>
      </c>
      <c r="F223" s="13">
        <v>0.29855859647104199</v>
      </c>
      <c r="G223" s="13">
        <v>0.31702412765397497</v>
      </c>
      <c r="H223" s="13">
        <v>0.3568399862202411</v>
      </c>
      <c r="I223" s="13">
        <v>0.39541071917086817</v>
      </c>
      <c r="K223" s="13">
        <v>0.34251224340092079</v>
      </c>
      <c r="L223" s="13">
        <v>0.29191626999092568</v>
      </c>
      <c r="N223" s="13">
        <v>0.29257749961079887</v>
      </c>
      <c r="O223" s="13">
        <v>0.32633284473985169</v>
      </c>
      <c r="P223" s="13">
        <v>0.30698845946071662</v>
      </c>
      <c r="Q223" s="13">
        <v>0.33230368974005181</v>
      </c>
      <c r="S223" s="13">
        <v>0.27026815461763481</v>
      </c>
      <c r="T223" s="13">
        <v>0.3200026182042654</v>
      </c>
      <c r="U223" s="13">
        <v>0.40274761428770989</v>
      </c>
      <c r="V223" s="13">
        <v>0.33656028618540701</v>
      </c>
      <c r="W223" s="13">
        <v>0.34351699026994909</v>
      </c>
      <c r="X223" s="13">
        <v>0.31437829319653698</v>
      </c>
      <c r="Y223" s="13">
        <v>0.30512695349838043</v>
      </c>
      <c r="Z223" s="13">
        <v>0.33619597478238361</v>
      </c>
      <c r="AB223" s="13">
        <v>0.33844911497577168</v>
      </c>
      <c r="AC223" s="13">
        <v>0.33072447412294598</v>
      </c>
      <c r="AD223" s="13">
        <v>0.31115401658114328</v>
      </c>
      <c r="AE223" s="13">
        <v>0.33328100838521568</v>
      </c>
      <c r="AF223" s="13">
        <v>0.23851306310218001</v>
      </c>
      <c r="AH223" s="13">
        <v>0.33573072439247481</v>
      </c>
      <c r="AI223" s="13">
        <v>0.27128240863268088</v>
      </c>
      <c r="AJ223" s="13">
        <v>0.35829705106386289</v>
      </c>
      <c r="AK223" s="13">
        <v>0.47868234907626511</v>
      </c>
      <c r="AL223" s="13">
        <v>0.3072898972877976</v>
      </c>
      <c r="AM223" s="13">
        <v>0.28910862645139901</v>
      </c>
      <c r="AO223" s="13">
        <v>0.34757434702881779</v>
      </c>
      <c r="AP223" s="13">
        <v>0.30702145222987792</v>
      </c>
      <c r="AQ223" s="13">
        <v>0.37550851567789711</v>
      </c>
      <c r="AR223" s="13">
        <v>0.39442016561394178</v>
      </c>
      <c r="AS223" s="13">
        <v>0.29005529688752218</v>
      </c>
      <c r="AT223" s="13">
        <v>0.27961234624509912</v>
      </c>
      <c r="AV223" s="13">
        <v>0.26230618809497808</v>
      </c>
      <c r="AW223" s="13">
        <v>0.33717348072147613</v>
      </c>
      <c r="AX223" s="13">
        <v>0.4144585278301739</v>
      </c>
      <c r="AY223" s="13">
        <v>0.29970141917104798</v>
      </c>
      <c r="AZ223" s="13">
        <v>0.28756409476487638</v>
      </c>
      <c r="BB223" s="13">
        <v>0.33852641497763142</v>
      </c>
      <c r="BC223" s="13">
        <v>0.27452957286627122</v>
      </c>
      <c r="BD223" s="13">
        <v>0.34972267057851358</v>
      </c>
      <c r="BE223" s="13">
        <v>0.42716482783948528</v>
      </c>
      <c r="BF223" s="13">
        <v>0.29907070967561028</v>
      </c>
      <c r="BH223" s="13">
        <v>0.34465094959859849</v>
      </c>
      <c r="BI223" s="13">
        <v>0.28931598985513429</v>
      </c>
      <c r="BJ223" s="13">
        <v>0.35840074342423189</v>
      </c>
      <c r="BK223" s="13">
        <v>0.3512448653510028</v>
      </c>
      <c r="BL223" s="13">
        <v>0.30577065436797901</v>
      </c>
      <c r="BN223" s="13">
        <v>0.2894031228360141</v>
      </c>
      <c r="BO223" s="13">
        <v>0.34309321190378372</v>
      </c>
      <c r="BP223" s="13">
        <v>0.42729731965577972</v>
      </c>
      <c r="BQ223" s="13">
        <v>0.27519136697021851</v>
      </c>
      <c r="BR223" s="13">
        <v>0.2946279044104177</v>
      </c>
      <c r="BS223" s="13">
        <v>0.35842261739245501</v>
      </c>
    </row>
    <row r="224" spans="2:73" x14ac:dyDescent="0.35">
      <c r="B224" s="12" t="s">
        <v>173</v>
      </c>
      <c r="C224" s="13">
        <v>0.11785804168082049</v>
      </c>
      <c r="D224" s="13">
        <v>0.11743281077208879</v>
      </c>
      <c r="E224" s="13">
        <v>0.1081432629861092</v>
      </c>
      <c r="F224" s="13">
        <v>0.1543696173450137</v>
      </c>
      <c r="G224" s="13">
        <v>0.13726766442285909</v>
      </c>
      <c r="H224" s="13">
        <v>0.1144283868243772</v>
      </c>
      <c r="I224" s="13">
        <v>8.984651825717388E-2</v>
      </c>
      <c r="K224" s="13">
        <v>0.1282009150108559</v>
      </c>
      <c r="L224" s="13">
        <v>0.107785393766807</v>
      </c>
      <c r="N224" s="13">
        <v>0.15664935919372269</v>
      </c>
      <c r="O224" s="13">
        <v>0.13072694145854261</v>
      </c>
      <c r="P224" s="13">
        <v>0.1135315839662259</v>
      </c>
      <c r="Q224" s="13">
        <v>7.6316587364296445E-2</v>
      </c>
      <c r="S224" s="13">
        <v>0.1165377189101439</v>
      </c>
      <c r="T224" s="13">
        <v>0.1458148111061669</v>
      </c>
      <c r="U224" s="13">
        <v>0.10338451155999261</v>
      </c>
      <c r="V224" s="13">
        <v>0.1114119887342498</v>
      </c>
      <c r="W224" s="13">
        <v>0.13831698309103879</v>
      </c>
      <c r="X224" s="13">
        <v>0.11881242246382991</v>
      </c>
      <c r="Y224" s="13">
        <v>0.10609502452383431</v>
      </c>
      <c r="Z224" s="13">
        <v>7.0206560922531719E-2</v>
      </c>
      <c r="AB224" s="13">
        <v>7.1898622940084311E-2</v>
      </c>
      <c r="AC224" s="13">
        <v>0.11770489381842129</v>
      </c>
      <c r="AD224" s="13">
        <v>0.11929557883202579</v>
      </c>
      <c r="AE224" s="13">
        <v>0.1476034414560915</v>
      </c>
      <c r="AF224" s="13">
        <v>0.17859798794512091</v>
      </c>
      <c r="AH224" s="13">
        <v>0.10542674647299199</v>
      </c>
      <c r="AI224" s="13">
        <v>0.16762491595079221</v>
      </c>
      <c r="AJ224" s="13">
        <v>0.11299010745984921</v>
      </c>
      <c r="AK224" s="13">
        <v>0.10030969560976059</v>
      </c>
      <c r="AL224" s="13">
        <v>0.1338093378403232</v>
      </c>
      <c r="AM224" s="13">
        <v>0.1138907546211039</v>
      </c>
      <c r="AO224" s="13">
        <v>0.1176331250910663</v>
      </c>
      <c r="AP224" s="13">
        <v>0.1449724448914419</v>
      </c>
      <c r="AQ224" s="13">
        <v>0.1304255774749187</v>
      </c>
      <c r="AR224" s="13">
        <v>0.1215270039540311</v>
      </c>
      <c r="AS224" s="13">
        <v>0.14605369184570749</v>
      </c>
      <c r="AT224" s="13">
        <v>8.616237913135634E-2</v>
      </c>
      <c r="AV224" s="13">
        <v>0.1639343333443716</v>
      </c>
      <c r="AW224" s="13">
        <v>0.144815491395447</v>
      </c>
      <c r="AX224" s="13">
        <v>8.5505109371999927E-2</v>
      </c>
      <c r="AY224" s="13">
        <v>0.1089348423091661</v>
      </c>
      <c r="AZ224" s="13">
        <v>0.1025241623476289</v>
      </c>
      <c r="BB224" s="13">
        <v>0.1117530189168945</v>
      </c>
      <c r="BC224" s="13">
        <v>0.17861369600292759</v>
      </c>
      <c r="BD224" s="13">
        <v>0.11657566760417711</v>
      </c>
      <c r="BE224" s="13">
        <v>0.1055765198954033</v>
      </c>
      <c r="BF224" s="13">
        <v>0.1134139311813972</v>
      </c>
      <c r="BH224" s="13">
        <v>0.1080813263729959</v>
      </c>
      <c r="BI224" s="13">
        <v>0.1716363847167803</v>
      </c>
      <c r="BJ224" s="13">
        <v>0.10814718683076049</v>
      </c>
      <c r="BK224" s="13">
        <v>0.15666444786121531</v>
      </c>
      <c r="BL224" s="13">
        <v>0.1121470316522501</v>
      </c>
      <c r="BN224" s="13">
        <v>0.18131018234345639</v>
      </c>
      <c r="BO224" s="13">
        <v>8.0601650081796039E-2</v>
      </c>
      <c r="BP224" s="13">
        <v>0.1213647116468294</v>
      </c>
      <c r="BQ224" s="13">
        <v>0.1055120486558372</v>
      </c>
      <c r="BR224" s="13">
        <v>9.962146296702995E-2</v>
      </c>
      <c r="BS224" s="13">
        <v>0.1021316462108976</v>
      </c>
    </row>
    <row r="225" spans="2:73" x14ac:dyDescent="0.35">
      <c r="B225" s="12" t="s">
        <v>174</v>
      </c>
      <c r="C225" s="13">
        <v>4.4306417024282438E-2</v>
      </c>
      <c r="D225" s="13">
        <v>5.5866990584187877E-2</v>
      </c>
      <c r="E225" s="13">
        <v>5.7924341342020028E-2</v>
      </c>
      <c r="F225" s="13">
        <v>7.4258189255254001E-2</v>
      </c>
      <c r="G225" s="13">
        <v>4.0479594099075422E-2</v>
      </c>
      <c r="H225" s="13">
        <v>3.6670424191598133E-2</v>
      </c>
      <c r="I225" s="13">
        <v>1.8387884507882191E-2</v>
      </c>
      <c r="K225" s="13">
        <v>4.9464975737075478E-2</v>
      </c>
      <c r="L225" s="13">
        <v>3.9249434335062137E-2</v>
      </c>
      <c r="N225" s="13">
        <v>3.7385114206463857E-2</v>
      </c>
      <c r="O225" s="13">
        <v>4.4414559566735561E-2</v>
      </c>
      <c r="P225" s="13">
        <v>6.8936927647912219E-2</v>
      </c>
      <c r="Q225" s="13">
        <v>2.5150623959304549E-2</v>
      </c>
      <c r="S225" s="13">
        <v>4.8740117230460817E-2</v>
      </c>
      <c r="T225" s="13">
        <v>3.6329442207481362E-2</v>
      </c>
      <c r="U225" s="13">
        <v>2.9205562076314549E-2</v>
      </c>
      <c r="V225" s="13">
        <v>4.2056897025841311E-2</v>
      </c>
      <c r="W225" s="13">
        <v>4.4536602384856017E-2</v>
      </c>
      <c r="X225" s="13">
        <v>5.1103487225837858E-2</v>
      </c>
      <c r="Y225" s="13">
        <v>6.4930935127884989E-2</v>
      </c>
      <c r="Z225" s="13">
        <v>4.1668952142533112E-2</v>
      </c>
      <c r="AB225" s="13">
        <v>3.5781091738868107E-2</v>
      </c>
      <c r="AC225" s="13">
        <v>3.8357053023128217E-2</v>
      </c>
      <c r="AD225" s="13">
        <v>5.2876650864509579E-2</v>
      </c>
      <c r="AE225" s="13">
        <v>2.1919234003335321E-2</v>
      </c>
      <c r="AF225" s="13">
        <v>8.7040865789138E-2</v>
      </c>
      <c r="AH225" s="13">
        <v>4.2749372871400251E-2</v>
      </c>
      <c r="AI225" s="13">
        <v>6.3016403675738325E-2</v>
      </c>
      <c r="AJ225" s="13">
        <v>9.0031351107230567E-2</v>
      </c>
      <c r="AK225" s="13">
        <v>2.0568311050506511E-2</v>
      </c>
      <c r="AL225" s="13">
        <v>3.0518128956431068E-2</v>
      </c>
      <c r="AM225" s="13">
        <v>3.0937216109898611E-2</v>
      </c>
      <c r="AO225" s="13">
        <v>3.7234656112349003E-2</v>
      </c>
      <c r="AP225" s="13">
        <v>7.5966851408676012E-2</v>
      </c>
      <c r="AQ225" s="13">
        <v>6.7848580394536742E-2</v>
      </c>
      <c r="AR225" s="13">
        <v>2.0889801556870511E-2</v>
      </c>
      <c r="AS225" s="13">
        <v>3.6502944730438282E-2</v>
      </c>
      <c r="AT225" s="13">
        <v>3.942313996565984E-2</v>
      </c>
      <c r="AV225" s="13">
        <v>5.9851400371399383E-2</v>
      </c>
      <c r="AW225" s="13">
        <v>3.7760860703756373E-2</v>
      </c>
      <c r="AX225" s="13">
        <v>2.6023853301553192E-2</v>
      </c>
      <c r="AY225" s="13">
        <v>3.141509654562058E-2</v>
      </c>
      <c r="AZ225" s="13">
        <v>4.3073778457301523E-2</v>
      </c>
      <c r="BB225" s="13">
        <v>4.5294521425401343E-2</v>
      </c>
      <c r="BC225" s="13">
        <v>5.7207293314905268E-2</v>
      </c>
      <c r="BD225" s="13">
        <v>4.8196513737322207E-2</v>
      </c>
      <c r="BE225" s="13">
        <v>4.0255018466769703E-2</v>
      </c>
      <c r="BF225" s="13">
        <v>0</v>
      </c>
      <c r="BH225" s="13">
        <v>3.9979936288107989E-2</v>
      </c>
      <c r="BI225" s="13">
        <v>6.1345923045572043E-2</v>
      </c>
      <c r="BJ225" s="13">
        <v>4.91255326780465E-2</v>
      </c>
      <c r="BK225" s="13">
        <v>4.3052457910064998E-2</v>
      </c>
      <c r="BL225" s="13">
        <v>4.4391924213273877E-2</v>
      </c>
      <c r="BN225" s="13">
        <v>5.6510061781603442E-2</v>
      </c>
      <c r="BO225" s="13">
        <v>5.2912649487864609E-2</v>
      </c>
      <c r="BP225" s="13">
        <v>4.189562753526957E-2</v>
      </c>
      <c r="BQ225" s="13">
        <v>2.9820492352774761E-2</v>
      </c>
      <c r="BR225" s="13">
        <v>6.0127723828900102E-2</v>
      </c>
      <c r="BS225" s="13">
        <v>4.3382877903006163E-2</v>
      </c>
    </row>
    <row r="226" spans="2:73" x14ac:dyDescent="0.35">
      <c r="B226" s="12" t="s">
        <v>120</v>
      </c>
      <c r="C226" s="13">
        <v>0.14153206998774381</v>
      </c>
      <c r="D226" s="13">
        <v>0.15199707149416769</v>
      </c>
      <c r="E226" s="13">
        <v>7.9465592551377667E-2</v>
      </c>
      <c r="F226" s="13">
        <v>0.1200210008215466</v>
      </c>
      <c r="G226" s="13">
        <v>0.14213976391710911</v>
      </c>
      <c r="H226" s="13">
        <v>0.16498714114389609</v>
      </c>
      <c r="I226" s="13">
        <v>0.17841980050306841</v>
      </c>
      <c r="K226" s="13">
        <v>0.1172551079590991</v>
      </c>
      <c r="L226" s="13">
        <v>0.1661338238101151</v>
      </c>
      <c r="N226" s="13">
        <v>0.10517630828058271</v>
      </c>
      <c r="O226" s="13">
        <v>0.14885744549747831</v>
      </c>
      <c r="P226" s="13">
        <v>0.13364501617458949</v>
      </c>
      <c r="Q226" s="13">
        <v>0.16364153122921871</v>
      </c>
      <c r="S226" s="13">
        <v>0.11797718732641389</v>
      </c>
      <c r="T226" s="13">
        <v>0.1294440511524203</v>
      </c>
      <c r="U226" s="13">
        <v>0.1197527844041585</v>
      </c>
      <c r="V226" s="13">
        <v>0.1582840145887649</v>
      </c>
      <c r="W226" s="13">
        <v>0.20004793787990241</v>
      </c>
      <c r="X226" s="13">
        <v>0.15087082568164939</v>
      </c>
      <c r="Y226" s="13">
        <v>0.14987689255095121</v>
      </c>
      <c r="Z226" s="13">
        <v>0.12913314140325441</v>
      </c>
      <c r="AB226" s="13">
        <v>0.15520111510300699</v>
      </c>
      <c r="AC226" s="13">
        <v>0.13774669105407389</v>
      </c>
      <c r="AD226" s="13">
        <v>0.15370836757609641</v>
      </c>
      <c r="AE226" s="13">
        <v>0.12652261774603379</v>
      </c>
      <c r="AF226" s="13">
        <v>5.0427889354033827E-2</v>
      </c>
      <c r="AH226" s="13">
        <v>0.12959815966343041</v>
      </c>
      <c r="AI226" s="13">
        <v>8.6000844273020169E-2</v>
      </c>
      <c r="AJ226" s="13">
        <v>0.1285503999799881</v>
      </c>
      <c r="AK226" s="13">
        <v>0.12248282633968841</v>
      </c>
      <c r="AL226" s="13">
        <v>0.12083519796843641</v>
      </c>
      <c r="AM226" s="13">
        <v>0.1732154178501597</v>
      </c>
      <c r="AO226" s="13">
        <v>0.1130295911156195</v>
      </c>
      <c r="AP226" s="13">
        <v>8.198994014020887E-2</v>
      </c>
      <c r="AQ226" s="13">
        <v>0.12414851228799401</v>
      </c>
      <c r="AR226" s="13">
        <v>0.15704843874026289</v>
      </c>
      <c r="AS226" s="13">
        <v>0.16058442842112111</v>
      </c>
      <c r="AT226" s="13">
        <v>0.15852089296721231</v>
      </c>
      <c r="AV226" s="13">
        <v>7.3450391633865825E-2</v>
      </c>
      <c r="AW226" s="13">
        <v>0.14468047271711351</v>
      </c>
      <c r="AX226" s="13">
        <v>0.13116568483675781</v>
      </c>
      <c r="AY226" s="13">
        <v>0.11024584010642779</v>
      </c>
      <c r="AZ226" s="13">
        <v>0.15541723891533679</v>
      </c>
      <c r="BB226" s="13">
        <v>0.116243953735494</v>
      </c>
      <c r="BC226" s="13">
        <v>8.2921726251336869E-2</v>
      </c>
      <c r="BD226" s="13">
        <v>0.16590800939009709</v>
      </c>
      <c r="BE226" s="13">
        <v>0.10200976792043211</v>
      </c>
      <c r="BF226" s="13">
        <v>0.19699799149827429</v>
      </c>
      <c r="BH226" s="13">
        <v>0.11090810210317149</v>
      </c>
      <c r="BI226" s="13">
        <v>7.76941035740705E-2</v>
      </c>
      <c r="BJ226" s="13">
        <v>0.16373256948321899</v>
      </c>
      <c r="BK226" s="13">
        <v>0.13969793053915269</v>
      </c>
      <c r="BL226" s="13">
        <v>0.1628679160618762</v>
      </c>
      <c r="BN226" s="13">
        <v>7.2674129823203773E-2</v>
      </c>
      <c r="BO226" s="13">
        <v>0.1696524364459456</v>
      </c>
      <c r="BP226" s="13">
        <v>0.14605940398238601</v>
      </c>
      <c r="BQ226" s="13">
        <v>0.15391692754525091</v>
      </c>
      <c r="BR226" s="13">
        <v>0.1170779553691801</v>
      </c>
      <c r="BS226" s="13">
        <v>0.13576216832136859</v>
      </c>
    </row>
    <row r="228" spans="2:73" x14ac:dyDescent="0.35">
      <c r="B228" s="25" t="s">
        <v>176</v>
      </c>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row>
    <row r="229" spans="2:73" x14ac:dyDescent="0.35">
      <c r="B229" s="27" t="s">
        <v>16</v>
      </c>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row>
    <row r="230" spans="2:73" x14ac:dyDescent="0.35">
      <c r="B230" s="12" t="s">
        <v>170</v>
      </c>
      <c r="C230" s="13">
        <v>0.26516779196921608</v>
      </c>
      <c r="D230" s="13">
        <v>0.29177635346900982</v>
      </c>
      <c r="E230" s="13">
        <v>0.29522537048824199</v>
      </c>
      <c r="F230" s="13">
        <v>0.27517101422950979</v>
      </c>
      <c r="G230" s="13">
        <v>0.2604654931395991</v>
      </c>
      <c r="H230" s="13">
        <v>0.2602923215834323</v>
      </c>
      <c r="I230" s="13">
        <v>0.2322108927148972</v>
      </c>
      <c r="K230" s="13">
        <v>0.288535564826429</v>
      </c>
      <c r="L230" s="13">
        <v>0.24011450691449901</v>
      </c>
      <c r="N230" s="13">
        <v>0.31474480099293273</v>
      </c>
      <c r="O230" s="13">
        <v>0.26122908174435988</v>
      </c>
      <c r="P230" s="13">
        <v>0.24088540978088849</v>
      </c>
      <c r="Q230" s="13">
        <v>0.25521900381631257</v>
      </c>
      <c r="S230" s="13">
        <v>0.29451732240698408</v>
      </c>
      <c r="T230" s="13">
        <v>0.30937359378499751</v>
      </c>
      <c r="U230" s="13">
        <v>0.27811916209221321</v>
      </c>
      <c r="V230" s="13">
        <v>0.18040179809769491</v>
      </c>
      <c r="W230" s="13">
        <v>0.27514206061085988</v>
      </c>
      <c r="X230" s="13">
        <v>0.17448428380514139</v>
      </c>
      <c r="Y230" s="13">
        <v>0.25673960390751499</v>
      </c>
      <c r="Z230" s="13">
        <v>0.32136936709423169</v>
      </c>
      <c r="AB230" s="13">
        <v>0.2829902270368736</v>
      </c>
      <c r="AC230" s="13">
        <v>0.26025381326573388</v>
      </c>
      <c r="AD230" s="13">
        <v>0.23086379638523219</v>
      </c>
      <c r="AE230" s="13">
        <v>0.25874293973827361</v>
      </c>
      <c r="AF230" s="13">
        <v>0.32215643098040042</v>
      </c>
      <c r="AH230" s="13">
        <v>0.36423436708246271</v>
      </c>
      <c r="AI230" s="13">
        <v>0.25187888227719257</v>
      </c>
      <c r="AJ230" s="13">
        <v>0.17444805539107691</v>
      </c>
      <c r="AK230" s="13">
        <v>0.16966958778913779</v>
      </c>
      <c r="AL230" s="13">
        <v>0.37995633765251963</v>
      </c>
      <c r="AM230" s="13">
        <v>0.1165657311186622</v>
      </c>
      <c r="AO230" s="13">
        <v>0.33194854847341532</v>
      </c>
      <c r="AP230" s="13">
        <v>0.26072264102283449</v>
      </c>
      <c r="AQ230" s="13">
        <v>0.17371373242717961</v>
      </c>
      <c r="AR230" s="13">
        <v>0.14577933870303961</v>
      </c>
      <c r="AS230" s="13">
        <v>0.46926485555846231</v>
      </c>
      <c r="AT230" s="13">
        <v>0.11957425070072281</v>
      </c>
      <c r="AV230" s="13">
        <v>0.31317357599196138</v>
      </c>
      <c r="AW230" s="13">
        <v>0.22351896905292579</v>
      </c>
      <c r="AX230" s="13">
        <v>0.2093548636884506</v>
      </c>
      <c r="AY230" s="13">
        <v>0.44200822435228998</v>
      </c>
      <c r="AZ230" s="13">
        <v>0.1243772069286963</v>
      </c>
      <c r="BB230" s="13">
        <v>0.33534320218699348</v>
      </c>
      <c r="BC230" s="13">
        <v>0.22397399042599031</v>
      </c>
      <c r="BD230" s="13">
        <v>0.1186149430401288</v>
      </c>
      <c r="BE230" s="13">
        <v>0.15445631496463749</v>
      </c>
      <c r="BF230" s="13">
        <v>0.48979848286880218</v>
      </c>
      <c r="BH230" s="13">
        <v>0.32061165168322558</v>
      </c>
      <c r="BI230" s="13">
        <v>0.22081907964982819</v>
      </c>
      <c r="BJ230" s="13">
        <v>0.1222295303178666</v>
      </c>
      <c r="BK230" s="13">
        <v>0.13270983008171061</v>
      </c>
      <c r="BL230" s="13">
        <v>0.52740993975706951</v>
      </c>
      <c r="BN230" s="13">
        <v>0.25716849755656229</v>
      </c>
      <c r="BO230" s="13">
        <v>0.1267058520553743</v>
      </c>
      <c r="BP230" s="13">
        <v>0.16272994646932559</v>
      </c>
      <c r="BQ230" s="13">
        <v>0.1780078623319778</v>
      </c>
      <c r="BR230" s="13">
        <v>0.51670878619825722</v>
      </c>
      <c r="BS230" s="13">
        <v>0.34469079861319712</v>
      </c>
    </row>
    <row r="231" spans="2:73" x14ac:dyDescent="0.35">
      <c r="B231" s="12" t="s">
        <v>171</v>
      </c>
      <c r="C231" s="13">
        <v>0.33895234207723057</v>
      </c>
      <c r="D231" s="13">
        <v>0.34329659189117628</v>
      </c>
      <c r="E231" s="13">
        <v>0.40248005881465432</v>
      </c>
      <c r="F231" s="13">
        <v>0.37987918374149199</v>
      </c>
      <c r="G231" s="13">
        <v>0.36965558292497558</v>
      </c>
      <c r="H231" s="13">
        <v>0.2834190125754974</v>
      </c>
      <c r="I231" s="13">
        <v>0.28215909393231492</v>
      </c>
      <c r="K231" s="13">
        <v>0.32410901268949271</v>
      </c>
      <c r="L231" s="13">
        <v>0.35457317089420481</v>
      </c>
      <c r="N231" s="13">
        <v>0.39938529212149371</v>
      </c>
      <c r="O231" s="13">
        <v>0.38078269511596008</v>
      </c>
      <c r="P231" s="13">
        <v>0.27804057783480352</v>
      </c>
      <c r="Q231" s="13">
        <v>0.3015171244601253</v>
      </c>
      <c r="S231" s="13">
        <v>0.34040013786151663</v>
      </c>
      <c r="T231" s="13">
        <v>0.38779931078625779</v>
      </c>
      <c r="U231" s="13">
        <v>0.23780117111880181</v>
      </c>
      <c r="V231" s="13">
        <v>0.34170788638415239</v>
      </c>
      <c r="W231" s="13">
        <v>0.31638801022242208</v>
      </c>
      <c r="X231" s="13">
        <v>0.32231507457836972</v>
      </c>
      <c r="Y231" s="13">
        <v>0.30284888755275391</v>
      </c>
      <c r="Z231" s="13">
        <v>0.37138635542807052</v>
      </c>
      <c r="AB231" s="13">
        <v>0.33921856085122759</v>
      </c>
      <c r="AC231" s="13">
        <v>0.31625422142637771</v>
      </c>
      <c r="AD231" s="13">
        <v>0.37121644741193249</v>
      </c>
      <c r="AE231" s="13">
        <v>0.34883667282949021</v>
      </c>
      <c r="AF231" s="13">
        <v>0.39799371131434258</v>
      </c>
      <c r="AH231" s="13">
        <v>0.33442220369325271</v>
      </c>
      <c r="AI231" s="13">
        <v>0.45970069847029021</v>
      </c>
      <c r="AJ231" s="13">
        <v>0.32766895809475949</v>
      </c>
      <c r="AK231" s="13">
        <v>0.39697818316230582</v>
      </c>
      <c r="AL231" s="13">
        <v>0.40911974506055487</v>
      </c>
      <c r="AM231" s="13">
        <v>0.22810418391051551</v>
      </c>
      <c r="AO231" s="13">
        <v>0.34031645324257542</v>
      </c>
      <c r="AP231" s="13">
        <v>0.44601682563319378</v>
      </c>
      <c r="AQ231" s="13">
        <v>0.2954729412627034</v>
      </c>
      <c r="AR231" s="13">
        <v>0.40629646713319001</v>
      </c>
      <c r="AS231" s="13">
        <v>0.38392668870117858</v>
      </c>
      <c r="AT231" s="13">
        <v>0.26329603032027321</v>
      </c>
      <c r="AV231" s="13">
        <v>0.44285137690945842</v>
      </c>
      <c r="AW231" s="13">
        <v>0.25511212556514512</v>
      </c>
      <c r="AX231" s="13">
        <v>0.39693218035014999</v>
      </c>
      <c r="AY231" s="13">
        <v>0.36415065442775763</v>
      </c>
      <c r="AZ231" s="13">
        <v>0.26587445709922758</v>
      </c>
      <c r="BB231" s="13">
        <v>0.3571760618769218</v>
      </c>
      <c r="BC231" s="13">
        <v>0.40665031142670849</v>
      </c>
      <c r="BD231" s="13">
        <v>0.23071309096869469</v>
      </c>
      <c r="BE231" s="13">
        <v>0.39580958487108631</v>
      </c>
      <c r="BF231" s="13">
        <v>0.34344215791000199</v>
      </c>
      <c r="BH231" s="13">
        <v>0.35058003508432439</v>
      </c>
      <c r="BI231" s="13">
        <v>0.43867618739881642</v>
      </c>
      <c r="BJ231" s="13">
        <v>0.2348220060270845</v>
      </c>
      <c r="BK231" s="13">
        <v>0.40414206302661848</v>
      </c>
      <c r="BL231" s="13">
        <v>0.36143755252197513</v>
      </c>
      <c r="BN231" s="13">
        <v>0.40807866292916672</v>
      </c>
      <c r="BO231" s="13">
        <v>0.22051435199678121</v>
      </c>
      <c r="BP231" s="13">
        <v>0.38002743947859358</v>
      </c>
      <c r="BQ231" s="13">
        <v>0.27998786598187292</v>
      </c>
      <c r="BR231" s="13">
        <v>0.32681681904680659</v>
      </c>
      <c r="BS231" s="13">
        <v>0.33982743478653732</v>
      </c>
    </row>
    <row r="232" spans="2:73" x14ac:dyDescent="0.35">
      <c r="B232" s="12" t="s">
        <v>172</v>
      </c>
      <c r="C232" s="13">
        <v>0.18458485977777861</v>
      </c>
      <c r="D232" s="13">
        <v>0.20258219993396459</v>
      </c>
      <c r="E232" s="13">
        <v>0.16353372124334481</v>
      </c>
      <c r="F232" s="13">
        <v>0.169081263022482</v>
      </c>
      <c r="G232" s="13">
        <v>0.19215340440700751</v>
      </c>
      <c r="H232" s="13">
        <v>0.18512267109688851</v>
      </c>
      <c r="I232" s="13">
        <v>0.19597210865078671</v>
      </c>
      <c r="K232" s="13">
        <v>0.1660103274438027</v>
      </c>
      <c r="L232" s="13">
        <v>0.20358288050290149</v>
      </c>
      <c r="N232" s="13">
        <v>0.13813324409368169</v>
      </c>
      <c r="O232" s="13">
        <v>0.16241339528258419</v>
      </c>
      <c r="P232" s="13">
        <v>0.208538079705374</v>
      </c>
      <c r="Q232" s="13">
        <v>0.22188237616598941</v>
      </c>
      <c r="S232" s="13">
        <v>0.17978122658692161</v>
      </c>
      <c r="T232" s="13">
        <v>0.17749037195878259</v>
      </c>
      <c r="U232" s="13">
        <v>0.20956837290594529</v>
      </c>
      <c r="V232" s="13">
        <v>0.19274845263622389</v>
      </c>
      <c r="W232" s="13">
        <v>0.14781766989603351</v>
      </c>
      <c r="X232" s="13">
        <v>0.23958052222883039</v>
      </c>
      <c r="Y232" s="13">
        <v>0.22108895565034459</v>
      </c>
      <c r="Z232" s="13">
        <v>0.15348216873585321</v>
      </c>
      <c r="AB232" s="13">
        <v>0.1794530344908071</v>
      </c>
      <c r="AC232" s="13">
        <v>0.21598006042376899</v>
      </c>
      <c r="AD232" s="13">
        <v>0.15449198618153601</v>
      </c>
      <c r="AE232" s="13">
        <v>0.147039465135165</v>
      </c>
      <c r="AF232" s="13">
        <v>0.14035938401402431</v>
      </c>
      <c r="AH232" s="13">
        <v>0.19559026621621739</v>
      </c>
      <c r="AI232" s="13">
        <v>0.17348985508261899</v>
      </c>
      <c r="AJ232" s="13">
        <v>0.14473452066714931</v>
      </c>
      <c r="AK232" s="13">
        <v>0.2046927399462932</v>
      </c>
      <c r="AL232" s="13">
        <v>9.6744201516433037E-2</v>
      </c>
      <c r="AM232" s="13">
        <v>0.2195767221742545</v>
      </c>
      <c r="AO232" s="13">
        <v>0.20718099432864459</v>
      </c>
      <c r="AP232" s="13">
        <v>0.16057289453237439</v>
      </c>
      <c r="AQ232" s="13">
        <v>0.14799268035165369</v>
      </c>
      <c r="AR232" s="13">
        <v>0.24397417219131151</v>
      </c>
      <c r="AS232" s="13">
        <v>7.6295366630311723E-2</v>
      </c>
      <c r="AT232" s="13">
        <v>0.20895003870349529</v>
      </c>
      <c r="AV232" s="13">
        <v>0.15281690113080629</v>
      </c>
      <c r="AW232" s="13">
        <v>0.20481780965545079</v>
      </c>
      <c r="AX232" s="13">
        <v>0.19414352424523831</v>
      </c>
      <c r="AY232" s="13">
        <v>0.1007601133925405</v>
      </c>
      <c r="AZ232" s="13">
        <v>0.21460906686767639</v>
      </c>
      <c r="BB232" s="13">
        <v>0.19724101179698911</v>
      </c>
      <c r="BC232" s="13">
        <v>0.20382979548185839</v>
      </c>
      <c r="BD232" s="13">
        <v>0.17459842041721979</v>
      </c>
      <c r="BE232" s="13">
        <v>0.16106664252786421</v>
      </c>
      <c r="BF232" s="13">
        <v>4.7113492735531753E-2</v>
      </c>
      <c r="BH232" s="13">
        <v>0.2050816802862491</v>
      </c>
      <c r="BI232" s="13">
        <v>0.19285647100924411</v>
      </c>
      <c r="BJ232" s="13">
        <v>0.18213951682700241</v>
      </c>
      <c r="BK232" s="13">
        <v>0.17035080274312589</v>
      </c>
      <c r="BL232" s="13">
        <v>6.2026737779276232E-2</v>
      </c>
      <c r="BN232" s="13">
        <v>0.17159119629575489</v>
      </c>
      <c r="BO232" s="13">
        <v>0.2182857595433913</v>
      </c>
      <c r="BP232" s="13">
        <v>0.22749547799196199</v>
      </c>
      <c r="BQ232" s="13">
        <v>0.19462985895530099</v>
      </c>
      <c r="BR232" s="13">
        <v>6.7532115772255541E-2</v>
      </c>
      <c r="BS232" s="13">
        <v>0.20230887564047129</v>
      </c>
    </row>
    <row r="233" spans="2:73" x14ac:dyDescent="0.35">
      <c r="B233" s="12" t="s">
        <v>173</v>
      </c>
      <c r="C233" s="13">
        <v>8.7562567820208367E-2</v>
      </c>
      <c r="D233" s="13">
        <v>4.9564049184806898E-2</v>
      </c>
      <c r="E233" s="13">
        <v>2.2277927369479519E-2</v>
      </c>
      <c r="F233" s="13">
        <v>7.5476152673363786E-2</v>
      </c>
      <c r="G233" s="13">
        <v>8.3461781242520405E-2</v>
      </c>
      <c r="H233" s="13">
        <v>0.1076387439844526</v>
      </c>
      <c r="I233" s="13">
        <v>0.14789978340903759</v>
      </c>
      <c r="K233" s="13">
        <v>0.1026694581010649</v>
      </c>
      <c r="L233" s="13">
        <v>7.265638342246411E-2</v>
      </c>
      <c r="N233" s="13">
        <v>7.8003884498418052E-2</v>
      </c>
      <c r="O233" s="13">
        <v>8.3057159816486897E-2</v>
      </c>
      <c r="P233" s="13">
        <v>0.106579036941362</v>
      </c>
      <c r="Q233" s="13">
        <v>8.1751904851765922E-2</v>
      </c>
      <c r="S233" s="13">
        <v>6.3487122391708534E-2</v>
      </c>
      <c r="T233" s="13">
        <v>6.6113325432173797E-2</v>
      </c>
      <c r="U233" s="13">
        <v>0.15759864129314319</v>
      </c>
      <c r="V233" s="13">
        <v>9.8773684374636198E-2</v>
      </c>
      <c r="W233" s="13">
        <v>0.1352478499738462</v>
      </c>
      <c r="X233" s="13">
        <v>0.1098678939420689</v>
      </c>
      <c r="Y233" s="13">
        <v>0.11247135355397681</v>
      </c>
      <c r="Z233" s="13">
        <v>3.7150399871142332E-2</v>
      </c>
      <c r="AB233" s="13">
        <v>5.0491382941554197E-2</v>
      </c>
      <c r="AC233" s="13">
        <v>0.1109815368952327</v>
      </c>
      <c r="AD233" s="13">
        <v>0.10812793301568351</v>
      </c>
      <c r="AE233" s="13">
        <v>0.104850634217507</v>
      </c>
      <c r="AF233" s="13">
        <v>3.7282970706059869E-2</v>
      </c>
      <c r="AH233" s="13">
        <v>6.3087106873426724E-2</v>
      </c>
      <c r="AI233" s="13">
        <v>5.8280053549606768E-2</v>
      </c>
      <c r="AJ233" s="13">
        <v>0.1878163046223866</v>
      </c>
      <c r="AK233" s="13">
        <v>9.7934193081882573E-2</v>
      </c>
      <c r="AL233" s="13">
        <v>5.0399684518920677E-2</v>
      </c>
      <c r="AM233" s="13">
        <v>0.1462817749873864</v>
      </c>
      <c r="AO233" s="13">
        <v>6.8626037174997684E-2</v>
      </c>
      <c r="AP233" s="13">
        <v>6.631688026876352E-2</v>
      </c>
      <c r="AQ233" s="13">
        <v>0.20975066019445651</v>
      </c>
      <c r="AR233" s="13">
        <v>0.1160206656886295</v>
      </c>
      <c r="AS233" s="13">
        <v>2.9881517066418929E-2</v>
      </c>
      <c r="AT233" s="13">
        <v>0.12112740592648991</v>
      </c>
      <c r="AV233" s="13">
        <v>5.0773107940251937E-2</v>
      </c>
      <c r="AW233" s="13">
        <v>0.18239887984859279</v>
      </c>
      <c r="AX233" s="13">
        <v>0.1051697337411807</v>
      </c>
      <c r="AY233" s="13">
        <v>4.7082033783634111E-2</v>
      </c>
      <c r="AZ233" s="13">
        <v>0.12245558080296259</v>
      </c>
      <c r="BB233" s="13">
        <v>5.6912368007774147E-2</v>
      </c>
      <c r="BC233" s="13">
        <v>0.1006059642832042</v>
      </c>
      <c r="BD233" s="13">
        <v>0.20740297726663279</v>
      </c>
      <c r="BE233" s="13">
        <v>0.1176421488345458</v>
      </c>
      <c r="BF233" s="13">
        <v>6.8875565966228833E-2</v>
      </c>
      <c r="BH233" s="13">
        <v>5.8164667586830539E-2</v>
      </c>
      <c r="BI233" s="13">
        <v>8.451875093133282E-2</v>
      </c>
      <c r="BJ233" s="13">
        <v>0.2229340063110396</v>
      </c>
      <c r="BK233" s="13">
        <v>0.14500534340627971</v>
      </c>
      <c r="BL233" s="13">
        <v>3.5512606832935889E-2</v>
      </c>
      <c r="BN233" s="13">
        <v>9.2310754708406481E-2</v>
      </c>
      <c r="BO233" s="13">
        <v>0.18810140071402251</v>
      </c>
      <c r="BP233" s="13">
        <v>0.1303637070761009</v>
      </c>
      <c r="BQ233" s="13">
        <v>8.7062204940616603E-2</v>
      </c>
      <c r="BR233" s="13">
        <v>3.6485046489135843E-2</v>
      </c>
      <c r="BS233" s="13">
        <v>6.8309278470382012E-2</v>
      </c>
    </row>
    <row r="234" spans="2:73" x14ac:dyDescent="0.35">
      <c r="B234" s="12" t="s">
        <v>174</v>
      </c>
      <c r="C234" s="13">
        <v>7.6067125147741096E-2</v>
      </c>
      <c r="D234" s="13">
        <v>2.457887070433587E-2</v>
      </c>
      <c r="E234" s="13">
        <v>3.2052814180438503E-2</v>
      </c>
      <c r="F234" s="13">
        <v>6.0974166159919539E-2</v>
      </c>
      <c r="G234" s="13">
        <v>5.195305658650326E-2</v>
      </c>
      <c r="H234" s="13">
        <v>0.11931155983909809</v>
      </c>
      <c r="I234" s="13">
        <v>0.1268388164234176</v>
      </c>
      <c r="K234" s="13">
        <v>8.8302922502587158E-2</v>
      </c>
      <c r="L234" s="13">
        <v>6.4005691413768204E-2</v>
      </c>
      <c r="N234" s="13">
        <v>5.6335043425139973E-2</v>
      </c>
      <c r="O234" s="13">
        <v>7.7480619175010521E-2</v>
      </c>
      <c r="P234" s="13">
        <v>8.2135695474217466E-2</v>
      </c>
      <c r="Q234" s="13">
        <v>8.4471107154884387E-2</v>
      </c>
      <c r="S234" s="13">
        <v>6.51124376044383E-2</v>
      </c>
      <c r="T234" s="13">
        <v>3.2510790964601327E-2</v>
      </c>
      <c r="U234" s="13">
        <v>9.2330912916487082E-2</v>
      </c>
      <c r="V234" s="13">
        <v>0.1207330738067848</v>
      </c>
      <c r="W234" s="13">
        <v>7.9713226623954705E-2</v>
      </c>
      <c r="X234" s="13">
        <v>0.10278660107365729</v>
      </c>
      <c r="Y234" s="13">
        <v>6.2012634854929909E-2</v>
      </c>
      <c r="Z234" s="13">
        <v>7.3523928594535798E-2</v>
      </c>
      <c r="AB234" s="13">
        <v>8.3891766555491978E-2</v>
      </c>
      <c r="AC234" s="13">
        <v>5.5637518665195687E-2</v>
      </c>
      <c r="AD234" s="13">
        <v>0.1031490667610088</v>
      </c>
      <c r="AE234" s="13">
        <v>9.493416372594303E-2</v>
      </c>
      <c r="AF234" s="13">
        <v>7.220124189018963E-2</v>
      </c>
      <c r="AH234" s="13">
        <v>2.1618277013105591E-2</v>
      </c>
      <c r="AI234" s="13">
        <v>3.2884354587573321E-2</v>
      </c>
      <c r="AJ234" s="13">
        <v>0.1173386942264021</v>
      </c>
      <c r="AK234" s="13">
        <v>0.1040591156483081</v>
      </c>
      <c r="AL234" s="13">
        <v>2.00139464982226E-2</v>
      </c>
      <c r="AM234" s="13">
        <v>0.23363609730763679</v>
      </c>
      <c r="AO234" s="13">
        <v>2.4440713977409941E-2</v>
      </c>
      <c r="AP234" s="13">
        <v>4.2190345232066398E-2</v>
      </c>
      <c r="AQ234" s="13">
        <v>0.136566554838226</v>
      </c>
      <c r="AR234" s="13">
        <v>7.8425772253732873E-2</v>
      </c>
      <c r="AS234" s="13">
        <v>9.3156140622996566E-3</v>
      </c>
      <c r="AT234" s="13">
        <v>0.22901386060377371</v>
      </c>
      <c r="AV234" s="13">
        <v>2.141488378513029E-2</v>
      </c>
      <c r="AW234" s="13">
        <v>0.1088552460643587</v>
      </c>
      <c r="AX234" s="13">
        <v>8.5417669594177445E-2</v>
      </c>
      <c r="AY234" s="13">
        <v>1.276291514605256E-2</v>
      </c>
      <c r="AZ234" s="13">
        <v>0.2153037451589932</v>
      </c>
      <c r="BB234" s="13">
        <v>3.575462017993019E-2</v>
      </c>
      <c r="BC234" s="13">
        <v>4.4406218555530237E-2</v>
      </c>
      <c r="BD234" s="13">
        <v>0.22996852117716021</v>
      </c>
      <c r="BE234" s="13">
        <v>0.14590013496501739</v>
      </c>
      <c r="BF234" s="13">
        <v>0</v>
      </c>
      <c r="BH234" s="13">
        <v>4.0545512275197718E-2</v>
      </c>
      <c r="BI234" s="13">
        <v>4.5605442849316648E-2</v>
      </c>
      <c r="BJ234" s="13">
        <v>0.20799258650916491</v>
      </c>
      <c r="BK234" s="13">
        <v>0.13506110662258919</v>
      </c>
      <c r="BL234" s="13">
        <v>0</v>
      </c>
      <c r="BN234" s="13">
        <v>5.638195672962984E-2</v>
      </c>
      <c r="BO234" s="13">
        <v>0.2152448644465699</v>
      </c>
      <c r="BP234" s="13">
        <v>9.9383428984017808E-2</v>
      </c>
      <c r="BQ234" s="13">
        <v>0.20733453881020791</v>
      </c>
      <c r="BR234" s="13">
        <v>0</v>
      </c>
      <c r="BS234" s="13">
        <v>2.2626522527596619E-2</v>
      </c>
    </row>
    <row r="235" spans="2:73" x14ac:dyDescent="0.35">
      <c r="B235" s="12" t="s">
        <v>120</v>
      </c>
      <c r="C235" s="13">
        <v>4.7665313207825279E-2</v>
      </c>
      <c r="D235" s="13">
        <v>8.820193481670649E-2</v>
      </c>
      <c r="E235" s="13">
        <v>8.4430107903840868E-2</v>
      </c>
      <c r="F235" s="13">
        <v>3.9418220173232613E-2</v>
      </c>
      <c r="G235" s="13">
        <v>4.2310681699393969E-2</v>
      </c>
      <c r="H235" s="13">
        <v>4.4215690920631052E-2</v>
      </c>
      <c r="I235" s="13">
        <v>1.491930486954589E-2</v>
      </c>
      <c r="K235" s="13">
        <v>3.037271443662359E-2</v>
      </c>
      <c r="L235" s="13">
        <v>6.5067366852162453E-2</v>
      </c>
      <c r="N235" s="13">
        <v>1.3397734868333859E-2</v>
      </c>
      <c r="O235" s="13">
        <v>3.5037048865598379E-2</v>
      </c>
      <c r="P235" s="13">
        <v>8.3821200263354337E-2</v>
      </c>
      <c r="Q235" s="13">
        <v>5.5158483550922427E-2</v>
      </c>
      <c r="S235" s="13">
        <v>5.6701753148430699E-2</v>
      </c>
      <c r="T235" s="13">
        <v>2.6712607073186768E-2</v>
      </c>
      <c r="U235" s="13">
        <v>2.4581739673409431E-2</v>
      </c>
      <c r="V235" s="13">
        <v>6.5635104700507749E-2</v>
      </c>
      <c r="W235" s="13">
        <v>4.5691182672883551E-2</v>
      </c>
      <c r="X235" s="13">
        <v>5.0965624371932347E-2</v>
      </c>
      <c r="Y235" s="13">
        <v>4.4838564480479903E-2</v>
      </c>
      <c r="Z235" s="13">
        <v>4.308778027616636E-2</v>
      </c>
      <c r="AB235" s="13">
        <v>6.3955028124045618E-2</v>
      </c>
      <c r="AC235" s="13">
        <v>4.0892849323690868E-2</v>
      </c>
      <c r="AD235" s="13">
        <v>3.2150770244607149E-2</v>
      </c>
      <c r="AE235" s="13">
        <v>4.5596124353621183E-2</v>
      </c>
      <c r="AF235" s="13">
        <v>3.0006261094983371E-2</v>
      </c>
      <c r="AH235" s="13">
        <v>2.1047779121534958E-2</v>
      </c>
      <c r="AI235" s="13">
        <v>2.3766156032718241E-2</v>
      </c>
      <c r="AJ235" s="13">
        <v>4.7993466998225702E-2</v>
      </c>
      <c r="AK235" s="13">
        <v>2.6666180372072381E-2</v>
      </c>
      <c r="AL235" s="13">
        <v>4.376608475334888E-2</v>
      </c>
      <c r="AM235" s="13">
        <v>5.58354905015448E-2</v>
      </c>
      <c r="AO235" s="13">
        <v>2.748725280295718E-2</v>
      </c>
      <c r="AP235" s="13">
        <v>2.4180413310767371E-2</v>
      </c>
      <c r="AQ235" s="13">
        <v>3.6503430925780969E-2</v>
      </c>
      <c r="AR235" s="13">
        <v>9.5035840300966099E-3</v>
      </c>
      <c r="AS235" s="13">
        <v>3.1315957981328642E-2</v>
      </c>
      <c r="AT235" s="13">
        <v>5.8038413745244981E-2</v>
      </c>
      <c r="AV235" s="13">
        <v>1.8970154242391811E-2</v>
      </c>
      <c r="AW235" s="13">
        <v>2.529696981352661E-2</v>
      </c>
      <c r="AX235" s="13">
        <v>8.9820283808029061E-3</v>
      </c>
      <c r="AY235" s="13">
        <v>3.3236058897725081E-2</v>
      </c>
      <c r="AZ235" s="13">
        <v>5.7379943142443747E-2</v>
      </c>
      <c r="BB235" s="13">
        <v>1.757273595139108E-2</v>
      </c>
      <c r="BC235" s="13">
        <v>2.0533719826708301E-2</v>
      </c>
      <c r="BD235" s="13">
        <v>3.8702047130163557E-2</v>
      </c>
      <c r="BE235" s="13">
        <v>2.5125173836848921E-2</v>
      </c>
      <c r="BF235" s="13">
        <v>5.0770300519434999E-2</v>
      </c>
      <c r="BH235" s="13">
        <v>2.5016453084172621E-2</v>
      </c>
      <c r="BI235" s="13">
        <v>1.7524068161461612E-2</v>
      </c>
      <c r="BJ235" s="13">
        <v>2.9882354007842019E-2</v>
      </c>
      <c r="BK235" s="13">
        <v>1.273085411967604E-2</v>
      </c>
      <c r="BL235" s="13">
        <v>1.3613163108743191E-2</v>
      </c>
      <c r="BN235" s="13">
        <v>1.446893178047981E-2</v>
      </c>
      <c r="BO235" s="13">
        <v>3.1147771243860721E-2</v>
      </c>
      <c r="BP235" s="13">
        <v>0</v>
      </c>
      <c r="BQ235" s="13">
        <v>5.2977668980023991E-2</v>
      </c>
      <c r="BR235" s="13">
        <v>5.2457232493545038E-2</v>
      </c>
      <c r="BS235" s="13">
        <v>2.2237089961815591E-2</v>
      </c>
    </row>
    <row r="236" spans="2:73" x14ac:dyDescent="0.35">
      <c r="C236" s="20"/>
      <c r="V236" s="20"/>
    </row>
    <row r="237" spans="2:73" x14ac:dyDescent="0.35">
      <c r="B237" s="25"/>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row>
    <row r="238" spans="2:73" x14ac:dyDescent="0.35">
      <c r="B238" s="27" t="s">
        <v>16</v>
      </c>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row>
    <row r="239" spans="2:73" x14ac:dyDescent="0.35">
      <c r="B239" s="12" t="s">
        <v>170</v>
      </c>
      <c r="C239" s="13">
        <v>0.25138691268180702</v>
      </c>
      <c r="D239" s="13">
        <v>0.1461571034969103</v>
      </c>
      <c r="E239" s="13">
        <v>0.25460554924028173</v>
      </c>
      <c r="F239" s="13">
        <v>0.25010484190751359</v>
      </c>
      <c r="G239" s="13">
        <v>0.26517173203513922</v>
      </c>
      <c r="H239" s="13">
        <v>0.31380833589495061</v>
      </c>
      <c r="I239" s="13">
        <v>0.24110333949966881</v>
      </c>
      <c r="K239" s="13">
        <v>0.2869207143050983</v>
      </c>
      <c r="L239" s="13">
        <v>0.21413589759232191</v>
      </c>
      <c r="N239" s="13">
        <v>0.28191171208599097</v>
      </c>
      <c r="O239" s="13">
        <v>0.22478165720872401</v>
      </c>
      <c r="P239" s="13">
        <v>0.25212107924086857</v>
      </c>
      <c r="Q239" s="13">
        <v>0.2609102956731168</v>
      </c>
      <c r="S239" s="13">
        <v>0.25693609305507947</v>
      </c>
      <c r="T239" s="13">
        <v>0.20779558450333771</v>
      </c>
      <c r="U239" s="13">
        <v>0.33247505632327218</v>
      </c>
      <c r="V239" s="13">
        <v>0.31704310971730032</v>
      </c>
      <c r="W239" s="13">
        <v>0.24681169361944691</v>
      </c>
      <c r="X239" s="13">
        <v>0.1984810883502077</v>
      </c>
      <c r="Y239" s="13">
        <v>0.18386450089679429</v>
      </c>
      <c r="Z239" s="13">
        <v>0.2473697777427438</v>
      </c>
      <c r="AB239" s="13">
        <v>0.27850323187040349</v>
      </c>
      <c r="AC239" s="13">
        <v>0.2082262572937115</v>
      </c>
      <c r="AD239" s="13">
        <v>0.27339780954724691</v>
      </c>
      <c r="AE239" s="13">
        <v>0.26403147080773681</v>
      </c>
      <c r="AF239" s="13">
        <v>0.31979861018442107</v>
      </c>
      <c r="AH239" s="13">
        <v>0.28999050767329598</v>
      </c>
      <c r="AI239" s="13">
        <v>0.24660634122808489</v>
      </c>
      <c r="AJ239" s="13">
        <v>0.25280947207452181</v>
      </c>
      <c r="AK239" s="13">
        <v>0.202621671959438</v>
      </c>
      <c r="AL239" s="13">
        <v>0.16986252720282449</v>
      </c>
      <c r="AM239" s="13">
        <v>0.27131541726269132</v>
      </c>
      <c r="AO239" s="13">
        <v>0.28305357091943778</v>
      </c>
      <c r="AP239" s="13">
        <v>0.26501883831763018</v>
      </c>
      <c r="AQ239" s="13">
        <v>0.26661586807862159</v>
      </c>
      <c r="AR239" s="13">
        <v>0.18461986270480099</v>
      </c>
      <c r="AS239" s="13">
        <v>0.19057908638112819</v>
      </c>
      <c r="AT239" s="13">
        <v>0.26407315414700933</v>
      </c>
      <c r="AV239" s="13">
        <v>0.29537158908725208</v>
      </c>
      <c r="AW239" s="13">
        <v>0.22847557731776341</v>
      </c>
      <c r="AX239" s="13">
        <v>0.1965795142622353</v>
      </c>
      <c r="AY239" s="13">
        <v>0.1685588677810135</v>
      </c>
      <c r="AZ239" s="13">
        <v>0.27137556641907701</v>
      </c>
      <c r="BB239" s="13">
        <v>0.28706921873743202</v>
      </c>
      <c r="BC239" s="13">
        <v>0.24049971194606809</v>
      </c>
      <c r="BD239" s="13">
        <v>0.27937079937664822</v>
      </c>
      <c r="BE239" s="13">
        <v>0.2021140214886159</v>
      </c>
      <c r="BF239" s="13">
        <v>0.26493883434746263</v>
      </c>
      <c r="BH239" s="13">
        <v>0.29242561470543782</v>
      </c>
      <c r="BI239" s="13">
        <v>0.2451761700323658</v>
      </c>
      <c r="BJ239" s="13">
        <v>0.27894418388120651</v>
      </c>
      <c r="BK239" s="13">
        <v>0.2055726851648223</v>
      </c>
      <c r="BL239" s="13">
        <v>0.21162790135943599</v>
      </c>
      <c r="BN239" s="13">
        <v>0.2273836672847756</v>
      </c>
      <c r="BO239" s="13">
        <v>0.2341820513158627</v>
      </c>
      <c r="BP239" s="13">
        <v>0.20074770924319671</v>
      </c>
      <c r="BQ239" s="13">
        <v>0.29894524824565738</v>
      </c>
      <c r="BR239" s="13">
        <v>0.23292162536549321</v>
      </c>
      <c r="BS239" s="13">
        <v>0.29992693397331588</v>
      </c>
    </row>
    <row r="240" spans="2:73" x14ac:dyDescent="0.35">
      <c r="B240" s="12" t="s">
        <v>171</v>
      </c>
      <c r="C240" s="13">
        <v>0.43976871376330778</v>
      </c>
      <c r="D240" s="13">
        <v>0.39932645417953178</v>
      </c>
      <c r="E240" s="13">
        <v>0.39408041071054312</v>
      </c>
      <c r="F240" s="13">
        <v>0.46840251745032452</v>
      </c>
      <c r="G240" s="13">
        <v>0.44841272880555838</v>
      </c>
      <c r="H240" s="13">
        <v>0.46171598834712019</v>
      </c>
      <c r="I240" s="13">
        <v>0.45010115700779552</v>
      </c>
      <c r="K240" s="13">
        <v>0.42839292515963989</v>
      </c>
      <c r="L240" s="13">
        <v>0.45215319599484971</v>
      </c>
      <c r="N240" s="13">
        <v>0.48201470169230393</v>
      </c>
      <c r="O240" s="13">
        <v>0.45793478063521897</v>
      </c>
      <c r="P240" s="13">
        <v>0.39517131925345861</v>
      </c>
      <c r="Q240" s="13">
        <v>0.42788214223880339</v>
      </c>
      <c r="S240" s="13">
        <v>0.43996722960526552</v>
      </c>
      <c r="T240" s="13">
        <v>0.46871348993453688</v>
      </c>
      <c r="U240" s="13">
        <v>0.40790122918468052</v>
      </c>
      <c r="V240" s="13">
        <v>0.39048376137642682</v>
      </c>
      <c r="W240" s="13">
        <v>0.50431313045991555</v>
      </c>
      <c r="X240" s="13">
        <v>0.44836004750367409</v>
      </c>
      <c r="Y240" s="13">
        <v>0.46336744589805268</v>
      </c>
      <c r="Z240" s="13">
        <v>0.38551047980152903</v>
      </c>
      <c r="AB240" s="13">
        <v>0.40717161445852562</v>
      </c>
      <c r="AC240" s="13">
        <v>0.4663342074846013</v>
      </c>
      <c r="AD240" s="13">
        <v>0.4243821254364008</v>
      </c>
      <c r="AE240" s="13">
        <v>0.46569784230353461</v>
      </c>
      <c r="AF240" s="13">
        <v>0.47568147275431499</v>
      </c>
      <c r="AH240" s="13">
        <v>0.42134992485330408</v>
      </c>
      <c r="AI240" s="13">
        <v>0.4796770373692037</v>
      </c>
      <c r="AJ240" s="13">
        <v>0.48426070015933831</v>
      </c>
      <c r="AK240" s="13">
        <v>0.53508580394640537</v>
      </c>
      <c r="AL240" s="13">
        <v>0.42584552860025188</v>
      </c>
      <c r="AM240" s="13">
        <v>0.41847825137399519</v>
      </c>
      <c r="AO240" s="13">
        <v>0.43794169908587449</v>
      </c>
      <c r="AP240" s="13">
        <v>0.47683236136981177</v>
      </c>
      <c r="AQ240" s="13">
        <v>0.48291123967076471</v>
      </c>
      <c r="AR240" s="13">
        <v>0.51045024356089219</v>
      </c>
      <c r="AS240" s="13">
        <v>0.42926577732938848</v>
      </c>
      <c r="AT240" s="13">
        <v>0.40410976870716042</v>
      </c>
      <c r="AV240" s="13">
        <v>0.44532673289638219</v>
      </c>
      <c r="AW240" s="13">
        <v>0.50084336719195111</v>
      </c>
      <c r="AX240" s="13">
        <v>0.5689251752930593</v>
      </c>
      <c r="AY240" s="13">
        <v>0.46138259356113681</v>
      </c>
      <c r="AZ240" s="13">
        <v>0.42862546245562139</v>
      </c>
      <c r="BB240" s="13">
        <v>0.45235983873355717</v>
      </c>
      <c r="BC240" s="13">
        <v>0.4725800301004896</v>
      </c>
      <c r="BD240" s="13">
        <v>0.44589037645033958</v>
      </c>
      <c r="BE240" s="13">
        <v>0.52889994561474407</v>
      </c>
      <c r="BF240" s="13">
        <v>0.35035027574730537</v>
      </c>
      <c r="BH240" s="13">
        <v>0.46235376366076147</v>
      </c>
      <c r="BI240" s="13">
        <v>0.46811030134666543</v>
      </c>
      <c r="BJ240" s="13">
        <v>0.46208205446868222</v>
      </c>
      <c r="BK240" s="13">
        <v>0.5035967667268626</v>
      </c>
      <c r="BL240" s="13">
        <v>0.4052092114253934</v>
      </c>
      <c r="BN240" s="13">
        <v>0.47802932282754912</v>
      </c>
      <c r="BO240" s="13">
        <v>0.44513724183835213</v>
      </c>
      <c r="BP240" s="13">
        <v>0.57337037566159121</v>
      </c>
      <c r="BQ240" s="13">
        <v>0.44778343449650732</v>
      </c>
      <c r="BR240" s="13">
        <v>0.34103233069408029</v>
      </c>
      <c r="BS240" s="13">
        <v>0.43572064690647477</v>
      </c>
    </row>
    <row r="241" spans="2:73" x14ac:dyDescent="0.35">
      <c r="B241" s="12" t="s">
        <v>172</v>
      </c>
      <c r="C241" s="13">
        <v>0.16593441972341261</v>
      </c>
      <c r="D241" s="13">
        <v>0.19467005637817289</v>
      </c>
      <c r="E241" s="13">
        <v>0.17514786736993351</v>
      </c>
      <c r="F241" s="13">
        <v>0.16842784475557071</v>
      </c>
      <c r="G241" s="13">
        <v>0.1916748700496001</v>
      </c>
      <c r="H241" s="13">
        <v>0.1213443478676299</v>
      </c>
      <c r="I241" s="13">
        <v>0.15826303365810079</v>
      </c>
      <c r="K241" s="13">
        <v>0.16308729764709279</v>
      </c>
      <c r="L241" s="13">
        <v>0.16916213283612219</v>
      </c>
      <c r="N241" s="13">
        <v>0.115123144191871</v>
      </c>
      <c r="O241" s="13">
        <v>0.15866034472105359</v>
      </c>
      <c r="P241" s="13">
        <v>0.20617879390709051</v>
      </c>
      <c r="Q241" s="13">
        <v>0.17195008983684451</v>
      </c>
      <c r="S241" s="13">
        <v>0.15161385792448179</v>
      </c>
      <c r="T241" s="13">
        <v>0.195446217961327</v>
      </c>
      <c r="U241" s="13">
        <v>0.15212864353526501</v>
      </c>
      <c r="V241" s="13">
        <v>0.1610734377482346</v>
      </c>
      <c r="W241" s="13">
        <v>0.10780631075363389</v>
      </c>
      <c r="X241" s="13">
        <v>0.19674957294343601</v>
      </c>
      <c r="Y241" s="13">
        <v>0.18685059015626079</v>
      </c>
      <c r="Z241" s="13">
        <v>0.2052468702019645</v>
      </c>
      <c r="AB241" s="13">
        <v>0.18750139560422191</v>
      </c>
      <c r="AC241" s="13">
        <v>0.1787060550549732</v>
      </c>
      <c r="AD241" s="13">
        <v>0.1437667211784536</v>
      </c>
      <c r="AE241" s="13">
        <v>0.1618598840512756</v>
      </c>
      <c r="AF241" s="13">
        <v>0.1019291497735996</v>
      </c>
      <c r="AH241" s="13">
        <v>0.17682185822294461</v>
      </c>
      <c r="AI241" s="13">
        <v>0.17813318406953449</v>
      </c>
      <c r="AJ241" s="13">
        <v>0.1494402493130339</v>
      </c>
      <c r="AK241" s="13">
        <v>0.15826286082677141</v>
      </c>
      <c r="AL241" s="13">
        <v>0.17115332552001081</v>
      </c>
      <c r="AM241" s="13">
        <v>0.1459013638200819</v>
      </c>
      <c r="AO241" s="13">
        <v>0.17813443817495819</v>
      </c>
      <c r="AP241" s="13">
        <v>0.14951522830743269</v>
      </c>
      <c r="AQ241" s="13">
        <v>0.14046684130339299</v>
      </c>
      <c r="AR241" s="13">
        <v>0.20977368362587359</v>
      </c>
      <c r="AS241" s="13">
        <v>0.15957335851642809</v>
      </c>
      <c r="AT241" s="13">
        <v>0.1668543997022732</v>
      </c>
      <c r="AV241" s="13">
        <v>0.16156188344917821</v>
      </c>
      <c r="AW241" s="13">
        <v>0.15756234973945421</v>
      </c>
      <c r="AX241" s="13">
        <v>0.1641973515686766</v>
      </c>
      <c r="AY241" s="13">
        <v>0.19531442632612089</v>
      </c>
      <c r="AZ241" s="13">
        <v>0.1479307181100826</v>
      </c>
      <c r="BB241" s="13">
        <v>0.16520443100359811</v>
      </c>
      <c r="BC241" s="13">
        <v>0.18621050509436349</v>
      </c>
      <c r="BD241" s="13">
        <v>0.1162629795904339</v>
      </c>
      <c r="BE241" s="13">
        <v>0.13230423671893871</v>
      </c>
      <c r="BF241" s="13">
        <v>0.1274594604373597</v>
      </c>
      <c r="BH241" s="13">
        <v>0.15783005638222691</v>
      </c>
      <c r="BI241" s="13">
        <v>0.19900982177140961</v>
      </c>
      <c r="BJ241" s="13">
        <v>0.11201323239596681</v>
      </c>
      <c r="BK241" s="13">
        <v>0.15039306907876551</v>
      </c>
      <c r="BL241" s="13">
        <v>0.16700902009170049</v>
      </c>
      <c r="BN241" s="13">
        <v>0.17791882320394939</v>
      </c>
      <c r="BO241" s="13">
        <v>0.18518039488031651</v>
      </c>
      <c r="BP241" s="13">
        <v>0.12962471805103701</v>
      </c>
      <c r="BQ241" s="13">
        <v>0.14372028011313109</v>
      </c>
      <c r="BR241" s="13">
        <v>0.1733649907067053</v>
      </c>
      <c r="BS241" s="13">
        <v>0.15439611210952989</v>
      </c>
    </row>
    <row r="242" spans="2:73" x14ac:dyDescent="0.35">
      <c r="B242" s="12" t="s">
        <v>173</v>
      </c>
      <c r="C242" s="13">
        <v>5.5878399547513363E-2</v>
      </c>
      <c r="D242" s="13">
        <v>0.1123373070177236</v>
      </c>
      <c r="E242" s="13">
        <v>6.3438610301033857E-2</v>
      </c>
      <c r="F242" s="13">
        <v>3.7546671078432889E-2</v>
      </c>
      <c r="G242" s="13">
        <v>3.3629849166878681E-2</v>
      </c>
      <c r="H242" s="13">
        <v>4.4629172682076002E-2</v>
      </c>
      <c r="I242" s="13">
        <v>6.1773248366304649E-2</v>
      </c>
      <c r="K242" s="13">
        <v>6.5098886359783156E-2</v>
      </c>
      <c r="L242" s="13">
        <v>4.6785997268538597E-2</v>
      </c>
      <c r="N242" s="13">
        <v>6.6299670187870807E-2</v>
      </c>
      <c r="O242" s="13">
        <v>6.9796901205868872E-2</v>
      </c>
      <c r="P242" s="13">
        <v>6.5709829035383249E-2</v>
      </c>
      <c r="Q242" s="13">
        <v>2.347546666142885E-2</v>
      </c>
      <c r="S242" s="13">
        <v>4.5148644699946353E-2</v>
      </c>
      <c r="T242" s="13">
        <v>6.3502807187649682E-2</v>
      </c>
      <c r="U242" s="13">
        <v>5.5159480919552327E-2</v>
      </c>
      <c r="V242" s="13">
        <v>4.8458977812335498E-2</v>
      </c>
      <c r="W242" s="13">
        <v>6.8134153336516332E-2</v>
      </c>
      <c r="X242" s="13">
        <v>7.2052152078992002E-2</v>
      </c>
      <c r="Y242" s="13">
        <v>8.3756722686344917E-2</v>
      </c>
      <c r="Z242" s="13">
        <v>4.1135977268570822E-2</v>
      </c>
      <c r="AB242" s="13">
        <v>3.8382511049588383E-2</v>
      </c>
      <c r="AC242" s="13">
        <v>5.0184424072014983E-2</v>
      </c>
      <c r="AD242" s="13">
        <v>7.7131587803306922E-2</v>
      </c>
      <c r="AE242" s="13">
        <v>6.2464652088538693E-2</v>
      </c>
      <c r="AF242" s="13">
        <v>5.6411553894137531E-2</v>
      </c>
      <c r="AH242" s="13">
        <v>4.0080385761098097E-2</v>
      </c>
      <c r="AI242" s="13">
        <v>4.4163285599026103E-2</v>
      </c>
      <c r="AJ242" s="13">
        <v>5.1827049761357463E-2</v>
      </c>
      <c r="AK242" s="13">
        <v>6.9928922352261932E-2</v>
      </c>
      <c r="AL242" s="13">
        <v>9.6774234665833986E-2</v>
      </c>
      <c r="AM242" s="13">
        <v>7.9799827673686485E-2</v>
      </c>
      <c r="AO242" s="13">
        <v>3.2945079788492232E-2</v>
      </c>
      <c r="AP242" s="13">
        <v>5.4250720741392193E-2</v>
      </c>
      <c r="AQ242" s="13">
        <v>4.9867086160402287E-2</v>
      </c>
      <c r="AR242" s="13">
        <v>5.7392024514461577E-2</v>
      </c>
      <c r="AS242" s="13">
        <v>9.892010222211714E-2</v>
      </c>
      <c r="AT242" s="13">
        <v>8.0324023416913887E-2</v>
      </c>
      <c r="AV242" s="13">
        <v>4.042399557142537E-2</v>
      </c>
      <c r="AW242" s="13">
        <v>5.3756585201144701E-2</v>
      </c>
      <c r="AX242" s="13">
        <v>3.8782229752216929E-2</v>
      </c>
      <c r="AY242" s="13">
        <v>0.1130972938729542</v>
      </c>
      <c r="AZ242" s="13">
        <v>6.9245061641764652E-2</v>
      </c>
      <c r="BB242" s="13">
        <v>3.9365237433115999E-2</v>
      </c>
      <c r="BC242" s="13">
        <v>4.6532209655644488E-2</v>
      </c>
      <c r="BD242" s="13">
        <v>8.1894979027963111E-2</v>
      </c>
      <c r="BE242" s="13">
        <v>0.1037386497557531</v>
      </c>
      <c r="BF242" s="13">
        <v>5.2865144810749047E-2</v>
      </c>
      <c r="BH242" s="13">
        <v>3.0922717467862709E-2</v>
      </c>
      <c r="BI242" s="13">
        <v>4.077185463005864E-2</v>
      </c>
      <c r="BJ242" s="13">
        <v>8.0694624058139056E-2</v>
      </c>
      <c r="BK242" s="13">
        <v>7.0345231712633488E-2</v>
      </c>
      <c r="BL242" s="13">
        <v>9.8598694614102617E-2</v>
      </c>
      <c r="BN242" s="13">
        <v>4.9467145750625267E-2</v>
      </c>
      <c r="BO242" s="13">
        <v>5.6641449170472827E-2</v>
      </c>
      <c r="BP242" s="13">
        <v>7.5528195341823548E-2</v>
      </c>
      <c r="BQ242" s="13">
        <v>4.3640145356094839E-2</v>
      </c>
      <c r="BR242" s="13">
        <v>9.9726032629214312E-2</v>
      </c>
      <c r="BS242" s="13">
        <v>4.6117838965780943E-2</v>
      </c>
    </row>
    <row r="243" spans="2:73" x14ac:dyDescent="0.35">
      <c r="B243" s="12" t="s">
        <v>174</v>
      </c>
      <c r="C243" s="13">
        <v>2.240083974685049E-2</v>
      </c>
      <c r="D243" s="13">
        <v>3.5134711775856163E-2</v>
      </c>
      <c r="E243" s="13">
        <v>1.920950873347169E-2</v>
      </c>
      <c r="F243" s="13">
        <v>2.3781889468626409E-2</v>
      </c>
      <c r="G243" s="13">
        <v>1.603997110240268E-2</v>
      </c>
      <c r="H243" s="13">
        <v>2.1777932442464801E-2</v>
      </c>
      <c r="I243" s="13">
        <v>2.3336032908820178E-2</v>
      </c>
      <c r="K243" s="13">
        <v>2.2825400892608181E-2</v>
      </c>
      <c r="L243" s="13">
        <v>2.2027651372522349E-2</v>
      </c>
      <c r="N243" s="13">
        <v>1.415019904258653E-2</v>
      </c>
      <c r="O243" s="13">
        <v>2.5301477287812211E-2</v>
      </c>
      <c r="P243" s="13">
        <v>1.1255397432309539E-2</v>
      </c>
      <c r="Q243" s="13">
        <v>3.5661081106641082E-2</v>
      </c>
      <c r="S243" s="13">
        <v>2.5477842959932339E-2</v>
      </c>
      <c r="T243" s="13">
        <v>1.698696371549727E-2</v>
      </c>
      <c r="U243" s="13">
        <v>2.5461528762507381E-2</v>
      </c>
      <c r="V243" s="13">
        <v>1.4999811141528289E-2</v>
      </c>
      <c r="W243" s="13">
        <v>2.3179941985331069E-2</v>
      </c>
      <c r="X243" s="13">
        <v>2.1747398919437541E-2</v>
      </c>
      <c r="Y243" s="13">
        <v>4.0566381079977107E-2</v>
      </c>
      <c r="Z243" s="13">
        <v>2.480330933847872E-2</v>
      </c>
      <c r="AB243" s="13">
        <v>1.2160191734721741E-2</v>
      </c>
      <c r="AC243" s="13">
        <v>3.136448247250602E-2</v>
      </c>
      <c r="AD243" s="13">
        <v>2.4754506969276641E-2</v>
      </c>
      <c r="AE243" s="13">
        <v>7.6290572345280661E-3</v>
      </c>
      <c r="AF243" s="13">
        <v>2.745273268274365E-2</v>
      </c>
      <c r="AH243" s="13">
        <v>1.7858186838545249E-2</v>
      </c>
      <c r="AI243" s="13">
        <v>1.7694854225479121E-2</v>
      </c>
      <c r="AJ243" s="13">
        <v>4.739994601042137E-2</v>
      </c>
      <c r="AK243" s="13">
        <v>7.590094409925573E-3</v>
      </c>
      <c r="AL243" s="13">
        <v>4.1071910070544643E-2</v>
      </c>
      <c r="AM243" s="13">
        <v>2.3400479631836751E-2</v>
      </c>
      <c r="AO243" s="13">
        <v>1.296773174416453E-2</v>
      </c>
      <c r="AP243" s="13">
        <v>2.1610462749958679E-2</v>
      </c>
      <c r="AQ243" s="13">
        <v>4.6143506121205713E-2</v>
      </c>
      <c r="AR243" s="13">
        <v>0</v>
      </c>
      <c r="AS243" s="13">
        <v>4.2088339672622398E-2</v>
      </c>
      <c r="AT243" s="13">
        <v>2.2232527813063261E-2</v>
      </c>
      <c r="AV243" s="13">
        <v>2.352174484067944E-2</v>
      </c>
      <c r="AW243" s="13">
        <v>2.974713924858239E-2</v>
      </c>
      <c r="AX243" s="13">
        <v>0</v>
      </c>
      <c r="AY243" s="13">
        <v>1.8934531493995901E-2</v>
      </c>
      <c r="AZ243" s="13">
        <v>2.674259601520854E-2</v>
      </c>
      <c r="BB243" s="13">
        <v>1.097773122105361E-2</v>
      </c>
      <c r="BC243" s="13">
        <v>3.5259086339265167E-2</v>
      </c>
      <c r="BD243" s="13">
        <v>3.7905162010954778E-2</v>
      </c>
      <c r="BE243" s="13">
        <v>0</v>
      </c>
      <c r="BF243" s="13">
        <v>0.1019158515264111</v>
      </c>
      <c r="BH243" s="13">
        <v>1.2507841382930041E-2</v>
      </c>
      <c r="BI243" s="13">
        <v>2.986077704022623E-2</v>
      </c>
      <c r="BJ243" s="13">
        <v>2.9655674150570251E-2</v>
      </c>
      <c r="BK243" s="13">
        <v>3.6060018189624662E-2</v>
      </c>
      <c r="BL243" s="13">
        <v>4.7484652289171703E-2</v>
      </c>
      <c r="BN243" s="13">
        <v>3.4043703948084397E-2</v>
      </c>
      <c r="BO243" s="13">
        <v>2.285329230933927E-2</v>
      </c>
      <c r="BP243" s="13">
        <v>0</v>
      </c>
      <c r="BQ243" s="13">
        <v>1.043965219342689E-2</v>
      </c>
      <c r="BR243" s="13">
        <v>5.2268574368695683E-2</v>
      </c>
      <c r="BS243" s="13">
        <v>1.860472029950341E-2</v>
      </c>
    </row>
    <row r="244" spans="2:73" x14ac:dyDescent="0.35">
      <c r="B244" s="12" t="s">
        <v>120</v>
      </c>
      <c r="C244" s="13">
        <v>6.4630714537108863E-2</v>
      </c>
      <c r="D244" s="13">
        <v>0.11237436715180529</v>
      </c>
      <c r="E244" s="13">
        <v>9.3518053644736185E-2</v>
      </c>
      <c r="F244" s="13">
        <v>5.1736235339531839E-2</v>
      </c>
      <c r="G244" s="13">
        <v>4.5070848840420889E-2</v>
      </c>
      <c r="H244" s="13">
        <v>3.6724222765758693E-2</v>
      </c>
      <c r="I244" s="13">
        <v>6.5423188559309939E-2</v>
      </c>
      <c r="K244" s="13">
        <v>3.3674775635777712E-2</v>
      </c>
      <c r="L244" s="13">
        <v>9.5735124935645177E-2</v>
      </c>
      <c r="N244" s="13">
        <v>4.0500572799376973E-2</v>
      </c>
      <c r="O244" s="13">
        <v>6.3524838941322326E-2</v>
      </c>
      <c r="P244" s="13">
        <v>6.9563581130889257E-2</v>
      </c>
      <c r="Q244" s="13">
        <v>8.0120924483165365E-2</v>
      </c>
      <c r="S244" s="13">
        <v>8.0856331755294594E-2</v>
      </c>
      <c r="T244" s="13">
        <v>4.755493669765129E-2</v>
      </c>
      <c r="U244" s="13">
        <v>2.6874061274722531E-2</v>
      </c>
      <c r="V244" s="13">
        <v>6.7940902204174383E-2</v>
      </c>
      <c r="W244" s="13">
        <v>4.9754769845156102E-2</v>
      </c>
      <c r="X244" s="13">
        <v>6.2609740204252751E-2</v>
      </c>
      <c r="Y244" s="13">
        <v>4.159435928257009E-2</v>
      </c>
      <c r="Z244" s="13">
        <v>9.5933585646713115E-2</v>
      </c>
      <c r="AB244" s="13">
        <v>7.628105528253902E-2</v>
      </c>
      <c r="AC244" s="13">
        <v>6.5184573622193015E-2</v>
      </c>
      <c r="AD244" s="13">
        <v>5.6567249065315142E-2</v>
      </c>
      <c r="AE244" s="13">
        <v>3.8317093514386329E-2</v>
      </c>
      <c r="AF244" s="13">
        <v>1.8726480710783418E-2</v>
      </c>
      <c r="AH244" s="13">
        <v>5.3899136650811967E-2</v>
      </c>
      <c r="AI244" s="13">
        <v>3.3725297508671759E-2</v>
      </c>
      <c r="AJ244" s="13">
        <v>1.4262582681327169E-2</v>
      </c>
      <c r="AK244" s="13">
        <v>2.6510646505197692E-2</v>
      </c>
      <c r="AL244" s="13">
        <v>9.529247394053382E-2</v>
      </c>
      <c r="AM244" s="13">
        <v>6.1104660237708518E-2</v>
      </c>
      <c r="AO244" s="13">
        <v>5.4957480287072723E-2</v>
      </c>
      <c r="AP244" s="13">
        <v>3.2772388513774467E-2</v>
      </c>
      <c r="AQ244" s="13">
        <v>1.3995458665612781E-2</v>
      </c>
      <c r="AR244" s="13">
        <v>3.7764185593971468E-2</v>
      </c>
      <c r="AS244" s="13">
        <v>7.9573335878315582E-2</v>
      </c>
      <c r="AT244" s="13">
        <v>6.2406126213579743E-2</v>
      </c>
      <c r="AV244" s="13">
        <v>3.379405415508268E-2</v>
      </c>
      <c r="AW244" s="13">
        <v>2.961498130110421E-2</v>
      </c>
      <c r="AX244" s="13">
        <v>3.1515729123811793E-2</v>
      </c>
      <c r="AY244" s="13">
        <v>4.2712286964778842E-2</v>
      </c>
      <c r="AZ244" s="13">
        <v>5.6080595358245701E-2</v>
      </c>
      <c r="BB244" s="13">
        <v>4.5023542871242953E-2</v>
      </c>
      <c r="BC244" s="13">
        <v>1.8918456864169039E-2</v>
      </c>
      <c r="BD244" s="13">
        <v>3.8675703543660143E-2</v>
      </c>
      <c r="BE244" s="13">
        <v>3.2943146421948233E-2</v>
      </c>
      <c r="BF244" s="13">
        <v>0.10247043313071209</v>
      </c>
      <c r="BH244" s="13">
        <v>4.3960006400781071E-2</v>
      </c>
      <c r="BI244" s="13">
        <v>1.7071075179274309E-2</v>
      </c>
      <c r="BJ244" s="13">
        <v>3.6610231045435183E-2</v>
      </c>
      <c r="BK244" s="13">
        <v>3.4032229127291411E-2</v>
      </c>
      <c r="BL244" s="13">
        <v>7.007052022019572E-2</v>
      </c>
      <c r="BN244" s="13">
        <v>3.3157336985016279E-2</v>
      </c>
      <c r="BO244" s="13">
        <v>5.6005570485656617E-2</v>
      </c>
      <c r="BP244" s="13">
        <v>2.07290017023515E-2</v>
      </c>
      <c r="BQ244" s="13">
        <v>5.5471239595182673E-2</v>
      </c>
      <c r="BR244" s="13">
        <v>0.1006864462358113</v>
      </c>
      <c r="BS244" s="13">
        <v>4.5233747745395021E-2</v>
      </c>
    </row>
    <row r="246" spans="2:73" x14ac:dyDescent="0.35">
      <c r="B246" s="25" t="s">
        <v>177</v>
      </c>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row>
    <row r="247" spans="2:73" x14ac:dyDescent="0.35">
      <c r="B247" s="27" t="s">
        <v>16</v>
      </c>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row>
    <row r="248" spans="2:73" x14ac:dyDescent="0.35">
      <c r="B248" s="12" t="s">
        <v>170</v>
      </c>
      <c r="C248" s="13">
        <v>0.19827591003100581</v>
      </c>
      <c r="D248" s="13">
        <v>0.20359371505362059</v>
      </c>
      <c r="E248" s="13">
        <v>0.1612194630436648</v>
      </c>
      <c r="F248" s="13">
        <v>0.1760078288521322</v>
      </c>
      <c r="G248" s="13">
        <v>0.21900035771062071</v>
      </c>
      <c r="H248" s="13">
        <v>0.25167902088106081</v>
      </c>
      <c r="I248" s="13">
        <v>0.18349948863033971</v>
      </c>
      <c r="K248" s="13">
        <v>0.19653599695009591</v>
      </c>
      <c r="L248" s="13">
        <v>0.20047058036628759</v>
      </c>
      <c r="N248" s="13">
        <v>0.14688280078043531</v>
      </c>
      <c r="O248" s="13">
        <v>0.18826227269498391</v>
      </c>
      <c r="P248" s="13">
        <v>0.19871822921743751</v>
      </c>
      <c r="Q248" s="13">
        <v>0.2468501728516517</v>
      </c>
      <c r="S248" s="13">
        <v>0.19063160489287909</v>
      </c>
      <c r="T248" s="13">
        <v>0.18729691219943259</v>
      </c>
      <c r="U248" s="13">
        <v>0.23382952191259679</v>
      </c>
      <c r="V248" s="13">
        <v>0.2122023895902343</v>
      </c>
      <c r="W248" s="13">
        <v>0.20080820934733171</v>
      </c>
      <c r="X248" s="13">
        <v>0.18358046812655071</v>
      </c>
      <c r="Y248" s="13">
        <v>8.4621883952546592E-2</v>
      </c>
      <c r="Z248" s="13">
        <v>0.2559958014800825</v>
      </c>
      <c r="AB248" s="13">
        <v>0.24491173456193471</v>
      </c>
      <c r="AC248" s="13">
        <v>0.205933596552415</v>
      </c>
      <c r="AD248" s="13">
        <v>0.19145083819028269</v>
      </c>
      <c r="AE248" s="13">
        <v>0.19194807690941709</v>
      </c>
      <c r="AF248" s="13">
        <v>0.1366148050245419</v>
      </c>
      <c r="AH248" s="13">
        <v>0.28165337875072027</v>
      </c>
      <c r="AI248" s="13">
        <v>0.12985170558848</v>
      </c>
      <c r="AJ248" s="13">
        <v>0.15869658399538891</v>
      </c>
      <c r="AK248" s="13">
        <v>9.6489562794540962E-2</v>
      </c>
      <c r="AL248" s="13">
        <v>0.27876987985786078</v>
      </c>
      <c r="AM248" s="13">
        <v>0.12798005397895021</v>
      </c>
      <c r="AO248" s="13">
        <v>0.26573364020140933</v>
      </c>
      <c r="AP248" s="13">
        <v>0.14341575188789801</v>
      </c>
      <c r="AQ248" s="13">
        <v>0.15114101460044019</v>
      </c>
      <c r="AR248" s="13">
        <v>9.1065620715223394E-2</v>
      </c>
      <c r="AS248" s="13">
        <v>0.28562378146424627</v>
      </c>
      <c r="AT248" s="13">
        <v>0.13468933587946419</v>
      </c>
      <c r="AV248" s="13">
        <v>0.14762600638570231</v>
      </c>
      <c r="AW248" s="13">
        <v>0.1789714214870341</v>
      </c>
      <c r="AX248" s="13">
        <v>0.1185404734081079</v>
      </c>
      <c r="AY248" s="13">
        <v>0.27512799150235878</v>
      </c>
      <c r="AZ248" s="13">
        <v>0.1294264921772407</v>
      </c>
      <c r="BB248" s="13">
        <v>0.28253699894978601</v>
      </c>
      <c r="BC248" s="13">
        <v>0.1416251702394605</v>
      </c>
      <c r="BD248" s="13">
        <v>8.8515692293244075E-2</v>
      </c>
      <c r="BE248" s="13">
        <v>9.0016056936602556E-2</v>
      </c>
      <c r="BF248" s="13">
        <v>0.2356996844082572</v>
      </c>
      <c r="BH248" s="13">
        <v>0.26397191809597492</v>
      </c>
      <c r="BI248" s="13">
        <v>0.16491490248527349</v>
      </c>
      <c r="BJ248" s="13">
        <v>8.8850637800828955E-2</v>
      </c>
      <c r="BK248" s="13">
        <v>0.10900239118758789</v>
      </c>
      <c r="BL248" s="13">
        <v>0.25016417738021618</v>
      </c>
      <c r="BN248" s="13">
        <v>0.13280974823631789</v>
      </c>
      <c r="BO248" s="13">
        <v>9.3636888745663518E-2</v>
      </c>
      <c r="BP248" s="13">
        <v>7.980442123949591E-2</v>
      </c>
      <c r="BQ248" s="13">
        <v>0.15919505702993891</v>
      </c>
      <c r="BR248" s="13">
        <v>0.30450944593562929</v>
      </c>
      <c r="BS248" s="13">
        <v>0.3295559482495391</v>
      </c>
    </row>
    <row r="249" spans="2:73" x14ac:dyDescent="0.35">
      <c r="B249" s="12" t="s">
        <v>171</v>
      </c>
      <c r="C249" s="13">
        <v>0.15724884190955901</v>
      </c>
      <c r="D249" s="13">
        <v>0.24991584757109331</v>
      </c>
      <c r="E249" s="13">
        <v>0.1784032842846737</v>
      </c>
      <c r="F249" s="13">
        <v>0.18453050780407049</v>
      </c>
      <c r="G249" s="13">
        <v>0.13464273673458249</v>
      </c>
      <c r="H249" s="13">
        <v>0.13638525244968849</v>
      </c>
      <c r="I249" s="13">
        <v>0.11521683572952621</v>
      </c>
      <c r="K249" s="13">
        <v>0.13053460757917751</v>
      </c>
      <c r="L249" s="13">
        <v>0.1843239333071677</v>
      </c>
      <c r="N249" s="13">
        <v>0.16918018584761871</v>
      </c>
      <c r="O249" s="13">
        <v>0.1704523552725504</v>
      </c>
      <c r="P249" s="13">
        <v>0.13458988754430201</v>
      </c>
      <c r="Q249" s="13">
        <v>0.14566824731132791</v>
      </c>
      <c r="S249" s="13">
        <v>0.1977314925617589</v>
      </c>
      <c r="T249" s="13">
        <v>0.17566714169415179</v>
      </c>
      <c r="U249" s="13">
        <v>5.7820471390018523E-2</v>
      </c>
      <c r="V249" s="13">
        <v>0.14678350009967711</v>
      </c>
      <c r="W249" s="13">
        <v>0.1364567645403007</v>
      </c>
      <c r="X249" s="13">
        <v>0.1377205995427381</v>
      </c>
      <c r="Y249" s="13">
        <v>0.17448868667634279</v>
      </c>
      <c r="Z249" s="13">
        <v>0.1264541521667468</v>
      </c>
      <c r="AB249" s="13">
        <v>0.18343860224140141</v>
      </c>
      <c r="AC249" s="13">
        <v>0.14773477991850889</v>
      </c>
      <c r="AD249" s="13">
        <v>0.14359257673339551</v>
      </c>
      <c r="AE249" s="13">
        <v>0.1144016444506943</v>
      </c>
      <c r="AF249" s="13">
        <v>0.21787034860335969</v>
      </c>
      <c r="AH249" s="13">
        <v>0.17632023490279039</v>
      </c>
      <c r="AI249" s="13">
        <v>0.1698465977248533</v>
      </c>
      <c r="AJ249" s="13">
        <v>0.1057456393652742</v>
      </c>
      <c r="AK249" s="13">
        <v>0.1405023185800538</v>
      </c>
      <c r="AL249" s="13">
        <v>0.17741936193778851</v>
      </c>
      <c r="AM249" s="13">
        <v>0.1278134452284603</v>
      </c>
      <c r="AO249" s="13">
        <v>0.1761898863428466</v>
      </c>
      <c r="AP249" s="13">
        <v>0.1748863800625656</v>
      </c>
      <c r="AQ249" s="13">
        <v>0.12587775404294699</v>
      </c>
      <c r="AR249" s="13">
        <v>0.14612640691835521</v>
      </c>
      <c r="AS249" s="13">
        <v>0.17919353827079629</v>
      </c>
      <c r="AT249" s="13">
        <v>0.12543558432426299</v>
      </c>
      <c r="AV249" s="13">
        <v>0.1817144120625433</v>
      </c>
      <c r="AW249" s="13">
        <v>0.1425004893481078</v>
      </c>
      <c r="AX249" s="13">
        <v>0.13592683382646681</v>
      </c>
      <c r="AY249" s="13">
        <v>0.20246466966535939</v>
      </c>
      <c r="AZ249" s="13">
        <v>0.1308901729745349</v>
      </c>
      <c r="BB249" s="13">
        <v>0.16148062714320391</v>
      </c>
      <c r="BC249" s="13">
        <v>0.154776920229478</v>
      </c>
      <c r="BD249" s="13">
        <v>0.1155686663194995</v>
      </c>
      <c r="BE249" s="13">
        <v>0.1344701058707389</v>
      </c>
      <c r="BF249" s="13">
        <v>0.214710632056588</v>
      </c>
      <c r="BH249" s="13">
        <v>0.1594797906410266</v>
      </c>
      <c r="BI249" s="13">
        <v>0.15910572382343091</v>
      </c>
      <c r="BJ249" s="13">
        <v>0.1263987909827004</v>
      </c>
      <c r="BK249" s="13">
        <v>9.2771618506700348E-2</v>
      </c>
      <c r="BL249" s="13">
        <v>0.1994973703980793</v>
      </c>
      <c r="BN249" s="13">
        <v>0.15532705960314619</v>
      </c>
      <c r="BO249" s="13">
        <v>0.1134106721367993</v>
      </c>
      <c r="BP249" s="13">
        <v>0.1404086179610266</v>
      </c>
      <c r="BQ249" s="13">
        <v>0.16521993851542571</v>
      </c>
      <c r="BR249" s="13">
        <v>0.17690181116576029</v>
      </c>
      <c r="BS249" s="13">
        <v>0.17247545258171451</v>
      </c>
    </row>
    <row r="250" spans="2:73" x14ac:dyDescent="0.35">
      <c r="B250" s="12" t="s">
        <v>172</v>
      </c>
      <c r="C250" s="13">
        <v>0.220350710369666</v>
      </c>
      <c r="D250" s="13">
        <v>0.21538305103306279</v>
      </c>
      <c r="E250" s="13">
        <v>0.24818883886477169</v>
      </c>
      <c r="F250" s="13">
        <v>0.23962200590120711</v>
      </c>
      <c r="G250" s="13">
        <v>0.23444718493843941</v>
      </c>
      <c r="H250" s="13">
        <v>0.19576407320969419</v>
      </c>
      <c r="I250" s="13">
        <v>0.19733425169279881</v>
      </c>
      <c r="K250" s="13">
        <v>0.1955043207824031</v>
      </c>
      <c r="L250" s="13">
        <v>0.2457026659017609</v>
      </c>
      <c r="N250" s="13">
        <v>0.2265850054497697</v>
      </c>
      <c r="O250" s="13">
        <v>0.20519352694116669</v>
      </c>
      <c r="P250" s="13">
        <v>0.20716187934332919</v>
      </c>
      <c r="Q250" s="13">
        <v>0.2497234009204852</v>
      </c>
      <c r="S250" s="13">
        <v>0.24345662681293789</v>
      </c>
      <c r="T250" s="13">
        <v>0.2274795325953336</v>
      </c>
      <c r="U250" s="13">
        <v>0.26362213709389543</v>
      </c>
      <c r="V250" s="13">
        <v>0.19495570779133339</v>
      </c>
      <c r="W250" s="13">
        <v>0.16945095643110691</v>
      </c>
      <c r="X250" s="13">
        <v>0.2322116429883237</v>
      </c>
      <c r="Y250" s="13">
        <v>0.25011146379316362</v>
      </c>
      <c r="Z250" s="13">
        <v>0.1938542897768549</v>
      </c>
      <c r="AB250" s="13">
        <v>0.21651619668779529</v>
      </c>
      <c r="AC250" s="13">
        <v>0.23077795972593351</v>
      </c>
      <c r="AD250" s="13">
        <v>0.19098640797124891</v>
      </c>
      <c r="AE250" s="13">
        <v>0.23349493822164419</v>
      </c>
      <c r="AF250" s="13">
        <v>0.21994159094320531</v>
      </c>
      <c r="AH250" s="13">
        <v>0.2353557447161595</v>
      </c>
      <c r="AI250" s="13">
        <v>0.24111852626428609</v>
      </c>
      <c r="AJ250" s="13">
        <v>0.20546093307924651</v>
      </c>
      <c r="AK250" s="13">
        <v>0.2558543721078318</v>
      </c>
      <c r="AL250" s="13">
        <v>0.1752287093090065</v>
      </c>
      <c r="AM250" s="13">
        <v>0.19283560154654239</v>
      </c>
      <c r="AO250" s="13">
        <v>0.23265893397113499</v>
      </c>
      <c r="AP250" s="13">
        <v>0.23138755970914721</v>
      </c>
      <c r="AQ250" s="13">
        <v>0.1611262327350092</v>
      </c>
      <c r="AR250" s="13">
        <v>0.28745336420890372</v>
      </c>
      <c r="AS250" s="13">
        <v>0.1671064519993794</v>
      </c>
      <c r="AT250" s="13">
        <v>0.22600941152700579</v>
      </c>
      <c r="AV250" s="13">
        <v>0.24548434523412391</v>
      </c>
      <c r="AW250" s="13">
        <v>0.18118820980865941</v>
      </c>
      <c r="AX250" s="13">
        <v>0.259981332143707</v>
      </c>
      <c r="AY250" s="13">
        <v>0.18954035340026071</v>
      </c>
      <c r="AZ250" s="13">
        <v>0.22960497702320029</v>
      </c>
      <c r="BB250" s="13">
        <v>0.22490660090987921</v>
      </c>
      <c r="BC250" s="13">
        <v>0.23331159862762371</v>
      </c>
      <c r="BD250" s="13">
        <v>0.1628877552524042</v>
      </c>
      <c r="BE250" s="13">
        <v>0.210467819354962</v>
      </c>
      <c r="BF250" s="13">
        <v>0.18619551345774271</v>
      </c>
      <c r="BH250" s="13">
        <v>0.23685327189628491</v>
      </c>
      <c r="BI250" s="13">
        <v>0.2320833658353805</v>
      </c>
      <c r="BJ250" s="13">
        <v>0.17539188266305211</v>
      </c>
      <c r="BK250" s="13">
        <v>0.20057562414754351</v>
      </c>
      <c r="BL250" s="13">
        <v>0.18546957584792029</v>
      </c>
      <c r="BN250" s="13">
        <v>0.2307733088676637</v>
      </c>
      <c r="BO250" s="13">
        <v>0.2130064467825665</v>
      </c>
      <c r="BP250" s="13">
        <v>0.24455819882342869</v>
      </c>
      <c r="BQ250" s="13">
        <v>0.2357217537171801</v>
      </c>
      <c r="BR250" s="13">
        <v>0.1312192231742158</v>
      </c>
      <c r="BS250" s="13">
        <v>0.20580028487357749</v>
      </c>
    </row>
    <row r="251" spans="2:73" x14ac:dyDescent="0.35">
      <c r="B251" s="12" t="s">
        <v>173</v>
      </c>
      <c r="C251" s="13">
        <v>0.18291958355353941</v>
      </c>
      <c r="D251" s="13">
        <v>9.3457695019931494E-2</v>
      </c>
      <c r="E251" s="13">
        <v>0.15884807143864779</v>
      </c>
      <c r="F251" s="13">
        <v>0.20197456406014769</v>
      </c>
      <c r="G251" s="13">
        <v>0.2162533431951949</v>
      </c>
      <c r="H251" s="13">
        <v>0.1730483047750313</v>
      </c>
      <c r="I251" s="13">
        <v>0.2101101968754332</v>
      </c>
      <c r="K251" s="13">
        <v>0.2075582388887387</v>
      </c>
      <c r="L251" s="13">
        <v>0.15870025998751519</v>
      </c>
      <c r="N251" s="13">
        <v>0.20859674447254919</v>
      </c>
      <c r="O251" s="13">
        <v>0.1919574353242938</v>
      </c>
      <c r="P251" s="13">
        <v>0.20983852255988689</v>
      </c>
      <c r="Q251" s="13">
        <v>0.12942837872068899</v>
      </c>
      <c r="S251" s="13">
        <v>0.16452988002918009</v>
      </c>
      <c r="T251" s="13">
        <v>0.18675632341248541</v>
      </c>
      <c r="U251" s="13">
        <v>0.1996505669197407</v>
      </c>
      <c r="V251" s="13">
        <v>0.16437930508138979</v>
      </c>
      <c r="W251" s="13">
        <v>0.2327408440442662</v>
      </c>
      <c r="X251" s="13">
        <v>0.17420826573741791</v>
      </c>
      <c r="Y251" s="13">
        <v>0.21577624330571821</v>
      </c>
      <c r="Z251" s="13">
        <v>0.18123070680213299</v>
      </c>
      <c r="AB251" s="13">
        <v>0.162822269628384</v>
      </c>
      <c r="AC251" s="13">
        <v>0.18893311695386969</v>
      </c>
      <c r="AD251" s="13">
        <v>0.17806975490623531</v>
      </c>
      <c r="AE251" s="13">
        <v>0.21758164211304129</v>
      </c>
      <c r="AF251" s="13">
        <v>0.20917114579722301</v>
      </c>
      <c r="AH251" s="13">
        <v>0.13984355273258339</v>
      </c>
      <c r="AI251" s="13">
        <v>0.22118053935821519</v>
      </c>
      <c r="AJ251" s="13">
        <v>0.18324633951845329</v>
      </c>
      <c r="AK251" s="13">
        <v>0.24324159567284009</v>
      </c>
      <c r="AL251" s="13">
        <v>0.19782927674489029</v>
      </c>
      <c r="AM251" s="13">
        <v>0.22411791530483591</v>
      </c>
      <c r="AO251" s="13">
        <v>0.14820280091972449</v>
      </c>
      <c r="AP251" s="13">
        <v>0.2222875417175906</v>
      </c>
      <c r="AQ251" s="13">
        <v>0.20465059413008249</v>
      </c>
      <c r="AR251" s="13">
        <v>0.22023417494669731</v>
      </c>
      <c r="AS251" s="13">
        <v>0.19320659842810509</v>
      </c>
      <c r="AT251" s="13">
        <v>0.2047706591140592</v>
      </c>
      <c r="AV251" s="13">
        <v>0.20071496230485519</v>
      </c>
      <c r="AW251" s="13">
        <v>0.19997192170665479</v>
      </c>
      <c r="AX251" s="13">
        <v>0.25682335930498162</v>
      </c>
      <c r="AY251" s="13">
        <v>0.18555455079290981</v>
      </c>
      <c r="AZ251" s="13">
        <v>0.21077457370727909</v>
      </c>
      <c r="BB251" s="13">
        <v>0.1622866920906488</v>
      </c>
      <c r="BC251" s="13">
        <v>0.22245951928574129</v>
      </c>
      <c r="BD251" s="13">
        <v>0.26522292133347769</v>
      </c>
      <c r="BE251" s="13">
        <v>0.2146357957924169</v>
      </c>
      <c r="BF251" s="13">
        <v>0.158190799876892</v>
      </c>
      <c r="BH251" s="13">
        <v>0.16766573808894661</v>
      </c>
      <c r="BI251" s="13">
        <v>0.22339370161029409</v>
      </c>
      <c r="BJ251" s="13">
        <v>0.25114989824219758</v>
      </c>
      <c r="BK251" s="13">
        <v>0.21734425952516309</v>
      </c>
      <c r="BL251" s="13">
        <v>0.15934953084492681</v>
      </c>
      <c r="BN251" s="13">
        <v>0.25351652963802213</v>
      </c>
      <c r="BO251" s="13">
        <v>0.1933342745582981</v>
      </c>
      <c r="BP251" s="13">
        <v>0.25008002951090469</v>
      </c>
      <c r="BQ251" s="13">
        <v>0.17631210063315131</v>
      </c>
      <c r="BR251" s="13">
        <v>0.17713163609661189</v>
      </c>
      <c r="BS251" s="13">
        <v>0.1303258475475586</v>
      </c>
    </row>
    <row r="252" spans="2:73" x14ac:dyDescent="0.35">
      <c r="B252" s="12" t="s">
        <v>174</v>
      </c>
      <c r="C252" s="13">
        <v>0.1601190286837651</v>
      </c>
      <c r="D252" s="13">
        <v>0.11819415042376839</v>
      </c>
      <c r="E252" s="13">
        <v>0.15094161367237849</v>
      </c>
      <c r="F252" s="13">
        <v>0.1014527360236942</v>
      </c>
      <c r="G252" s="13">
        <v>0.12834422243253141</v>
      </c>
      <c r="H252" s="13">
        <v>0.1619502319046498</v>
      </c>
      <c r="I252" s="13">
        <v>0.24489400885680529</v>
      </c>
      <c r="K252" s="13">
        <v>0.22094752443729121</v>
      </c>
      <c r="L252" s="13">
        <v>9.7363800097024444E-2</v>
      </c>
      <c r="N252" s="13">
        <v>0.20619861599846159</v>
      </c>
      <c r="O252" s="13">
        <v>0.16617583206316841</v>
      </c>
      <c r="P252" s="13">
        <v>0.14955046751492199</v>
      </c>
      <c r="Q252" s="13">
        <v>0.13159324978159331</v>
      </c>
      <c r="S252" s="13">
        <v>0.13343321284943019</v>
      </c>
      <c r="T252" s="13">
        <v>0.13098642187160969</v>
      </c>
      <c r="U252" s="13">
        <v>0.19753537959928211</v>
      </c>
      <c r="V252" s="13">
        <v>0.18046176463877889</v>
      </c>
      <c r="W252" s="13">
        <v>0.19531573155584819</v>
      </c>
      <c r="X252" s="13">
        <v>0.18448145032871291</v>
      </c>
      <c r="Y252" s="13">
        <v>0.156898485248299</v>
      </c>
      <c r="Z252" s="13">
        <v>0.16203232409045451</v>
      </c>
      <c r="AB252" s="13">
        <v>0.10124795262379439</v>
      </c>
      <c r="AC252" s="13">
        <v>0.1517470688019579</v>
      </c>
      <c r="AD252" s="13">
        <v>0.2216471504970762</v>
      </c>
      <c r="AE252" s="13">
        <v>0.15683629464037041</v>
      </c>
      <c r="AF252" s="13">
        <v>0.195325660320606</v>
      </c>
      <c r="AH252" s="13">
        <v>9.7759241614091053E-2</v>
      </c>
      <c r="AI252" s="13">
        <v>0.1863647020925393</v>
      </c>
      <c r="AJ252" s="13">
        <v>0.30024155686554471</v>
      </c>
      <c r="AK252" s="13">
        <v>0.18728051538765569</v>
      </c>
      <c r="AL252" s="13">
        <v>7.8130646117758717E-2</v>
      </c>
      <c r="AM252" s="13">
        <v>0.26053681318502298</v>
      </c>
      <c r="AO252" s="13">
        <v>9.5044440323315271E-2</v>
      </c>
      <c r="AP252" s="13">
        <v>0.18064751234723381</v>
      </c>
      <c r="AQ252" s="13">
        <v>0.31346266293647468</v>
      </c>
      <c r="AR252" s="13">
        <v>0.20452347398291379</v>
      </c>
      <c r="AS252" s="13">
        <v>9.0683407946636541E-2</v>
      </c>
      <c r="AT252" s="13">
        <v>0.25013020802093883</v>
      </c>
      <c r="AV252" s="13">
        <v>0.1663440091270687</v>
      </c>
      <c r="AW252" s="13">
        <v>0.25644155710123229</v>
      </c>
      <c r="AX252" s="13">
        <v>0.1816589811613547</v>
      </c>
      <c r="AY252" s="13">
        <v>8.6263018816989806E-2</v>
      </c>
      <c r="AZ252" s="13">
        <v>0.24137214175779251</v>
      </c>
      <c r="BB252" s="13">
        <v>0.1112355326495196</v>
      </c>
      <c r="BC252" s="13">
        <v>0.1902640954015388</v>
      </c>
      <c r="BD252" s="13">
        <v>0.32288421659286309</v>
      </c>
      <c r="BE252" s="13">
        <v>0.28520533795428532</v>
      </c>
      <c r="BF252" s="13">
        <v>0.1055686620149415</v>
      </c>
      <c r="BH252" s="13">
        <v>0.1025556710442619</v>
      </c>
      <c r="BI252" s="13">
        <v>0.17404796973754591</v>
      </c>
      <c r="BJ252" s="13">
        <v>0.32243984440146822</v>
      </c>
      <c r="BK252" s="13">
        <v>0.34163345181149979</v>
      </c>
      <c r="BL252" s="13">
        <v>0.13407134468797521</v>
      </c>
      <c r="BN252" s="13">
        <v>0.18034212116892101</v>
      </c>
      <c r="BO252" s="13">
        <v>0.34924898870582621</v>
      </c>
      <c r="BP252" s="13">
        <v>0.27372018673952392</v>
      </c>
      <c r="BQ252" s="13">
        <v>0.1942731046007603</v>
      </c>
      <c r="BR252" s="13">
        <v>0.12457069463107399</v>
      </c>
      <c r="BS252" s="13">
        <v>9.6870159971038386E-2</v>
      </c>
    </row>
    <row r="253" spans="2:73" x14ac:dyDescent="0.35">
      <c r="B253" s="12" t="s">
        <v>120</v>
      </c>
      <c r="C253" s="13">
        <v>8.1085925452464805E-2</v>
      </c>
      <c r="D253" s="13">
        <v>0.11945554089852339</v>
      </c>
      <c r="E253" s="13">
        <v>0.1023987286958634</v>
      </c>
      <c r="F253" s="13">
        <v>9.6412357358747952E-2</v>
      </c>
      <c r="G253" s="13">
        <v>6.7312154988631176E-2</v>
      </c>
      <c r="H253" s="13">
        <v>8.117311677987539E-2</v>
      </c>
      <c r="I253" s="13">
        <v>4.8945218215096821E-2</v>
      </c>
      <c r="K253" s="13">
        <v>4.8919311362293633E-2</v>
      </c>
      <c r="L253" s="13">
        <v>0.1134387603402441</v>
      </c>
      <c r="N253" s="13">
        <v>4.2556647451165427E-2</v>
      </c>
      <c r="O253" s="13">
        <v>7.7958577703836726E-2</v>
      </c>
      <c r="P253" s="13">
        <v>0.10014101382012219</v>
      </c>
      <c r="Q253" s="13">
        <v>9.6736550414253053E-2</v>
      </c>
      <c r="S253" s="13">
        <v>7.0217182853813759E-2</v>
      </c>
      <c r="T253" s="13">
        <v>9.181366822698675E-2</v>
      </c>
      <c r="U253" s="13">
        <v>4.7541923084466357E-2</v>
      </c>
      <c r="V253" s="13">
        <v>0.1012173327985864</v>
      </c>
      <c r="W253" s="13">
        <v>6.5227494081146448E-2</v>
      </c>
      <c r="X253" s="13">
        <v>8.7797573276256757E-2</v>
      </c>
      <c r="Y253" s="13">
        <v>0.1181032370239299</v>
      </c>
      <c r="Z253" s="13">
        <v>8.0432725683728085E-2</v>
      </c>
      <c r="AB253" s="13">
        <v>9.1063244256690296E-2</v>
      </c>
      <c r="AC253" s="13">
        <v>7.4873478047314909E-2</v>
      </c>
      <c r="AD253" s="13">
        <v>7.4253271701761492E-2</v>
      </c>
      <c r="AE253" s="13">
        <v>8.5737403664832651E-2</v>
      </c>
      <c r="AF253" s="13">
        <v>2.1076449311064269E-2</v>
      </c>
      <c r="AH253" s="13">
        <v>6.9067847283655323E-2</v>
      </c>
      <c r="AI253" s="13">
        <v>5.1637928971625981E-2</v>
      </c>
      <c r="AJ253" s="13">
        <v>4.660894717609243E-2</v>
      </c>
      <c r="AK253" s="13">
        <v>7.6631635457077615E-2</v>
      </c>
      <c r="AL253" s="13">
        <v>9.2622126032694901E-2</v>
      </c>
      <c r="AM253" s="13">
        <v>6.6716170756188409E-2</v>
      </c>
      <c r="AO253" s="13">
        <v>8.2170298241569323E-2</v>
      </c>
      <c r="AP253" s="13">
        <v>4.7375254275564778E-2</v>
      </c>
      <c r="AQ253" s="13">
        <v>4.3741741555046419E-2</v>
      </c>
      <c r="AR253" s="13">
        <v>5.0596959227906628E-2</v>
      </c>
      <c r="AS253" s="13">
        <v>8.4186221890836258E-2</v>
      </c>
      <c r="AT253" s="13">
        <v>5.896480113426892E-2</v>
      </c>
      <c r="AV253" s="13">
        <v>5.8116264885706752E-2</v>
      </c>
      <c r="AW253" s="13">
        <v>4.092640054831144E-2</v>
      </c>
      <c r="AX253" s="13">
        <v>4.7069020155382037E-2</v>
      </c>
      <c r="AY253" s="13">
        <v>6.1049415822121471E-2</v>
      </c>
      <c r="AZ253" s="13">
        <v>5.7931642359952303E-2</v>
      </c>
      <c r="BB253" s="13">
        <v>5.7553548256962239E-2</v>
      </c>
      <c r="BC253" s="13">
        <v>5.7562696216157623E-2</v>
      </c>
      <c r="BD253" s="13">
        <v>4.4920748208511239E-2</v>
      </c>
      <c r="BE253" s="13">
        <v>6.5204884090994467E-2</v>
      </c>
      <c r="BF253" s="13">
        <v>9.9634708185578444E-2</v>
      </c>
      <c r="BH253" s="13">
        <v>6.9473610233505123E-2</v>
      </c>
      <c r="BI253" s="13">
        <v>4.6454336508074963E-2</v>
      </c>
      <c r="BJ253" s="13">
        <v>3.5768945909752638E-2</v>
      </c>
      <c r="BK253" s="13">
        <v>3.8672654821505399E-2</v>
      </c>
      <c r="BL253" s="13">
        <v>7.1448000840882195E-2</v>
      </c>
      <c r="BN253" s="13">
        <v>4.7231232485929149E-2</v>
      </c>
      <c r="BO253" s="13">
        <v>3.7362729070846319E-2</v>
      </c>
      <c r="BP253" s="13">
        <v>1.1428545725620029E-2</v>
      </c>
      <c r="BQ253" s="13">
        <v>6.9278045503543842E-2</v>
      </c>
      <c r="BR253" s="13">
        <v>8.5667188996708998E-2</v>
      </c>
      <c r="BS253" s="13">
        <v>6.4972306776571787E-2</v>
      </c>
    </row>
    <row r="255" spans="2:73" x14ac:dyDescent="0.35">
      <c r="B255" s="25" t="s">
        <v>178</v>
      </c>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row>
    <row r="256" spans="2:73" x14ac:dyDescent="0.35">
      <c r="B256" s="27" t="s">
        <v>16</v>
      </c>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row>
    <row r="257" spans="2:73" x14ac:dyDescent="0.35">
      <c r="B257" s="12" t="s">
        <v>170</v>
      </c>
      <c r="C257" s="13">
        <v>0.48381445548653712</v>
      </c>
      <c r="D257" s="13">
        <v>0.47205096294608567</v>
      </c>
      <c r="E257" s="13">
        <v>0.4636102183763231</v>
      </c>
      <c r="F257" s="13">
        <v>0.46861489174020282</v>
      </c>
      <c r="G257" s="13">
        <v>0.52495071929007953</v>
      </c>
      <c r="H257" s="13">
        <v>0.55405480011276131</v>
      </c>
      <c r="I257" s="13">
        <v>0.43271618570794718</v>
      </c>
      <c r="K257" s="13">
        <v>0.50951634201459961</v>
      </c>
      <c r="L257" s="13">
        <v>0.45922199158836158</v>
      </c>
      <c r="N257" s="13">
        <v>0.49713130862002131</v>
      </c>
      <c r="O257" s="13">
        <v>0.45121060528415879</v>
      </c>
      <c r="P257" s="13">
        <v>0.46795826053709411</v>
      </c>
      <c r="Q257" s="13">
        <v>0.5304362380729134</v>
      </c>
      <c r="S257" s="13">
        <v>0.44144618448996381</v>
      </c>
      <c r="T257" s="13">
        <v>0.47592452822100051</v>
      </c>
      <c r="U257" s="13">
        <v>0.55356744090871823</v>
      </c>
      <c r="V257" s="13">
        <v>0.53291575226485066</v>
      </c>
      <c r="W257" s="13">
        <v>0.51667260765931977</v>
      </c>
      <c r="X257" s="13">
        <v>0.44337398224443603</v>
      </c>
      <c r="Y257" s="13">
        <v>0.50516424403983873</v>
      </c>
      <c r="Z257" s="13">
        <v>0.49286885519969359</v>
      </c>
      <c r="AB257" s="13">
        <v>0.56289819011825382</v>
      </c>
      <c r="AC257" s="13">
        <v>0.47111545259990539</v>
      </c>
      <c r="AD257" s="13">
        <v>0.4557050372178218</v>
      </c>
      <c r="AE257" s="13">
        <v>0.4939652274741389</v>
      </c>
      <c r="AF257" s="13">
        <v>0.45510925598544139</v>
      </c>
      <c r="AH257" s="13">
        <v>0.59156534564674468</v>
      </c>
      <c r="AI257" s="13">
        <v>0.41827922224750708</v>
      </c>
      <c r="AJ257" s="13">
        <v>0.38826720663079822</v>
      </c>
      <c r="AK257" s="13">
        <v>0.41561435969057259</v>
      </c>
      <c r="AL257" s="13">
        <v>0.59055111451507891</v>
      </c>
      <c r="AM257" s="13">
        <v>0.40278523141190631</v>
      </c>
      <c r="AO257" s="13">
        <v>0.56176657329403701</v>
      </c>
      <c r="AP257" s="13">
        <v>0.42484286183935882</v>
      </c>
      <c r="AQ257" s="13">
        <v>0.41036960583347309</v>
      </c>
      <c r="AR257" s="13">
        <v>0.40967806130345508</v>
      </c>
      <c r="AS257" s="13">
        <v>0.67111992266786369</v>
      </c>
      <c r="AT257" s="13">
        <v>0.38149586425363757</v>
      </c>
      <c r="AV257" s="13">
        <v>0.50210892285304709</v>
      </c>
      <c r="AW257" s="13">
        <v>0.4174048184544612</v>
      </c>
      <c r="AX257" s="13">
        <v>0.38389764216462768</v>
      </c>
      <c r="AY257" s="13">
        <v>0.59102289650062667</v>
      </c>
      <c r="AZ257" s="13">
        <v>0.40649705529669011</v>
      </c>
      <c r="BB257" s="13">
        <v>0.58205679486283191</v>
      </c>
      <c r="BC257" s="13">
        <v>0.40131487367852059</v>
      </c>
      <c r="BD257" s="13">
        <v>0.40776649387258718</v>
      </c>
      <c r="BE257" s="13">
        <v>0.35570939813918728</v>
      </c>
      <c r="BF257" s="13">
        <v>0.67698506860607444</v>
      </c>
      <c r="BH257" s="13">
        <v>0.58098752503014506</v>
      </c>
      <c r="BI257" s="13">
        <v>0.3811333756448067</v>
      </c>
      <c r="BJ257" s="13">
        <v>0.41885990452127519</v>
      </c>
      <c r="BK257" s="13">
        <v>0.35428714538211398</v>
      </c>
      <c r="BL257" s="13">
        <v>0.71630920088077843</v>
      </c>
      <c r="BN257" s="13">
        <v>0.42928114313506699</v>
      </c>
      <c r="BO257" s="13">
        <v>0.44345187914562523</v>
      </c>
      <c r="BP257" s="13">
        <v>0.39828656432531417</v>
      </c>
      <c r="BQ257" s="13">
        <v>0.36866150405902842</v>
      </c>
      <c r="BR257" s="13">
        <v>0.65537180886364477</v>
      </c>
      <c r="BS257" s="13">
        <v>0.59796473658452887</v>
      </c>
    </row>
    <row r="258" spans="2:73" x14ac:dyDescent="0.35">
      <c r="B258" s="12" t="s">
        <v>171</v>
      </c>
      <c r="C258" s="13">
        <v>0.35427900129080098</v>
      </c>
      <c r="D258" s="13">
        <v>0.28164272639765481</v>
      </c>
      <c r="E258" s="13">
        <v>0.33905048445596753</v>
      </c>
      <c r="F258" s="13">
        <v>0.36855878848358681</v>
      </c>
      <c r="G258" s="13">
        <v>0.36285630444605371</v>
      </c>
      <c r="H258" s="13">
        <v>0.28970214648049991</v>
      </c>
      <c r="I258" s="13">
        <v>0.42824683460204488</v>
      </c>
      <c r="K258" s="13">
        <v>0.35446625069632132</v>
      </c>
      <c r="L258" s="13">
        <v>0.35261079624102309</v>
      </c>
      <c r="N258" s="13">
        <v>0.39082584643339929</v>
      </c>
      <c r="O258" s="13">
        <v>0.38551404155624941</v>
      </c>
      <c r="P258" s="13">
        <v>0.33585842388456749</v>
      </c>
      <c r="Q258" s="13">
        <v>0.30776833978370888</v>
      </c>
      <c r="S258" s="13">
        <v>0.35876284204424003</v>
      </c>
      <c r="T258" s="13">
        <v>0.36417630951119018</v>
      </c>
      <c r="U258" s="13">
        <v>0.33120640540333718</v>
      </c>
      <c r="V258" s="13">
        <v>0.34378109338602242</v>
      </c>
      <c r="W258" s="13">
        <v>0.31117103810114177</v>
      </c>
      <c r="X258" s="13">
        <v>0.41552038028469168</v>
      </c>
      <c r="Y258" s="13">
        <v>0.30608606748800748</v>
      </c>
      <c r="Z258" s="13">
        <v>0.36333041797052418</v>
      </c>
      <c r="AB258" s="13">
        <v>0.2933343916281041</v>
      </c>
      <c r="AC258" s="13">
        <v>0.36351141723214592</v>
      </c>
      <c r="AD258" s="13">
        <v>0.34391565534323271</v>
      </c>
      <c r="AE258" s="13">
        <v>0.36148618922374448</v>
      </c>
      <c r="AF258" s="13">
        <v>0.4537860354970063</v>
      </c>
      <c r="AH258" s="13">
        <v>0.29333118725007529</v>
      </c>
      <c r="AI258" s="13">
        <v>0.41553211460283618</v>
      </c>
      <c r="AJ258" s="13">
        <v>0.40905639347459521</v>
      </c>
      <c r="AK258" s="13">
        <v>0.45513491902989378</v>
      </c>
      <c r="AL258" s="13">
        <v>0.2918894660254594</v>
      </c>
      <c r="AM258" s="13">
        <v>0.39728878263537942</v>
      </c>
      <c r="AO258" s="13">
        <v>0.30935192759003771</v>
      </c>
      <c r="AP258" s="13">
        <v>0.41157183404381659</v>
      </c>
      <c r="AQ258" s="13">
        <v>0.35337884134347819</v>
      </c>
      <c r="AR258" s="13">
        <v>0.46442754357870802</v>
      </c>
      <c r="AS258" s="13">
        <v>0.24469213309076229</v>
      </c>
      <c r="AT258" s="13">
        <v>0.43131793739019592</v>
      </c>
      <c r="AV258" s="13">
        <v>0.37334986321784308</v>
      </c>
      <c r="AW258" s="13">
        <v>0.39482940355172641</v>
      </c>
      <c r="AX258" s="13">
        <v>0.47031368499596721</v>
      </c>
      <c r="AY258" s="13">
        <v>0.27490372031063348</v>
      </c>
      <c r="AZ258" s="13">
        <v>0.39892691132212199</v>
      </c>
      <c r="BB258" s="13">
        <v>0.30858436283218238</v>
      </c>
      <c r="BC258" s="13">
        <v>0.42262228919446693</v>
      </c>
      <c r="BD258" s="13">
        <v>0.38763840580566522</v>
      </c>
      <c r="BE258" s="13">
        <v>0.48346163587555219</v>
      </c>
      <c r="BF258" s="13">
        <v>0.25710243611845929</v>
      </c>
      <c r="BH258" s="13">
        <v>0.30142789804508252</v>
      </c>
      <c r="BI258" s="13">
        <v>0.45960538306733623</v>
      </c>
      <c r="BJ258" s="13">
        <v>0.38592517837145779</v>
      </c>
      <c r="BK258" s="13">
        <v>0.47142939383269528</v>
      </c>
      <c r="BL258" s="13">
        <v>0.22359999462986371</v>
      </c>
      <c r="BN258" s="13">
        <v>0.41455681550853207</v>
      </c>
      <c r="BO258" s="13">
        <v>0.37209202995488799</v>
      </c>
      <c r="BP258" s="13">
        <v>0.44135202047216388</v>
      </c>
      <c r="BQ258" s="13">
        <v>0.42508330214752482</v>
      </c>
      <c r="BR258" s="13">
        <v>0.26423113716951802</v>
      </c>
      <c r="BS258" s="13">
        <v>0.29187369894830151</v>
      </c>
    </row>
    <row r="259" spans="2:73" x14ac:dyDescent="0.35">
      <c r="B259" s="12" t="s">
        <v>172</v>
      </c>
      <c r="C259" s="13">
        <v>0.1110526127962386</v>
      </c>
      <c r="D259" s="13">
        <v>0.12524904373183299</v>
      </c>
      <c r="E259" s="13">
        <v>0.1192194703620547</v>
      </c>
      <c r="F259" s="13">
        <v>0.11364075928779729</v>
      </c>
      <c r="G259" s="13">
        <v>8.6594054248252936E-2</v>
      </c>
      <c r="H259" s="13">
        <v>0.1152558816930651</v>
      </c>
      <c r="I259" s="13">
        <v>0.11212097307644731</v>
      </c>
      <c r="K259" s="13">
        <v>9.4112833526350928E-2</v>
      </c>
      <c r="L259" s="13">
        <v>0.128247222276618</v>
      </c>
      <c r="N259" s="13">
        <v>9.5736621348952985E-2</v>
      </c>
      <c r="O259" s="13">
        <v>0.120589161526703</v>
      </c>
      <c r="P259" s="13">
        <v>0.1214646976976196</v>
      </c>
      <c r="Q259" s="13">
        <v>9.9184308490931947E-2</v>
      </c>
      <c r="S259" s="13">
        <v>0.12898978070898731</v>
      </c>
      <c r="T259" s="13">
        <v>0.12455110549807311</v>
      </c>
      <c r="U259" s="13">
        <v>0.10413978120222139</v>
      </c>
      <c r="V259" s="13">
        <v>6.6458342695933093E-2</v>
      </c>
      <c r="W259" s="13">
        <v>0.1010439368857001</v>
      </c>
      <c r="X259" s="13">
        <v>9.8882830719090625E-2</v>
      </c>
      <c r="Y259" s="13">
        <v>0.14488247864960899</v>
      </c>
      <c r="Z259" s="13">
        <v>0.123038976393691</v>
      </c>
      <c r="AB259" s="13">
        <v>8.6584424368092008E-2</v>
      </c>
      <c r="AC259" s="13">
        <v>0.1175652955196807</v>
      </c>
      <c r="AD259" s="13">
        <v>0.13731374458788359</v>
      </c>
      <c r="AE259" s="13">
        <v>0.13230607699120689</v>
      </c>
      <c r="AF259" s="13">
        <v>6.1832881199991793E-2</v>
      </c>
      <c r="AH259" s="13">
        <v>8.9637621607925627E-2</v>
      </c>
      <c r="AI259" s="13">
        <v>0.13541251199820739</v>
      </c>
      <c r="AJ259" s="13">
        <v>0.16316961122968721</v>
      </c>
      <c r="AK259" s="13">
        <v>8.7634320310973651E-2</v>
      </c>
      <c r="AL259" s="13">
        <v>7.153741923441527E-2</v>
      </c>
      <c r="AM259" s="13">
        <v>0.1297418606686345</v>
      </c>
      <c r="AO259" s="13">
        <v>9.7663188674946527E-2</v>
      </c>
      <c r="AP259" s="13">
        <v>0.13303303930984711</v>
      </c>
      <c r="AQ259" s="13">
        <v>0.18971535409080451</v>
      </c>
      <c r="AR259" s="13">
        <v>8.3627514010797224E-2</v>
      </c>
      <c r="AS259" s="13">
        <v>5.1591896286525142E-2</v>
      </c>
      <c r="AT259" s="13">
        <v>0.1201200419866009</v>
      </c>
      <c r="AV259" s="13">
        <v>0.10272535624050549</v>
      </c>
      <c r="AW259" s="13">
        <v>0.1461474632887261</v>
      </c>
      <c r="AX259" s="13">
        <v>9.0392314483481659E-2</v>
      </c>
      <c r="AY259" s="13">
        <v>9.6233363368476474E-2</v>
      </c>
      <c r="AZ259" s="13">
        <v>0.1370128480466597</v>
      </c>
      <c r="BB259" s="13">
        <v>8.6956262924740943E-2</v>
      </c>
      <c r="BC259" s="13">
        <v>0.1442822556075723</v>
      </c>
      <c r="BD259" s="13">
        <v>0.14420442157918981</v>
      </c>
      <c r="BE259" s="13">
        <v>0.1132181493632875</v>
      </c>
      <c r="BF259" s="13">
        <v>0</v>
      </c>
      <c r="BH259" s="13">
        <v>9.3304288096350094E-2</v>
      </c>
      <c r="BI259" s="13">
        <v>0.13708305508210741</v>
      </c>
      <c r="BJ259" s="13">
        <v>0.14607373370406829</v>
      </c>
      <c r="BK259" s="13">
        <v>0.1138067666942951</v>
      </c>
      <c r="BL259" s="13">
        <v>2.6966648088534498E-2</v>
      </c>
      <c r="BN259" s="13">
        <v>0.1198454972568537</v>
      </c>
      <c r="BO259" s="13">
        <v>0.14132264091086039</v>
      </c>
      <c r="BP259" s="13">
        <v>0.1222335654934613</v>
      </c>
      <c r="BQ259" s="13">
        <v>0.14716967237745079</v>
      </c>
      <c r="BR259" s="13">
        <v>4.3548816760063391E-2</v>
      </c>
      <c r="BS259" s="13">
        <v>8.2525594576364353E-2</v>
      </c>
    </row>
    <row r="260" spans="2:73" x14ac:dyDescent="0.35">
      <c r="B260" s="12" t="s">
        <v>173</v>
      </c>
      <c r="C260" s="13">
        <v>1.488164219901144E-2</v>
      </c>
      <c r="D260" s="13">
        <v>3.2606483476978698E-2</v>
      </c>
      <c r="E260" s="13">
        <v>1.7532100361862601E-2</v>
      </c>
      <c r="F260" s="13">
        <v>8.7277986349816889E-3</v>
      </c>
      <c r="G260" s="13">
        <v>8.0952938218319306E-3</v>
      </c>
      <c r="H260" s="13">
        <v>2.2439333762600291E-2</v>
      </c>
      <c r="I260" s="13">
        <v>8.6613330583510863E-3</v>
      </c>
      <c r="K260" s="13">
        <v>1.7819001471417031E-2</v>
      </c>
      <c r="L260" s="13">
        <v>1.197839088384299E-2</v>
      </c>
      <c r="N260" s="13">
        <v>1.1200029310966879E-2</v>
      </c>
      <c r="O260" s="13">
        <v>1.519290516417794E-2</v>
      </c>
      <c r="P260" s="13">
        <v>1.7640085826024859E-2</v>
      </c>
      <c r="Q260" s="13">
        <v>1.285769549970159E-2</v>
      </c>
      <c r="S260" s="13">
        <v>2.9140382457845341E-2</v>
      </c>
      <c r="T260" s="13">
        <v>1.2780268765743371E-2</v>
      </c>
      <c r="U260" s="13">
        <v>1.10863724857232E-2</v>
      </c>
      <c r="V260" s="13">
        <v>5.7316264297616083E-3</v>
      </c>
      <c r="W260" s="13">
        <v>2.3252114208871719E-2</v>
      </c>
      <c r="X260" s="13">
        <v>5.1197037956572117E-3</v>
      </c>
      <c r="Y260" s="13">
        <v>0</v>
      </c>
      <c r="Z260" s="13">
        <v>0</v>
      </c>
      <c r="AB260" s="13">
        <v>4.4759907695297151E-3</v>
      </c>
      <c r="AC260" s="13">
        <v>1.511264263849201E-2</v>
      </c>
      <c r="AD260" s="13">
        <v>2.1768871631359019E-2</v>
      </c>
      <c r="AE260" s="13">
        <v>5.0074676150889128E-3</v>
      </c>
      <c r="AF260" s="13">
        <v>2.2254048547181431E-2</v>
      </c>
      <c r="AH260" s="13">
        <v>5.4759793512556797E-3</v>
      </c>
      <c r="AI260" s="13">
        <v>1.1440738574067241E-2</v>
      </c>
      <c r="AJ260" s="13">
        <v>6.5308282597834706E-3</v>
      </c>
      <c r="AK260" s="13">
        <v>4.1616400968559862E-2</v>
      </c>
      <c r="AL260" s="13">
        <v>7.7832391149875203E-3</v>
      </c>
      <c r="AM260" s="13">
        <v>2.8911858683210011E-2</v>
      </c>
      <c r="AO260" s="13">
        <v>6.1543834251463411E-3</v>
      </c>
      <c r="AP260" s="13">
        <v>1.572315937194068E-2</v>
      </c>
      <c r="AQ260" s="13">
        <v>6.4085123293749942E-3</v>
      </c>
      <c r="AR260" s="13">
        <v>4.2266881107039668E-2</v>
      </c>
      <c r="AS260" s="13">
        <v>6.0370628627387244E-3</v>
      </c>
      <c r="AT260" s="13">
        <v>2.7240485815635151E-2</v>
      </c>
      <c r="AV260" s="13">
        <v>2.3646303862696659E-3</v>
      </c>
      <c r="AW260" s="13">
        <v>1.278314852259098E-2</v>
      </c>
      <c r="AX260" s="13">
        <v>3.5860294516016612E-2</v>
      </c>
      <c r="AY260" s="13">
        <v>1.8282229776005021E-2</v>
      </c>
      <c r="AZ260" s="13">
        <v>2.3483249957049319E-2</v>
      </c>
      <c r="BB260" s="13">
        <v>3.5617216432280449E-3</v>
      </c>
      <c r="BC260" s="13">
        <v>1.439478954146277E-2</v>
      </c>
      <c r="BD260" s="13">
        <v>2.4480592974013889E-2</v>
      </c>
      <c r="BE260" s="13">
        <v>3.4523864982861849E-2</v>
      </c>
      <c r="BF260" s="13">
        <v>4.0645449229019033E-2</v>
      </c>
      <c r="BH260" s="13">
        <v>3.8602532662056288E-3</v>
      </c>
      <c r="BI260" s="13">
        <v>7.9586325153466041E-3</v>
      </c>
      <c r="BJ260" s="13">
        <v>2.1901686309477E-2</v>
      </c>
      <c r="BK260" s="13">
        <v>4.6480291752166177E-2</v>
      </c>
      <c r="BL260" s="13">
        <v>2.042626684996543E-2</v>
      </c>
      <c r="BN260" s="13">
        <v>2.4117585273957812E-2</v>
      </c>
      <c r="BO260" s="13">
        <v>0</v>
      </c>
      <c r="BP260" s="13">
        <v>2.4909883638750151E-2</v>
      </c>
      <c r="BQ260" s="13">
        <v>1.8473003279835431E-2</v>
      </c>
      <c r="BR260" s="13">
        <v>0</v>
      </c>
      <c r="BS260" s="13">
        <v>9.0386360720683141E-3</v>
      </c>
    </row>
    <row r="261" spans="2:73" x14ac:dyDescent="0.35">
      <c r="B261" s="12" t="s">
        <v>174</v>
      </c>
      <c r="C261" s="13">
        <v>4.1240222223744103E-3</v>
      </c>
      <c r="D261" s="13">
        <v>7.240904261596336E-3</v>
      </c>
      <c r="E261" s="13">
        <v>4.7083037909780388E-3</v>
      </c>
      <c r="F261" s="13">
        <v>9.9021914790935871E-3</v>
      </c>
      <c r="G261" s="13">
        <v>0</v>
      </c>
      <c r="H261" s="13">
        <v>0</v>
      </c>
      <c r="I261" s="13">
        <v>4.6025859332310924E-3</v>
      </c>
      <c r="K261" s="13">
        <v>5.1195251319035868E-3</v>
      </c>
      <c r="L261" s="13">
        <v>3.137969942515867E-3</v>
      </c>
      <c r="N261" s="13">
        <v>0</v>
      </c>
      <c r="O261" s="13">
        <v>7.442617896782619E-3</v>
      </c>
      <c r="P261" s="13">
        <v>4.5163724514899906E-3</v>
      </c>
      <c r="Q261" s="13">
        <v>2.8887892518519791E-3</v>
      </c>
      <c r="S261" s="13">
        <v>2.7263313761507618E-3</v>
      </c>
      <c r="T261" s="13">
        <v>4.9502473968119657E-3</v>
      </c>
      <c r="U261" s="13">
        <v>0</v>
      </c>
      <c r="V261" s="13">
        <v>4.8644171763944704E-3</v>
      </c>
      <c r="W261" s="13">
        <v>0</v>
      </c>
      <c r="X261" s="13">
        <v>1.0473234122319449E-2</v>
      </c>
      <c r="Y261" s="13">
        <v>0</v>
      </c>
      <c r="Z261" s="13">
        <v>8.2092973385498261E-3</v>
      </c>
      <c r="AB261" s="13">
        <v>0</v>
      </c>
      <c r="AC261" s="13">
        <v>2.7888403136788961E-3</v>
      </c>
      <c r="AD261" s="13">
        <v>8.9452162831263685E-3</v>
      </c>
      <c r="AE261" s="13">
        <v>0</v>
      </c>
      <c r="AF261" s="13">
        <v>7.0177787703791612E-3</v>
      </c>
      <c r="AH261" s="13">
        <v>4.1638885663810134E-3</v>
      </c>
      <c r="AI261" s="13">
        <v>4.7603584182467108E-3</v>
      </c>
      <c r="AJ261" s="13">
        <v>2.2182646268657898E-2</v>
      </c>
      <c r="AK261" s="13">
        <v>0</v>
      </c>
      <c r="AL261" s="13">
        <v>0</v>
      </c>
      <c r="AM261" s="13">
        <v>0</v>
      </c>
      <c r="AO261" s="13">
        <v>4.6797413089615476E-3</v>
      </c>
      <c r="AP261" s="13">
        <v>4.843334105108581E-3</v>
      </c>
      <c r="AQ261" s="13">
        <v>2.1767187323889541E-2</v>
      </c>
      <c r="AR261" s="13">
        <v>0</v>
      </c>
      <c r="AS261" s="13">
        <v>0</v>
      </c>
      <c r="AT261" s="13">
        <v>0</v>
      </c>
      <c r="AV261" s="13">
        <v>3.8087051963406212E-3</v>
      </c>
      <c r="AW261" s="13">
        <v>2.1250318483044719E-2</v>
      </c>
      <c r="AX261" s="13">
        <v>1.010782909358152E-2</v>
      </c>
      <c r="AY261" s="13">
        <v>0</v>
      </c>
      <c r="AZ261" s="13">
        <v>0</v>
      </c>
      <c r="BB261" s="13">
        <v>3.9669915280484726E-3</v>
      </c>
      <c r="BC261" s="13">
        <v>4.4558827245553172E-3</v>
      </c>
      <c r="BD261" s="13">
        <v>1.4661522152864131E-2</v>
      </c>
      <c r="BE261" s="13">
        <v>0</v>
      </c>
      <c r="BF261" s="13">
        <v>0</v>
      </c>
      <c r="BH261" s="13">
        <v>4.299491520421069E-3</v>
      </c>
      <c r="BI261" s="13">
        <v>4.6775306335464046E-3</v>
      </c>
      <c r="BJ261" s="13">
        <v>1.3878524869966061E-2</v>
      </c>
      <c r="BK261" s="13">
        <v>0</v>
      </c>
      <c r="BL261" s="13">
        <v>0</v>
      </c>
      <c r="BN261" s="13">
        <v>3.0195665440169621E-3</v>
      </c>
      <c r="BO261" s="13">
        <v>1.8689741040278832E-2</v>
      </c>
      <c r="BP261" s="13">
        <v>0</v>
      </c>
      <c r="BQ261" s="13">
        <v>0</v>
      </c>
      <c r="BR261" s="13">
        <v>0</v>
      </c>
      <c r="BS261" s="13">
        <v>4.9167509236882996E-3</v>
      </c>
    </row>
    <row r="262" spans="2:73" x14ac:dyDescent="0.35">
      <c r="B262" s="12" t="s">
        <v>120</v>
      </c>
      <c r="C262" s="13">
        <v>3.1848266005037519E-2</v>
      </c>
      <c r="D262" s="13">
        <v>8.1209879185851597E-2</v>
      </c>
      <c r="E262" s="13">
        <v>5.5879422652813981E-2</v>
      </c>
      <c r="F262" s="13">
        <v>3.055557037433769E-2</v>
      </c>
      <c r="G262" s="13">
        <v>1.7503628193781831E-2</v>
      </c>
      <c r="H262" s="13">
        <v>1.8547837951073471E-2</v>
      </c>
      <c r="I262" s="13">
        <v>1.365208762197833E-2</v>
      </c>
      <c r="K262" s="13">
        <v>1.8966047159407591E-2</v>
      </c>
      <c r="L262" s="13">
        <v>4.4803629067638372E-2</v>
      </c>
      <c r="N262" s="13">
        <v>5.1061942866596271E-3</v>
      </c>
      <c r="O262" s="13">
        <v>2.0050668571928242E-2</v>
      </c>
      <c r="P262" s="13">
        <v>5.2562159603203581E-2</v>
      </c>
      <c r="Q262" s="13">
        <v>4.68646289008922E-2</v>
      </c>
      <c r="S262" s="13">
        <v>3.8934478922812751E-2</v>
      </c>
      <c r="T262" s="13">
        <v>1.761754060718073E-2</v>
      </c>
      <c r="U262" s="13">
        <v>0</v>
      </c>
      <c r="V262" s="13">
        <v>4.6248768047037848E-2</v>
      </c>
      <c r="W262" s="13">
        <v>4.7860303144966587E-2</v>
      </c>
      <c r="X262" s="13">
        <v>2.6629868833805109E-2</v>
      </c>
      <c r="Y262" s="13">
        <v>4.3867209822544717E-2</v>
      </c>
      <c r="Z262" s="13">
        <v>1.255245309754119E-2</v>
      </c>
      <c r="AB262" s="13">
        <v>5.2707003116020272E-2</v>
      </c>
      <c r="AC262" s="13">
        <v>2.9906351696097028E-2</v>
      </c>
      <c r="AD262" s="13">
        <v>3.2351474936576571E-2</v>
      </c>
      <c r="AE262" s="13">
        <v>7.2350386958207882E-3</v>
      </c>
      <c r="AF262" s="13">
        <v>0</v>
      </c>
      <c r="AH262" s="13">
        <v>1.5825977577617591E-2</v>
      </c>
      <c r="AI262" s="13">
        <v>1.457505415913544E-2</v>
      </c>
      <c r="AJ262" s="13">
        <v>1.0793314136478049E-2</v>
      </c>
      <c r="AK262" s="13">
        <v>0</v>
      </c>
      <c r="AL262" s="13">
        <v>3.8238761110058597E-2</v>
      </c>
      <c r="AM262" s="13">
        <v>4.1272266600869981E-2</v>
      </c>
      <c r="AO262" s="13">
        <v>2.0384185706870769E-2</v>
      </c>
      <c r="AP262" s="13">
        <v>9.9857713299281951E-3</v>
      </c>
      <c r="AQ262" s="13">
        <v>1.8360499078979731E-2</v>
      </c>
      <c r="AR262" s="13">
        <v>0</v>
      </c>
      <c r="AS262" s="13">
        <v>2.6558985092110191E-2</v>
      </c>
      <c r="AT262" s="13">
        <v>3.9825670553930388E-2</v>
      </c>
      <c r="AV262" s="13">
        <v>1.564252210599424E-2</v>
      </c>
      <c r="AW262" s="13">
        <v>7.584847699450498E-3</v>
      </c>
      <c r="AX262" s="13">
        <v>9.4282347463253667E-3</v>
      </c>
      <c r="AY262" s="13">
        <v>1.955779004425847E-2</v>
      </c>
      <c r="AZ262" s="13">
        <v>3.4079935377478679E-2</v>
      </c>
      <c r="BB262" s="13">
        <v>1.487386620896804E-2</v>
      </c>
      <c r="BC262" s="13">
        <v>1.2929909253422E-2</v>
      </c>
      <c r="BD262" s="13">
        <v>2.1248563615679571E-2</v>
      </c>
      <c r="BE262" s="13">
        <v>1.3086951639111159E-2</v>
      </c>
      <c r="BF262" s="13">
        <v>2.5267046046446948E-2</v>
      </c>
      <c r="BH262" s="13">
        <v>1.612054404179563E-2</v>
      </c>
      <c r="BI262" s="13">
        <v>9.5420230568566116E-3</v>
      </c>
      <c r="BJ262" s="13">
        <v>1.336097222375561E-2</v>
      </c>
      <c r="BK262" s="13">
        <v>1.3996402338729371E-2</v>
      </c>
      <c r="BL262" s="13">
        <v>1.2697889550857979E-2</v>
      </c>
      <c r="BN262" s="13">
        <v>9.1793922815723017E-3</v>
      </c>
      <c r="BO262" s="13">
        <v>2.444370894834744E-2</v>
      </c>
      <c r="BP262" s="13">
        <v>1.32179660703103E-2</v>
      </c>
      <c r="BQ262" s="13">
        <v>4.061251813616068E-2</v>
      </c>
      <c r="BR262" s="13">
        <v>3.6848237206774118E-2</v>
      </c>
      <c r="BS262" s="13">
        <v>1.368058289504864E-2</v>
      </c>
    </row>
    <row r="264" spans="2:73" x14ac:dyDescent="0.35">
      <c r="B264" s="25" t="s">
        <v>179</v>
      </c>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row>
    <row r="265" spans="2:73" x14ac:dyDescent="0.35">
      <c r="B265" s="27" t="s">
        <v>16</v>
      </c>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row>
    <row r="266" spans="2:73" x14ac:dyDescent="0.35">
      <c r="B266" s="12" t="s">
        <v>170</v>
      </c>
      <c r="C266" s="13">
        <v>7.3759497860618986E-2</v>
      </c>
      <c r="D266" s="13">
        <v>0.10672783965070121</v>
      </c>
      <c r="E266" s="13">
        <v>0.1022699303136199</v>
      </c>
      <c r="F266" s="13">
        <v>8.102166975657335E-2</v>
      </c>
      <c r="G266" s="13">
        <v>5.8723720866206461E-2</v>
      </c>
      <c r="H266" s="13">
        <v>7.4732568672546421E-2</v>
      </c>
      <c r="I266" s="13">
        <v>4.4251825599559251E-2</v>
      </c>
      <c r="K266" s="13">
        <v>8.0814831034462339E-2</v>
      </c>
      <c r="L266" s="13">
        <v>6.6873276228728157E-2</v>
      </c>
      <c r="N266" s="13">
        <v>0.1010019535485796</v>
      </c>
      <c r="O266" s="13">
        <v>6.542504845463426E-2</v>
      </c>
      <c r="P266" s="13">
        <v>6.526989194608733E-2</v>
      </c>
      <c r="Q266" s="13">
        <v>6.9475879988230474E-2</v>
      </c>
      <c r="S266" s="13">
        <v>7.3738877447208126E-2</v>
      </c>
      <c r="T266" s="13">
        <v>8.4596173169397562E-2</v>
      </c>
      <c r="U266" s="13">
        <v>8.7375014782397786E-2</v>
      </c>
      <c r="V266" s="13">
        <v>7.6706158712049471E-2</v>
      </c>
      <c r="W266" s="13">
        <v>8.9258776438050622E-2</v>
      </c>
      <c r="X266" s="13">
        <v>3.6880125275541097E-2</v>
      </c>
      <c r="Y266" s="13">
        <v>2.066749657335086E-2</v>
      </c>
      <c r="Z266" s="13">
        <v>8.4945745482212925E-2</v>
      </c>
      <c r="AB266" s="13">
        <v>6.9708764980487434E-2</v>
      </c>
      <c r="AC266" s="13">
        <v>7.9162829588825645E-2</v>
      </c>
      <c r="AD266" s="13">
        <v>3.0362188805383779E-2</v>
      </c>
      <c r="AE266" s="13">
        <v>9.2170303012318378E-2</v>
      </c>
      <c r="AF266" s="13">
        <v>0.11870968040870671</v>
      </c>
      <c r="AH266" s="13">
        <v>8.7787562469167579E-2</v>
      </c>
      <c r="AI266" s="13">
        <v>7.1512222895590644E-2</v>
      </c>
      <c r="AJ266" s="13">
        <v>6.7211126188938097E-2</v>
      </c>
      <c r="AK266" s="13">
        <v>7.5251362444916634E-2</v>
      </c>
      <c r="AL266" s="13">
        <v>9.5792133453705963E-2</v>
      </c>
      <c r="AM266" s="13">
        <v>4.9835194335467979E-2</v>
      </c>
      <c r="AO266" s="13">
        <v>7.6817062091879509E-2</v>
      </c>
      <c r="AP266" s="13">
        <v>8.2283339343351081E-2</v>
      </c>
      <c r="AQ266" s="13">
        <v>8.3553640703191531E-2</v>
      </c>
      <c r="AR266" s="13">
        <v>5.243663602821861E-2</v>
      </c>
      <c r="AS266" s="13">
        <v>0.12844055718062761</v>
      </c>
      <c r="AT266" s="13">
        <v>4.1808495306575939E-2</v>
      </c>
      <c r="AV266" s="13">
        <v>8.3810234444647344E-2</v>
      </c>
      <c r="AW266" s="13">
        <v>7.3658074945496047E-2</v>
      </c>
      <c r="AX266" s="13">
        <v>7.504613397330083E-2</v>
      </c>
      <c r="AY266" s="13">
        <v>0.122261722041588</v>
      </c>
      <c r="AZ266" s="13">
        <v>4.3607686138464698E-2</v>
      </c>
      <c r="BB266" s="13">
        <v>8.4859997372055504E-2</v>
      </c>
      <c r="BC266" s="13">
        <v>7.3237582139091734E-2</v>
      </c>
      <c r="BD266" s="13">
        <v>5.6617799606084977E-2</v>
      </c>
      <c r="BE266" s="13">
        <v>6.3176607762563744E-2</v>
      </c>
      <c r="BF266" s="13">
        <v>0.15040871907984871</v>
      </c>
      <c r="BH266" s="13">
        <v>8.0429946615629827E-2</v>
      </c>
      <c r="BI266" s="13">
        <v>8.582882220866582E-2</v>
      </c>
      <c r="BJ266" s="13">
        <v>5.5047358728675333E-2</v>
      </c>
      <c r="BK266" s="13">
        <v>4.5334892464600887E-2</v>
      </c>
      <c r="BL266" s="13">
        <v>0.156301817442701</v>
      </c>
      <c r="BN266" s="13">
        <v>5.2113717868430533E-2</v>
      </c>
      <c r="BO266" s="13">
        <v>3.7113738860810028E-2</v>
      </c>
      <c r="BP266" s="13">
        <v>5.5017247259941823E-2</v>
      </c>
      <c r="BQ266" s="13">
        <v>0.1145016401769654</v>
      </c>
      <c r="BR266" s="13">
        <v>0.17317778503172851</v>
      </c>
      <c r="BS266" s="13">
        <v>9.8286522775603957E-2</v>
      </c>
    </row>
    <row r="267" spans="2:73" x14ac:dyDescent="0.35">
      <c r="B267" s="12" t="s">
        <v>171</v>
      </c>
      <c r="C267" s="13">
        <v>0.1486029554728889</v>
      </c>
      <c r="D267" s="13">
        <v>0.1892776160307843</v>
      </c>
      <c r="E267" s="13">
        <v>0.16958398040930051</v>
      </c>
      <c r="F267" s="13">
        <v>0.16364501140658849</v>
      </c>
      <c r="G267" s="13">
        <v>0.1204889787107194</v>
      </c>
      <c r="H267" s="13">
        <v>0.1289680566407049</v>
      </c>
      <c r="I267" s="13">
        <v>0.14057155319360701</v>
      </c>
      <c r="K267" s="13">
        <v>0.17287683078625621</v>
      </c>
      <c r="L267" s="13">
        <v>0.12466970995790801</v>
      </c>
      <c r="N267" s="13">
        <v>0.1828308604601746</v>
      </c>
      <c r="O267" s="13">
        <v>0.17999821128574339</v>
      </c>
      <c r="P267" s="13">
        <v>0.13002726548038521</v>
      </c>
      <c r="Q267" s="13">
        <v>0.10573790330914749</v>
      </c>
      <c r="S267" s="13">
        <v>0.1837337129492867</v>
      </c>
      <c r="T267" s="13">
        <v>0.166297997081403</v>
      </c>
      <c r="U267" s="13">
        <v>9.4317593122776572E-2</v>
      </c>
      <c r="V267" s="13">
        <v>0.1269726694765182</v>
      </c>
      <c r="W267" s="13">
        <v>0.1160751851713679</v>
      </c>
      <c r="X267" s="13">
        <v>0.1238826963321677</v>
      </c>
      <c r="Y267" s="13">
        <v>0.2450343203103782</v>
      </c>
      <c r="Z267" s="13">
        <v>0.1120561576921624</v>
      </c>
      <c r="AB267" s="13">
        <v>0.1225747927932176</v>
      </c>
      <c r="AC267" s="13">
        <v>0.1378478330568815</v>
      </c>
      <c r="AD267" s="13">
        <v>0.15218544839174319</v>
      </c>
      <c r="AE267" s="13">
        <v>0.18450947562186329</v>
      </c>
      <c r="AF267" s="13">
        <v>0.2287055603284488</v>
      </c>
      <c r="AH267" s="13">
        <v>0.1405948512607535</v>
      </c>
      <c r="AI267" s="13">
        <v>0.2370191345970972</v>
      </c>
      <c r="AJ267" s="13">
        <v>0.13737680007247491</v>
      </c>
      <c r="AK267" s="13">
        <v>0.14449283638791929</v>
      </c>
      <c r="AL267" s="13">
        <v>0.13865731386182931</v>
      </c>
      <c r="AM267" s="13">
        <v>0.1135889081753311</v>
      </c>
      <c r="AO267" s="13">
        <v>0.1474164406715201</v>
      </c>
      <c r="AP267" s="13">
        <v>0.23300418541176429</v>
      </c>
      <c r="AQ267" s="13">
        <v>0.14819931324533561</v>
      </c>
      <c r="AR267" s="13">
        <v>0.15485804569053799</v>
      </c>
      <c r="AS267" s="13">
        <v>0.133250757961416</v>
      </c>
      <c r="AT267" s="13">
        <v>0.1067136136914266</v>
      </c>
      <c r="AV267" s="13">
        <v>0.21558338432130331</v>
      </c>
      <c r="AW267" s="13">
        <v>0.15490226632077941</v>
      </c>
      <c r="AX267" s="13">
        <v>0.13893659889147431</v>
      </c>
      <c r="AY267" s="13">
        <v>0.16327823825580001</v>
      </c>
      <c r="AZ267" s="13">
        <v>0.1553747934867834</v>
      </c>
      <c r="BB267" s="13">
        <v>0.13527558883550109</v>
      </c>
      <c r="BC267" s="13">
        <v>0.2195086578782332</v>
      </c>
      <c r="BD267" s="13">
        <v>0.13818048152979301</v>
      </c>
      <c r="BE267" s="13">
        <v>0.18476400460697559</v>
      </c>
      <c r="BF267" s="13">
        <v>0.14584866429883439</v>
      </c>
      <c r="BH267" s="13">
        <v>0.1394946933249134</v>
      </c>
      <c r="BI267" s="13">
        <v>0.21394915125823849</v>
      </c>
      <c r="BJ267" s="13">
        <v>0.14481987086232281</v>
      </c>
      <c r="BK267" s="13">
        <v>0.1513985196863378</v>
      </c>
      <c r="BL267" s="13">
        <v>0.13652455698584209</v>
      </c>
      <c r="BN267" s="13">
        <v>0.2195417620769286</v>
      </c>
      <c r="BO267" s="13">
        <v>0.12824702243882691</v>
      </c>
      <c r="BP267" s="13">
        <v>0.16298718921402569</v>
      </c>
      <c r="BQ267" s="13">
        <v>9.0272458422491458E-2</v>
      </c>
      <c r="BR267" s="13">
        <v>9.6834066065586616E-2</v>
      </c>
      <c r="BS267" s="13">
        <v>0.1397529651955253</v>
      </c>
    </row>
    <row r="268" spans="2:73" x14ac:dyDescent="0.35">
      <c r="B268" s="12" t="s">
        <v>172</v>
      </c>
      <c r="C268" s="13">
        <v>0.24140813041704451</v>
      </c>
      <c r="D268" s="13">
        <v>0.259612688203606</v>
      </c>
      <c r="E268" s="13">
        <v>0.20349435714504799</v>
      </c>
      <c r="F268" s="13">
        <v>0.2086506237761859</v>
      </c>
      <c r="G268" s="13">
        <v>0.27193615400946519</v>
      </c>
      <c r="H268" s="13">
        <v>0.29062229009881368</v>
      </c>
      <c r="I268" s="13">
        <v>0.22417117503444159</v>
      </c>
      <c r="K268" s="13">
        <v>0.26345753247901288</v>
      </c>
      <c r="L268" s="13">
        <v>0.21991222319106651</v>
      </c>
      <c r="N268" s="13">
        <v>0.22474071327261519</v>
      </c>
      <c r="O268" s="13">
        <v>0.23282670104654479</v>
      </c>
      <c r="P268" s="13">
        <v>0.28534724071177198</v>
      </c>
      <c r="Q268" s="13">
        <v>0.22330476707819749</v>
      </c>
      <c r="S268" s="13">
        <v>0.26544096371072168</v>
      </c>
      <c r="T268" s="13">
        <v>0.2287552369095828</v>
      </c>
      <c r="U268" s="13">
        <v>0.26217714632562361</v>
      </c>
      <c r="V268" s="13">
        <v>0.26839849855182152</v>
      </c>
      <c r="W268" s="13">
        <v>0.23977842407507469</v>
      </c>
      <c r="X268" s="13">
        <v>0.19975276434537481</v>
      </c>
      <c r="Y268" s="13">
        <v>0.2305886501397062</v>
      </c>
      <c r="Z268" s="13">
        <v>0.18916237480112169</v>
      </c>
      <c r="AB268" s="13">
        <v>0.22743577841125889</v>
      </c>
      <c r="AC268" s="13">
        <v>0.25356319692076468</v>
      </c>
      <c r="AD268" s="13">
        <v>0.25677106073626488</v>
      </c>
      <c r="AE268" s="13">
        <v>0.23905391185856559</v>
      </c>
      <c r="AF268" s="13">
        <v>0.19767566099656189</v>
      </c>
      <c r="AH268" s="13">
        <v>0.26653980204790451</v>
      </c>
      <c r="AI268" s="13">
        <v>0.1950717512311648</v>
      </c>
      <c r="AJ268" s="13">
        <v>0.19920054820728461</v>
      </c>
      <c r="AK268" s="13">
        <v>0.31592584460007922</v>
      </c>
      <c r="AL268" s="13">
        <v>0.27137381014111889</v>
      </c>
      <c r="AM268" s="13">
        <v>0.2305396439051251</v>
      </c>
      <c r="AO268" s="13">
        <v>0.27275678554782218</v>
      </c>
      <c r="AP268" s="13">
        <v>0.21541736911542531</v>
      </c>
      <c r="AQ268" s="13">
        <v>0.21509316512384771</v>
      </c>
      <c r="AR268" s="13">
        <v>0.29163598432473298</v>
      </c>
      <c r="AS268" s="13">
        <v>0.234026436738551</v>
      </c>
      <c r="AT268" s="13">
        <v>0.22386409123868331</v>
      </c>
      <c r="AV268" s="13">
        <v>0.21504239586688781</v>
      </c>
      <c r="AW268" s="13">
        <v>0.22658482473983671</v>
      </c>
      <c r="AX268" s="13">
        <v>0.29088896949511539</v>
      </c>
      <c r="AY268" s="13">
        <v>0.24834226004741511</v>
      </c>
      <c r="AZ268" s="13">
        <v>0.22299676932702331</v>
      </c>
      <c r="BB268" s="13">
        <v>0.27225300434848437</v>
      </c>
      <c r="BC268" s="13">
        <v>0.23050874614752551</v>
      </c>
      <c r="BD268" s="13">
        <v>0.18599227243113231</v>
      </c>
      <c r="BE268" s="13">
        <v>0.21101524485047291</v>
      </c>
      <c r="BF268" s="13">
        <v>0.18426667520035331</v>
      </c>
      <c r="BH268" s="13">
        <v>0.28016836984241278</v>
      </c>
      <c r="BI268" s="13">
        <v>0.23156861818522431</v>
      </c>
      <c r="BJ268" s="13">
        <v>0.19516228224768639</v>
      </c>
      <c r="BK268" s="13">
        <v>0.2229720979630144</v>
      </c>
      <c r="BL268" s="13">
        <v>0.17166680301356049</v>
      </c>
      <c r="BN268" s="13">
        <v>0.22049001965196641</v>
      </c>
      <c r="BO268" s="13">
        <v>0.22987991842370989</v>
      </c>
      <c r="BP268" s="13">
        <v>0.2438867043011248</v>
      </c>
      <c r="BQ268" s="13">
        <v>0.23124405822916719</v>
      </c>
      <c r="BR268" s="13">
        <v>0.24276178985742691</v>
      </c>
      <c r="BS268" s="13">
        <v>0.27314182811993593</v>
      </c>
    </row>
    <row r="269" spans="2:73" x14ac:dyDescent="0.35">
      <c r="B269" s="12" t="s">
        <v>173</v>
      </c>
      <c r="C269" s="13">
        <v>0.26818221182883711</v>
      </c>
      <c r="D269" s="13">
        <v>0.2155176605318965</v>
      </c>
      <c r="E269" s="13">
        <v>0.27899838852016529</v>
      </c>
      <c r="F269" s="13">
        <v>0.27235649490128599</v>
      </c>
      <c r="G269" s="13">
        <v>0.24795963618748809</v>
      </c>
      <c r="H269" s="13">
        <v>0.24146221340852081</v>
      </c>
      <c r="I269" s="13">
        <v>0.31484971471368889</v>
      </c>
      <c r="K269" s="13">
        <v>0.25263301438071017</v>
      </c>
      <c r="L269" s="13">
        <v>0.2820531144109481</v>
      </c>
      <c r="N269" s="13">
        <v>0.30025101835956541</v>
      </c>
      <c r="O269" s="13">
        <v>0.26267037797683729</v>
      </c>
      <c r="P269" s="13">
        <v>0.2482519065999837</v>
      </c>
      <c r="Q269" s="13">
        <v>0.26878851078540122</v>
      </c>
      <c r="S269" s="13">
        <v>0.24094237179363109</v>
      </c>
      <c r="T269" s="13">
        <v>0.28791023490601397</v>
      </c>
      <c r="U269" s="13">
        <v>0.32794469644183361</v>
      </c>
      <c r="V269" s="13">
        <v>0.24876274414010449</v>
      </c>
      <c r="W269" s="13">
        <v>0.25904837356228211</v>
      </c>
      <c r="X269" s="13">
        <v>0.34701418383806409</v>
      </c>
      <c r="Y269" s="13">
        <v>0.2439034486327892</v>
      </c>
      <c r="Z269" s="13">
        <v>0.2426879296979533</v>
      </c>
      <c r="AB269" s="13">
        <v>0.28384166052906268</v>
      </c>
      <c r="AC269" s="13">
        <v>0.25090766964581718</v>
      </c>
      <c r="AD269" s="13">
        <v>0.28734270124238792</v>
      </c>
      <c r="AE269" s="13">
        <v>0.25535996542407652</v>
      </c>
      <c r="AF269" s="13">
        <v>0.28006667880086211</v>
      </c>
      <c r="AH269" s="13">
        <v>0.27022402736299478</v>
      </c>
      <c r="AI269" s="13">
        <v>0.30459938422652949</v>
      </c>
      <c r="AJ269" s="13">
        <v>0.2857746615887638</v>
      </c>
      <c r="AK269" s="13">
        <v>0.20820174908450759</v>
      </c>
      <c r="AL269" s="13">
        <v>0.25436933482328072</v>
      </c>
      <c r="AM269" s="13">
        <v>0.28505108665648787</v>
      </c>
      <c r="AO269" s="13">
        <v>0.2739424506683289</v>
      </c>
      <c r="AP269" s="13">
        <v>0.2901800181250237</v>
      </c>
      <c r="AQ269" s="13">
        <v>0.26552266276853109</v>
      </c>
      <c r="AR269" s="13">
        <v>0.23641457656907999</v>
      </c>
      <c r="AS269" s="13">
        <v>0.26398480660678042</v>
      </c>
      <c r="AT269" s="13">
        <v>0.30220359147438608</v>
      </c>
      <c r="AV269" s="13">
        <v>0.30290798222917498</v>
      </c>
      <c r="AW269" s="13">
        <v>0.29229098024428218</v>
      </c>
      <c r="AX269" s="13">
        <v>0.2419553796819775</v>
      </c>
      <c r="AY269" s="13">
        <v>0.26662262861812092</v>
      </c>
      <c r="AZ269" s="13">
        <v>0.28088153016000889</v>
      </c>
      <c r="BB269" s="13">
        <v>0.28024318922430491</v>
      </c>
      <c r="BC269" s="13">
        <v>0.31016562702989342</v>
      </c>
      <c r="BD269" s="13">
        <v>0.3142867293111043</v>
      </c>
      <c r="BE269" s="13">
        <v>0.19124657713583079</v>
      </c>
      <c r="BF269" s="13">
        <v>0.34409938070615093</v>
      </c>
      <c r="BH269" s="13">
        <v>0.27148179902047909</v>
      </c>
      <c r="BI269" s="13">
        <v>0.31506477372091157</v>
      </c>
      <c r="BJ269" s="13">
        <v>0.30434627167803741</v>
      </c>
      <c r="BK269" s="13">
        <v>0.2148544622004005</v>
      </c>
      <c r="BL269" s="13">
        <v>0.33394422598721402</v>
      </c>
      <c r="BN269" s="13">
        <v>0.32248652985821652</v>
      </c>
      <c r="BO269" s="13">
        <v>0.32310249804595098</v>
      </c>
      <c r="BP269" s="13">
        <v>0.21250607644062769</v>
      </c>
      <c r="BQ269" s="13">
        <v>0.23372633015273889</v>
      </c>
      <c r="BR269" s="13">
        <v>0.26949019452152712</v>
      </c>
      <c r="BS269" s="13">
        <v>0.26370666276524451</v>
      </c>
    </row>
    <row r="270" spans="2:73" x14ac:dyDescent="0.35">
      <c r="B270" s="12" t="s">
        <v>174</v>
      </c>
      <c r="C270" s="13">
        <v>0.13346850802184229</v>
      </c>
      <c r="D270" s="13">
        <v>0.1026837433398991</v>
      </c>
      <c r="E270" s="13">
        <v>0.11939558350436651</v>
      </c>
      <c r="F270" s="13">
        <v>0.1602725665513248</v>
      </c>
      <c r="G270" s="13">
        <v>0.1567232174601805</v>
      </c>
      <c r="H270" s="13">
        <v>0.1375308866307981</v>
      </c>
      <c r="I270" s="13">
        <v>0.1199943218835659</v>
      </c>
      <c r="K270" s="13">
        <v>0.13244318000274841</v>
      </c>
      <c r="L270" s="13">
        <v>0.1347999526359614</v>
      </c>
      <c r="N270" s="13">
        <v>9.0580777713247143E-2</v>
      </c>
      <c r="O270" s="13">
        <v>0.1083459793239292</v>
      </c>
      <c r="P270" s="13">
        <v>0.16424219206594939</v>
      </c>
      <c r="Q270" s="13">
        <v>0.16653676725128719</v>
      </c>
      <c r="S270" s="13">
        <v>0.10379808113988021</v>
      </c>
      <c r="T270" s="13">
        <v>7.5199286458983119E-2</v>
      </c>
      <c r="U270" s="13">
        <v>0.1157050911742899</v>
      </c>
      <c r="V270" s="13">
        <v>0.18257457109200381</v>
      </c>
      <c r="W270" s="13">
        <v>0.17683479811614669</v>
      </c>
      <c r="X270" s="13">
        <v>0.14000321536226609</v>
      </c>
      <c r="Y270" s="13">
        <v>0.1028392013593122</v>
      </c>
      <c r="Z270" s="13">
        <v>0.20361567137374581</v>
      </c>
      <c r="AB270" s="13">
        <v>0.16664228236206169</v>
      </c>
      <c r="AC270" s="13">
        <v>0.1362971702913969</v>
      </c>
      <c r="AD270" s="13">
        <v>0.154492119607853</v>
      </c>
      <c r="AE270" s="13">
        <v>6.2162249398610668E-2</v>
      </c>
      <c r="AF270" s="13">
        <v>0.12222530891215259</v>
      </c>
      <c r="AH270" s="13">
        <v>0.12115376980613519</v>
      </c>
      <c r="AI270" s="13">
        <v>0.1024287085476716</v>
      </c>
      <c r="AJ270" s="13">
        <v>0.148872172086608</v>
      </c>
      <c r="AK270" s="13">
        <v>7.3545848060243599E-2</v>
      </c>
      <c r="AL270" s="13">
        <v>0.13102045332477119</v>
      </c>
      <c r="AM270" s="13">
        <v>0.20104436145184371</v>
      </c>
      <c r="AO270" s="13">
        <v>0.1156520620982391</v>
      </c>
      <c r="AP270" s="13">
        <v>9.5504860173901474E-2</v>
      </c>
      <c r="AQ270" s="13">
        <v>0.1471590994712737</v>
      </c>
      <c r="AR270" s="13">
        <v>0.1035590523486974</v>
      </c>
      <c r="AS270" s="13">
        <v>0.12121992874707339</v>
      </c>
      <c r="AT270" s="13">
        <v>0.19605213315300829</v>
      </c>
      <c r="AV270" s="13">
        <v>9.4328713075413212E-2</v>
      </c>
      <c r="AW270" s="13">
        <v>0.1034466358652604</v>
      </c>
      <c r="AX270" s="13">
        <v>0.1016923988669198</v>
      </c>
      <c r="AY270" s="13">
        <v>0.1246171355839783</v>
      </c>
      <c r="AZ270" s="13">
        <v>0.18174915618157669</v>
      </c>
      <c r="BB270" s="13">
        <v>0.13776260578741539</v>
      </c>
      <c r="BC270" s="13">
        <v>8.0099224815927156E-2</v>
      </c>
      <c r="BD270" s="13">
        <v>0.15115430421114329</v>
      </c>
      <c r="BE270" s="13">
        <v>0.20211914710976081</v>
      </c>
      <c r="BF270" s="13">
        <v>7.5233372698347081E-2</v>
      </c>
      <c r="BH270" s="13">
        <v>0.1399337207127582</v>
      </c>
      <c r="BI270" s="13">
        <v>7.7877730734353279E-2</v>
      </c>
      <c r="BJ270" s="13">
        <v>0.15513574315938569</v>
      </c>
      <c r="BK270" s="13">
        <v>0.20751590005024001</v>
      </c>
      <c r="BL270" s="13">
        <v>9.5041043267506814E-2</v>
      </c>
      <c r="BN270" s="13">
        <v>9.122553910614957E-2</v>
      </c>
      <c r="BO270" s="13">
        <v>0.1185395145873184</v>
      </c>
      <c r="BP270" s="13">
        <v>0.1511148183876779</v>
      </c>
      <c r="BQ270" s="13">
        <v>0.251164898489246</v>
      </c>
      <c r="BR270" s="13">
        <v>0.10815911663274411</v>
      </c>
      <c r="BS270" s="13">
        <v>0.13119574726193031</v>
      </c>
    </row>
    <row r="271" spans="2:73" x14ac:dyDescent="0.35">
      <c r="B271" s="12" t="s">
        <v>120</v>
      </c>
      <c r="C271" s="13">
        <v>0.13457869639876829</v>
      </c>
      <c r="D271" s="13">
        <v>0.12618045224311289</v>
      </c>
      <c r="E271" s="13">
        <v>0.1262577601074997</v>
      </c>
      <c r="F271" s="13">
        <v>0.1140536336080412</v>
      </c>
      <c r="G271" s="13">
        <v>0.14416829276594029</v>
      </c>
      <c r="H271" s="13">
        <v>0.12668398454861621</v>
      </c>
      <c r="I271" s="13">
        <v>0.1561614095751373</v>
      </c>
      <c r="K271" s="13">
        <v>9.7774611316809965E-2</v>
      </c>
      <c r="L271" s="13">
        <v>0.17169172357538789</v>
      </c>
      <c r="N271" s="13">
        <v>0.1005946766458181</v>
      </c>
      <c r="O271" s="13">
        <v>0.15073368191231121</v>
      </c>
      <c r="P271" s="13">
        <v>0.1068615031958222</v>
      </c>
      <c r="Q271" s="13">
        <v>0.16615617158773621</v>
      </c>
      <c r="S271" s="13">
        <v>0.1323459929592721</v>
      </c>
      <c r="T271" s="13">
        <v>0.1572410714746193</v>
      </c>
      <c r="U271" s="13">
        <v>0.1124804581530785</v>
      </c>
      <c r="V271" s="13">
        <v>9.6585358027502455E-2</v>
      </c>
      <c r="W271" s="13">
        <v>0.11900444263707791</v>
      </c>
      <c r="X271" s="13">
        <v>0.1524670148465862</v>
      </c>
      <c r="Y271" s="13">
        <v>0.1569668829844634</v>
      </c>
      <c r="Z271" s="13">
        <v>0.16753212095280379</v>
      </c>
      <c r="AB271" s="13">
        <v>0.12979672092391159</v>
      </c>
      <c r="AC271" s="13">
        <v>0.14222130049631401</v>
      </c>
      <c r="AD271" s="13">
        <v>0.11884648121636721</v>
      </c>
      <c r="AE271" s="13">
        <v>0.1667440946845655</v>
      </c>
      <c r="AF271" s="13">
        <v>5.2617110553268058E-2</v>
      </c>
      <c r="AH271" s="13">
        <v>0.1136999870530445</v>
      </c>
      <c r="AI271" s="13">
        <v>8.9368798501946137E-2</v>
      </c>
      <c r="AJ271" s="13">
        <v>0.16156469185593059</v>
      </c>
      <c r="AK271" s="13">
        <v>0.18258235942233361</v>
      </c>
      <c r="AL271" s="13">
        <v>0.1087869543952935</v>
      </c>
      <c r="AM271" s="13">
        <v>0.11994080547574421</v>
      </c>
      <c r="AO271" s="13">
        <v>0.11341519892221021</v>
      </c>
      <c r="AP271" s="13">
        <v>8.3610227830534053E-2</v>
      </c>
      <c r="AQ271" s="13">
        <v>0.1404721186878205</v>
      </c>
      <c r="AR271" s="13">
        <v>0.16109570503873291</v>
      </c>
      <c r="AS271" s="13">
        <v>0.11907751276555149</v>
      </c>
      <c r="AT271" s="13">
        <v>0.12935807513591971</v>
      </c>
      <c r="AV271" s="13">
        <v>8.8327290062573546E-2</v>
      </c>
      <c r="AW271" s="13">
        <v>0.1491172178843452</v>
      </c>
      <c r="AX271" s="13">
        <v>0.1514805190912121</v>
      </c>
      <c r="AY271" s="13">
        <v>7.4878015453097788E-2</v>
      </c>
      <c r="AZ271" s="13">
        <v>0.1153900647061428</v>
      </c>
      <c r="BB271" s="13">
        <v>8.9605614432238523E-2</v>
      </c>
      <c r="BC271" s="13">
        <v>8.6480161989329035E-2</v>
      </c>
      <c r="BD271" s="13">
        <v>0.15376841291074211</v>
      </c>
      <c r="BE271" s="13">
        <v>0.14767841853439631</v>
      </c>
      <c r="BF271" s="13">
        <v>0.10014318801646541</v>
      </c>
      <c r="BH271" s="13">
        <v>8.8491470483806581E-2</v>
      </c>
      <c r="BI271" s="13">
        <v>7.5710903892606166E-2</v>
      </c>
      <c r="BJ271" s="13">
        <v>0.14548847332389239</v>
      </c>
      <c r="BK271" s="13">
        <v>0.15792412763540639</v>
      </c>
      <c r="BL271" s="13">
        <v>0.1065215533031756</v>
      </c>
      <c r="BN271" s="13">
        <v>9.4142431438308333E-2</v>
      </c>
      <c r="BO271" s="13">
        <v>0.1631173076433837</v>
      </c>
      <c r="BP271" s="13">
        <v>0.17448796439660191</v>
      </c>
      <c r="BQ271" s="13">
        <v>7.9090614529391173E-2</v>
      </c>
      <c r="BR271" s="13">
        <v>0.1095770478909871</v>
      </c>
      <c r="BS271" s="13">
        <v>9.3916273881760048E-2</v>
      </c>
    </row>
    <row r="273" spans="2:73" x14ac:dyDescent="0.35">
      <c r="B273" s="25" t="s">
        <v>180</v>
      </c>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row>
    <row r="274" spans="2:73" x14ac:dyDescent="0.35">
      <c r="B274" s="27" t="s">
        <v>16</v>
      </c>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row>
    <row r="275" spans="2:73" x14ac:dyDescent="0.35">
      <c r="B275" s="12" t="s">
        <v>170</v>
      </c>
      <c r="C275" s="13">
        <v>0.445117217708067</v>
      </c>
      <c r="D275" s="13">
        <v>0.41414960534964967</v>
      </c>
      <c r="E275" s="13">
        <v>0.45626699593142128</v>
      </c>
      <c r="F275" s="13">
        <v>0.46009314828554732</v>
      </c>
      <c r="G275" s="13">
        <v>0.42689105787531478</v>
      </c>
      <c r="H275" s="13">
        <v>0.48189324012839818</v>
      </c>
      <c r="I275" s="13">
        <v>0.42789512374198868</v>
      </c>
      <c r="K275" s="13">
        <v>0.43603360983016981</v>
      </c>
      <c r="L275" s="13">
        <v>0.45292827878619502</v>
      </c>
      <c r="N275" s="13">
        <v>0.45666945830951478</v>
      </c>
      <c r="O275" s="13">
        <v>0.41978689460823371</v>
      </c>
      <c r="P275" s="13">
        <v>0.39895402559921977</v>
      </c>
      <c r="Q275" s="13">
        <v>0.50781039204952239</v>
      </c>
      <c r="S275" s="13">
        <v>0.47632864087282928</v>
      </c>
      <c r="T275" s="13">
        <v>0.4386782372733567</v>
      </c>
      <c r="U275" s="13">
        <v>0.37462183490477857</v>
      </c>
      <c r="V275" s="13">
        <v>0.41446353067504588</v>
      </c>
      <c r="W275" s="13">
        <v>0.40783182795505318</v>
      </c>
      <c r="X275" s="13">
        <v>0.40267480894221969</v>
      </c>
      <c r="Y275" s="13">
        <v>0.43997640785467967</v>
      </c>
      <c r="Z275" s="13">
        <v>0.55498228437798158</v>
      </c>
      <c r="AB275" s="13">
        <v>0.482475690975806</v>
      </c>
      <c r="AC275" s="13">
        <v>0.43646086984682281</v>
      </c>
      <c r="AD275" s="13">
        <v>0.45144588068083052</v>
      </c>
      <c r="AE275" s="13">
        <v>0.38538462358124892</v>
      </c>
      <c r="AF275" s="13">
        <v>0.47047046726592667</v>
      </c>
      <c r="AH275" s="13">
        <v>0.52438499719740617</v>
      </c>
      <c r="AI275" s="13">
        <v>0.395377750800602</v>
      </c>
      <c r="AJ275" s="13">
        <v>0.38624959033457767</v>
      </c>
      <c r="AK275" s="13">
        <v>0.29921134590823611</v>
      </c>
      <c r="AL275" s="13">
        <v>0.61104033792033885</v>
      </c>
      <c r="AM275" s="13">
        <v>0.38392328324802272</v>
      </c>
      <c r="AO275" s="13">
        <v>0.507350534509866</v>
      </c>
      <c r="AP275" s="13">
        <v>0.41360629266434101</v>
      </c>
      <c r="AQ275" s="13">
        <v>0.38057603720663141</v>
      </c>
      <c r="AR275" s="13">
        <v>0.28042466004663991</v>
      </c>
      <c r="AS275" s="13">
        <v>0.58757738193524123</v>
      </c>
      <c r="AT275" s="13">
        <v>0.40902752821138588</v>
      </c>
      <c r="AV275" s="13">
        <v>0.45244651822208359</v>
      </c>
      <c r="AW275" s="13">
        <v>0.35357414904084872</v>
      </c>
      <c r="AX275" s="13">
        <v>0.34029274666894299</v>
      </c>
      <c r="AY275" s="13">
        <v>0.60849927461472086</v>
      </c>
      <c r="AZ275" s="13">
        <v>0.41948644991774109</v>
      </c>
      <c r="BB275" s="13">
        <v>0.54562740556543554</v>
      </c>
      <c r="BC275" s="13">
        <v>0.3942337905642459</v>
      </c>
      <c r="BD275" s="13">
        <v>0.31024300002772931</v>
      </c>
      <c r="BE275" s="13">
        <v>0.3305537666537503</v>
      </c>
      <c r="BF275" s="13">
        <v>0.64882752233574148</v>
      </c>
      <c r="BH275" s="13">
        <v>0.5607160614923441</v>
      </c>
      <c r="BI275" s="13">
        <v>0.3945191781524377</v>
      </c>
      <c r="BJ275" s="13">
        <v>0.3480063473918496</v>
      </c>
      <c r="BK275" s="13">
        <v>0.30066364279146479</v>
      </c>
      <c r="BL275" s="13">
        <v>0.4874817970043932</v>
      </c>
      <c r="BN275" s="13">
        <v>0.3985120724059561</v>
      </c>
      <c r="BO275" s="13">
        <v>0.3300829608872502</v>
      </c>
      <c r="BP275" s="13">
        <v>0.32579917211105119</v>
      </c>
      <c r="BQ275" s="13">
        <v>0.4393469962229834</v>
      </c>
      <c r="BR275" s="13">
        <v>0.67393147943551679</v>
      </c>
      <c r="BS275" s="13">
        <v>0.54224211139293244</v>
      </c>
    </row>
    <row r="276" spans="2:73" x14ac:dyDescent="0.35">
      <c r="B276" s="12" t="s">
        <v>171</v>
      </c>
      <c r="C276" s="13">
        <v>0.36544945281709562</v>
      </c>
      <c r="D276" s="13">
        <v>0.252955592667157</v>
      </c>
      <c r="E276" s="13">
        <v>0.32337445927154479</v>
      </c>
      <c r="F276" s="13">
        <v>0.36870397114773679</v>
      </c>
      <c r="G276" s="13">
        <v>0.44626213419759048</v>
      </c>
      <c r="H276" s="13">
        <v>0.33094163807980281</v>
      </c>
      <c r="I276" s="13">
        <v>0.4089268800965743</v>
      </c>
      <c r="K276" s="13">
        <v>0.3726648242615952</v>
      </c>
      <c r="L276" s="13">
        <v>0.35907217944739839</v>
      </c>
      <c r="N276" s="13">
        <v>0.39224676872080261</v>
      </c>
      <c r="O276" s="13">
        <v>0.37506356761738358</v>
      </c>
      <c r="P276" s="13">
        <v>0.36870244921160789</v>
      </c>
      <c r="Q276" s="13">
        <v>0.32999127246960269</v>
      </c>
      <c r="S276" s="13">
        <v>0.32918367478812011</v>
      </c>
      <c r="T276" s="13">
        <v>0.37105634567667661</v>
      </c>
      <c r="U276" s="13">
        <v>0.48988522756446251</v>
      </c>
      <c r="V276" s="13">
        <v>0.40515516311192989</v>
      </c>
      <c r="W276" s="13">
        <v>0.33984589263510379</v>
      </c>
      <c r="X276" s="13">
        <v>0.38675952184762008</v>
      </c>
      <c r="Y276" s="13">
        <v>0.35548674566303862</v>
      </c>
      <c r="Z276" s="13">
        <v>0.33436288987334328</v>
      </c>
      <c r="AB276" s="13">
        <v>0.35245585012101482</v>
      </c>
      <c r="AC276" s="13">
        <v>0.36132641120489939</v>
      </c>
      <c r="AD276" s="13">
        <v>0.36253424314891042</v>
      </c>
      <c r="AE276" s="13">
        <v>0.37575501405651779</v>
      </c>
      <c r="AF276" s="13">
        <v>0.42407769016957159</v>
      </c>
      <c r="AH276" s="13">
        <v>0.32713377678239458</v>
      </c>
      <c r="AI276" s="13">
        <v>0.4763209193210593</v>
      </c>
      <c r="AJ276" s="13">
        <v>0.40645974022032971</v>
      </c>
      <c r="AK276" s="13">
        <v>0.47618376977847249</v>
      </c>
      <c r="AL276" s="13">
        <v>0.17996519465761029</v>
      </c>
      <c r="AM276" s="13">
        <v>0.39492090751654513</v>
      </c>
      <c r="AO276" s="13">
        <v>0.33281486852952752</v>
      </c>
      <c r="AP276" s="13">
        <v>0.45838885254271161</v>
      </c>
      <c r="AQ276" s="13">
        <v>0.4021369740558387</v>
      </c>
      <c r="AR276" s="13">
        <v>0.49083972948578342</v>
      </c>
      <c r="AS276" s="13">
        <v>0.2490504724020251</v>
      </c>
      <c r="AT276" s="13">
        <v>0.38487483098549108</v>
      </c>
      <c r="AV276" s="13">
        <v>0.43521318657079822</v>
      </c>
      <c r="AW276" s="13">
        <v>0.43291907241610211</v>
      </c>
      <c r="AX276" s="13">
        <v>0.44759807562803278</v>
      </c>
      <c r="AY276" s="13">
        <v>0.2126727804814865</v>
      </c>
      <c r="AZ276" s="13">
        <v>0.36573753835687528</v>
      </c>
      <c r="BB276" s="13">
        <v>0.31195219190304269</v>
      </c>
      <c r="BC276" s="13">
        <v>0.477159908544596</v>
      </c>
      <c r="BD276" s="13">
        <v>0.42319176988620683</v>
      </c>
      <c r="BE276" s="13">
        <v>0.42764588207518661</v>
      </c>
      <c r="BF276" s="13">
        <v>0.1553989212150711</v>
      </c>
      <c r="BH276" s="13">
        <v>0.3008081572359606</v>
      </c>
      <c r="BI276" s="13">
        <v>0.48329032879682648</v>
      </c>
      <c r="BJ276" s="13">
        <v>0.40805818332147809</v>
      </c>
      <c r="BK276" s="13">
        <v>0.44772254383548882</v>
      </c>
      <c r="BL276" s="13">
        <v>0.32797245265128361</v>
      </c>
      <c r="BN276" s="13">
        <v>0.44747961133203212</v>
      </c>
      <c r="BO276" s="13">
        <v>0.44603590376926339</v>
      </c>
      <c r="BP276" s="13">
        <v>0.43623550676450612</v>
      </c>
      <c r="BQ276" s="13">
        <v>0.29918131841205181</v>
      </c>
      <c r="BR276" s="13">
        <v>0.13069802569333899</v>
      </c>
      <c r="BS276" s="13">
        <v>0.32133154943503062</v>
      </c>
    </row>
    <row r="277" spans="2:73" x14ac:dyDescent="0.35">
      <c r="B277" s="12" t="s">
        <v>172</v>
      </c>
      <c r="C277" s="13">
        <v>0.11502997468542681</v>
      </c>
      <c r="D277" s="13">
        <v>0.17147998792019681</v>
      </c>
      <c r="E277" s="13">
        <v>0.1068814267312805</v>
      </c>
      <c r="F277" s="13">
        <v>0.100295889857828</v>
      </c>
      <c r="G277" s="13">
        <v>9.3294942267065306E-2</v>
      </c>
      <c r="H277" s="13">
        <v>0.10722052466545411</v>
      </c>
      <c r="I277" s="13">
        <v>0.12714538568983941</v>
      </c>
      <c r="K277" s="13">
        <v>0.13019664351585361</v>
      </c>
      <c r="L277" s="13">
        <v>0.1001270074744177</v>
      </c>
      <c r="N277" s="13">
        <v>0.11987395512075991</v>
      </c>
      <c r="O277" s="13">
        <v>0.1117517122956415</v>
      </c>
      <c r="P277" s="13">
        <v>0.1327785741543186</v>
      </c>
      <c r="Q277" s="13">
        <v>0.1008830554234999</v>
      </c>
      <c r="S277" s="13">
        <v>0.1110038366622977</v>
      </c>
      <c r="T277" s="13">
        <v>0.1250987506319039</v>
      </c>
      <c r="U277" s="13">
        <v>0.1112085922709846</v>
      </c>
      <c r="V277" s="13">
        <v>9.1592394229684071E-2</v>
      </c>
      <c r="W277" s="13">
        <v>0.15956016710667159</v>
      </c>
      <c r="X277" s="13">
        <v>0.1167673234812103</v>
      </c>
      <c r="Y277" s="13">
        <v>0.183869349908931</v>
      </c>
      <c r="Z277" s="13">
        <v>6.1187743581684551E-2</v>
      </c>
      <c r="AB277" s="13">
        <v>9.4947195987086216E-2</v>
      </c>
      <c r="AC277" s="13">
        <v>0.11817589990628111</v>
      </c>
      <c r="AD277" s="13">
        <v>0.1185709980016585</v>
      </c>
      <c r="AE277" s="13">
        <v>0.164552736284718</v>
      </c>
      <c r="AF277" s="13">
        <v>7.4515020617464775E-2</v>
      </c>
      <c r="AH277" s="13">
        <v>0.1073153501114902</v>
      </c>
      <c r="AI277" s="13">
        <v>8.0499041028702339E-2</v>
      </c>
      <c r="AJ277" s="13">
        <v>0.14617802255636711</v>
      </c>
      <c r="AK277" s="13">
        <v>0.17941277016155721</v>
      </c>
      <c r="AL277" s="13">
        <v>0.1248622255339651</v>
      </c>
      <c r="AM277" s="13">
        <v>0.12628273874683221</v>
      </c>
      <c r="AO277" s="13">
        <v>0.1157959463326249</v>
      </c>
      <c r="AP277" s="13">
        <v>6.9522013942782665E-2</v>
      </c>
      <c r="AQ277" s="13">
        <v>0.16254550258651579</v>
      </c>
      <c r="AR277" s="13">
        <v>0.1827020616487034</v>
      </c>
      <c r="AS277" s="13">
        <v>0.1033051378401991</v>
      </c>
      <c r="AT277" s="13">
        <v>0.11478465200364581</v>
      </c>
      <c r="AV277" s="13">
        <v>5.9500075609111858E-2</v>
      </c>
      <c r="AW277" s="13">
        <v>0.1423800862547823</v>
      </c>
      <c r="AX277" s="13">
        <v>0.17610741461003901</v>
      </c>
      <c r="AY277" s="13">
        <v>0.1085655303129526</v>
      </c>
      <c r="AZ277" s="13">
        <v>0.1191184661358388</v>
      </c>
      <c r="BB277" s="13">
        <v>0.1030902567519915</v>
      </c>
      <c r="BC277" s="13">
        <v>7.2593245433533529E-2</v>
      </c>
      <c r="BD277" s="13">
        <v>0.1795196772497713</v>
      </c>
      <c r="BE277" s="13">
        <v>0.17853499482365409</v>
      </c>
      <c r="BF277" s="13">
        <v>0.14840958338124891</v>
      </c>
      <c r="BH277" s="13">
        <v>9.5950504563718675E-2</v>
      </c>
      <c r="BI277" s="13">
        <v>6.3275591836364553E-2</v>
      </c>
      <c r="BJ277" s="13">
        <v>0.1640781691051216</v>
      </c>
      <c r="BK277" s="13">
        <v>0.19773855769841331</v>
      </c>
      <c r="BL277" s="13">
        <v>0.18454575034432311</v>
      </c>
      <c r="BN277" s="13">
        <v>8.7318306606781665E-2</v>
      </c>
      <c r="BO277" s="13">
        <v>0.17271047572496981</v>
      </c>
      <c r="BP277" s="13">
        <v>0.18749244938990101</v>
      </c>
      <c r="BQ277" s="13">
        <v>0.1573402897782181</v>
      </c>
      <c r="BR277" s="13">
        <v>9.39838940983386E-2</v>
      </c>
      <c r="BS277" s="13">
        <v>9.7480876033484598E-2</v>
      </c>
    </row>
    <row r="278" spans="2:73" x14ac:dyDescent="0.35">
      <c r="B278" s="12" t="s">
        <v>173</v>
      </c>
      <c r="C278" s="13">
        <v>3.0026843023360832E-2</v>
      </c>
      <c r="D278" s="13">
        <v>5.0222065172898657E-2</v>
      </c>
      <c r="E278" s="13">
        <v>3.4177908491080503E-2</v>
      </c>
      <c r="F278" s="13">
        <v>2.8513970223036141E-2</v>
      </c>
      <c r="G278" s="13">
        <v>1.352688988469289E-2</v>
      </c>
      <c r="H278" s="13">
        <v>4.1744770522967323E-2</v>
      </c>
      <c r="I278" s="13">
        <v>2.276869148001549E-2</v>
      </c>
      <c r="K278" s="13">
        <v>2.8632167917227259E-2</v>
      </c>
      <c r="L278" s="13">
        <v>3.1490395258857988E-2</v>
      </c>
      <c r="N278" s="13">
        <v>1.8637307707625349E-2</v>
      </c>
      <c r="O278" s="13">
        <v>3.9013611194283357E-2</v>
      </c>
      <c r="P278" s="13">
        <v>3.8941423925055743E-2</v>
      </c>
      <c r="Q278" s="13">
        <v>1.989287023732873E-2</v>
      </c>
      <c r="S278" s="13">
        <v>3.054963663840202E-2</v>
      </c>
      <c r="T278" s="13">
        <v>3.1158661172855911E-2</v>
      </c>
      <c r="U278" s="13">
        <v>8.9673155599948734E-3</v>
      </c>
      <c r="V278" s="13">
        <v>3.9444448505914567E-2</v>
      </c>
      <c r="W278" s="13">
        <v>4.5261573532917952E-2</v>
      </c>
      <c r="X278" s="13">
        <v>3.804965759004162E-2</v>
      </c>
      <c r="Y278" s="13">
        <v>0</v>
      </c>
      <c r="Z278" s="13">
        <v>8.6969585887900283E-3</v>
      </c>
      <c r="AB278" s="13">
        <v>1.394319581761032E-2</v>
      </c>
      <c r="AC278" s="13">
        <v>4.0413737011173859E-2</v>
      </c>
      <c r="AD278" s="13">
        <v>2.4983496924042281E-2</v>
      </c>
      <c r="AE278" s="13">
        <v>4.109326623480853E-2</v>
      </c>
      <c r="AF278" s="13">
        <v>2.2357046328834389E-2</v>
      </c>
      <c r="AH278" s="13">
        <v>1.7508550586864811E-2</v>
      </c>
      <c r="AI278" s="13">
        <v>2.3993992772788471E-2</v>
      </c>
      <c r="AJ278" s="13">
        <v>3.7918734088379348E-2</v>
      </c>
      <c r="AK278" s="13">
        <v>3.895473244164778E-2</v>
      </c>
      <c r="AL278" s="13">
        <v>2.2552219228400509E-2</v>
      </c>
      <c r="AM278" s="13">
        <v>5.627619499172716E-2</v>
      </c>
      <c r="AO278" s="13">
        <v>1.7450484109299148E-2</v>
      </c>
      <c r="AP278" s="13">
        <v>3.4676830574870338E-2</v>
      </c>
      <c r="AQ278" s="13">
        <v>2.4212639311552351E-2</v>
      </c>
      <c r="AR278" s="13">
        <v>2.8859506841450031E-2</v>
      </c>
      <c r="AS278" s="13">
        <v>2.2173858139777122E-2</v>
      </c>
      <c r="AT278" s="13">
        <v>5.8841927554088728E-2</v>
      </c>
      <c r="AV278" s="13">
        <v>3.3836349615968708E-2</v>
      </c>
      <c r="AW278" s="13">
        <v>1.363242718041246E-2</v>
      </c>
      <c r="AX278" s="13">
        <v>3.6001763092985202E-2</v>
      </c>
      <c r="AY278" s="13">
        <v>2.8380808015485811E-2</v>
      </c>
      <c r="AZ278" s="13">
        <v>5.958350766770909E-2</v>
      </c>
      <c r="BB278" s="13">
        <v>1.6896853995275019E-2</v>
      </c>
      <c r="BC278" s="13">
        <v>4.2990677354464067E-2</v>
      </c>
      <c r="BD278" s="13">
        <v>5.7600868261141823E-2</v>
      </c>
      <c r="BE278" s="13">
        <v>5.0178404808297827E-2</v>
      </c>
      <c r="BF278" s="13">
        <v>0</v>
      </c>
      <c r="BH278" s="13">
        <v>1.831309191381518E-2</v>
      </c>
      <c r="BI278" s="13">
        <v>4.5244754070802369E-2</v>
      </c>
      <c r="BJ278" s="13">
        <v>5.1985106359935418E-2</v>
      </c>
      <c r="BK278" s="13">
        <v>2.7147999216227538E-2</v>
      </c>
      <c r="BL278" s="13">
        <v>0</v>
      </c>
      <c r="BN278" s="13">
        <v>4.7146247204752627E-2</v>
      </c>
      <c r="BO278" s="13">
        <v>7.0769032909875637E-3</v>
      </c>
      <c r="BP278" s="13">
        <v>5.0472871734541548E-2</v>
      </c>
      <c r="BQ278" s="13">
        <v>7.3335876130050701E-2</v>
      </c>
      <c r="BR278" s="13">
        <v>0</v>
      </c>
      <c r="BS278" s="13">
        <v>1.655137516173839E-2</v>
      </c>
    </row>
    <row r="279" spans="2:73" x14ac:dyDescent="0.35">
      <c r="B279" s="12" t="s">
        <v>174</v>
      </c>
      <c r="C279" s="13">
        <v>5.974813036688606E-3</v>
      </c>
      <c r="D279" s="13">
        <v>1.586612946994196E-2</v>
      </c>
      <c r="E279" s="13">
        <v>4.7613565156560964E-3</v>
      </c>
      <c r="F279" s="13">
        <v>5.3086535750701044E-3</v>
      </c>
      <c r="G279" s="13">
        <v>0</v>
      </c>
      <c r="H279" s="13">
        <v>9.7392379449083924E-3</v>
      </c>
      <c r="I279" s="13">
        <v>4.6025859332310924E-3</v>
      </c>
      <c r="K279" s="13">
        <v>9.0532332485615836E-3</v>
      </c>
      <c r="L279" s="13">
        <v>2.9100719637874129E-3</v>
      </c>
      <c r="N279" s="13">
        <v>0</v>
      </c>
      <c r="O279" s="13">
        <v>4.7102694687503697E-3</v>
      </c>
      <c r="P279" s="13">
        <v>1.8899244042244641E-2</v>
      </c>
      <c r="Q279" s="13">
        <v>0</v>
      </c>
      <c r="S279" s="13">
        <v>2.9557817899777379E-3</v>
      </c>
      <c r="T279" s="13">
        <v>1.0117601958920679E-2</v>
      </c>
      <c r="U279" s="13">
        <v>1.5317029699779369E-2</v>
      </c>
      <c r="V279" s="13">
        <v>0</v>
      </c>
      <c r="W279" s="13">
        <v>6.2651994724050638E-3</v>
      </c>
      <c r="X279" s="13">
        <v>1.0473234122319449E-2</v>
      </c>
      <c r="Y279" s="13">
        <v>0</v>
      </c>
      <c r="Z279" s="13">
        <v>8.5897188442519371E-3</v>
      </c>
      <c r="AB279" s="13">
        <v>3.861004350139822E-3</v>
      </c>
      <c r="AC279" s="13">
        <v>6.8021202932821122E-3</v>
      </c>
      <c r="AD279" s="13">
        <v>9.9519986195706327E-3</v>
      </c>
      <c r="AE279" s="13">
        <v>0</v>
      </c>
      <c r="AF279" s="13">
        <v>8.5797756182026154E-3</v>
      </c>
      <c r="AH279" s="13">
        <v>2.400511802680669E-3</v>
      </c>
      <c r="AI279" s="13">
        <v>5.0320187110035174E-3</v>
      </c>
      <c r="AJ279" s="13">
        <v>1.32439607661827E-2</v>
      </c>
      <c r="AK279" s="13">
        <v>0</v>
      </c>
      <c r="AL279" s="13">
        <v>8.4371873620935293E-3</v>
      </c>
      <c r="AM279" s="13">
        <v>5.9946022557375916E-3</v>
      </c>
      <c r="AO279" s="13">
        <v>2.6979046308672379E-3</v>
      </c>
      <c r="AP279" s="13">
        <v>5.1197295874045173E-3</v>
      </c>
      <c r="AQ279" s="13">
        <v>1.299591452779292E-2</v>
      </c>
      <c r="AR279" s="13">
        <v>0</v>
      </c>
      <c r="AS279" s="13">
        <v>6.0370628627387244E-3</v>
      </c>
      <c r="AT279" s="13">
        <v>5.6480587950793089E-3</v>
      </c>
      <c r="AV279" s="13">
        <v>0</v>
      </c>
      <c r="AW279" s="13">
        <v>1.268732237127086E-2</v>
      </c>
      <c r="AX279" s="13">
        <v>0</v>
      </c>
      <c r="AY279" s="13">
        <v>1.280511874247315E-2</v>
      </c>
      <c r="AZ279" s="13">
        <v>9.0361825234915906E-3</v>
      </c>
      <c r="BB279" s="13">
        <v>2.2869992393891561E-3</v>
      </c>
      <c r="BC279" s="13">
        <v>0</v>
      </c>
      <c r="BD279" s="13">
        <v>8.753537418996097E-3</v>
      </c>
      <c r="BE279" s="13">
        <v>0</v>
      </c>
      <c r="BF279" s="13">
        <v>2.3681986533969138E-2</v>
      </c>
      <c r="BH279" s="13">
        <v>2.478687884115633E-3</v>
      </c>
      <c r="BI279" s="13">
        <v>0</v>
      </c>
      <c r="BJ279" s="13">
        <v>8.2860555338712602E-3</v>
      </c>
      <c r="BK279" s="13">
        <v>1.273085411967604E-2</v>
      </c>
      <c r="BL279" s="13">
        <v>0</v>
      </c>
      <c r="BN279" s="13">
        <v>0</v>
      </c>
      <c r="BO279" s="13">
        <v>1.115855133196168E-2</v>
      </c>
      <c r="BP279" s="13">
        <v>0</v>
      </c>
      <c r="BQ279" s="13">
        <v>0</v>
      </c>
      <c r="BR279" s="13">
        <v>1.7009451231967249E-2</v>
      </c>
      <c r="BS279" s="13">
        <v>5.4071008690568514E-3</v>
      </c>
    </row>
    <row r="280" spans="2:73" x14ac:dyDescent="0.35">
      <c r="B280" s="12" t="s">
        <v>120</v>
      </c>
      <c r="C280" s="13">
        <v>3.840169872936116E-2</v>
      </c>
      <c r="D280" s="13">
        <v>9.5326619420156022E-2</v>
      </c>
      <c r="E280" s="13">
        <v>7.4537853059016682E-2</v>
      </c>
      <c r="F280" s="13">
        <v>3.7084366910781603E-2</v>
      </c>
      <c r="G280" s="13">
        <v>2.0024975775336611E-2</v>
      </c>
      <c r="H280" s="13">
        <v>2.846058865846917E-2</v>
      </c>
      <c r="I280" s="13">
        <v>8.6613330583510863E-3</v>
      </c>
      <c r="K280" s="13">
        <v>2.3419521226592629E-2</v>
      </c>
      <c r="L280" s="13">
        <v>5.3472067069343363E-2</v>
      </c>
      <c r="N280" s="13">
        <v>1.257251014129732E-2</v>
      </c>
      <c r="O280" s="13">
        <v>4.9673944815707541E-2</v>
      </c>
      <c r="P280" s="13">
        <v>4.1724283067553172E-2</v>
      </c>
      <c r="Q280" s="13">
        <v>4.1422409820046323E-2</v>
      </c>
      <c r="S280" s="13">
        <v>4.9978429248373112E-2</v>
      </c>
      <c r="T280" s="13">
        <v>2.389040328628619E-2</v>
      </c>
      <c r="U280" s="13">
        <v>0</v>
      </c>
      <c r="V280" s="13">
        <v>4.9344463477425618E-2</v>
      </c>
      <c r="W280" s="13">
        <v>4.1235339297848457E-2</v>
      </c>
      <c r="X280" s="13">
        <v>4.5275454016588917E-2</v>
      </c>
      <c r="Y280" s="13">
        <v>2.066749657335086E-2</v>
      </c>
      <c r="Z280" s="13">
        <v>3.2180404733948537E-2</v>
      </c>
      <c r="AB280" s="13">
        <v>5.2317062748343003E-2</v>
      </c>
      <c r="AC280" s="13">
        <v>3.6820961737540708E-2</v>
      </c>
      <c r="AD280" s="13">
        <v>3.2513382624987992E-2</v>
      </c>
      <c r="AE280" s="13">
        <v>3.3214359842706709E-2</v>
      </c>
      <c r="AF280" s="13">
        <v>0</v>
      </c>
      <c r="AH280" s="13">
        <v>2.125681351916343E-2</v>
      </c>
      <c r="AI280" s="13">
        <v>1.8776277365844401E-2</v>
      </c>
      <c r="AJ280" s="13">
        <v>9.9499520341634323E-3</v>
      </c>
      <c r="AK280" s="13">
        <v>6.2373817100863996E-3</v>
      </c>
      <c r="AL280" s="13">
        <v>5.3142835297591437E-2</v>
      </c>
      <c r="AM280" s="13">
        <v>3.2602273241135349E-2</v>
      </c>
      <c r="AO280" s="13">
        <v>2.3890261887815109E-2</v>
      </c>
      <c r="AP280" s="13">
        <v>1.8686280687889831E-2</v>
      </c>
      <c r="AQ280" s="13">
        <v>1.7532932311668949E-2</v>
      </c>
      <c r="AR280" s="13">
        <v>1.7174041977423289E-2</v>
      </c>
      <c r="AS280" s="13">
        <v>3.1856086820018822E-2</v>
      </c>
      <c r="AT280" s="13">
        <v>2.6823002450309021E-2</v>
      </c>
      <c r="AV280" s="13">
        <v>1.9003869982037701E-2</v>
      </c>
      <c r="AW280" s="13">
        <v>4.4806942736583491E-2</v>
      </c>
      <c r="AX280" s="13">
        <v>0</v>
      </c>
      <c r="AY280" s="13">
        <v>2.9076487832881252E-2</v>
      </c>
      <c r="AZ280" s="13">
        <v>2.703785539834393E-2</v>
      </c>
      <c r="BB280" s="13">
        <v>2.0146292544865808E-2</v>
      </c>
      <c r="BC280" s="13">
        <v>1.3022378103160519E-2</v>
      </c>
      <c r="BD280" s="13">
        <v>2.069114715615452E-2</v>
      </c>
      <c r="BE280" s="13">
        <v>1.3086951639111159E-2</v>
      </c>
      <c r="BF280" s="13">
        <v>2.3681986533969138E-2</v>
      </c>
      <c r="BH280" s="13">
        <v>2.17334969100457E-2</v>
      </c>
      <c r="BI280" s="13">
        <v>1.367014714356876E-2</v>
      </c>
      <c r="BJ280" s="13">
        <v>1.958613828774395E-2</v>
      </c>
      <c r="BK280" s="13">
        <v>1.3996402338729371E-2</v>
      </c>
      <c r="BL280" s="13">
        <v>0</v>
      </c>
      <c r="BN280" s="13">
        <v>1.954376245047753E-2</v>
      </c>
      <c r="BO280" s="13">
        <v>3.2935204995567298E-2</v>
      </c>
      <c r="BP280" s="13">
        <v>0</v>
      </c>
      <c r="BQ280" s="13">
        <v>3.0795519456696171E-2</v>
      </c>
      <c r="BR280" s="13">
        <v>8.4377149540838622E-2</v>
      </c>
      <c r="BS280" s="13">
        <v>1.6986987107757069E-2</v>
      </c>
    </row>
    <row r="282" spans="2:73" x14ac:dyDescent="0.35">
      <c r="B282" s="25" t="s">
        <v>181</v>
      </c>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row>
    <row r="283" spans="2:73" x14ac:dyDescent="0.35">
      <c r="B283" s="27" t="s">
        <v>16</v>
      </c>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row>
    <row r="284" spans="2:73" x14ac:dyDescent="0.35">
      <c r="B284" s="12" t="s">
        <v>170</v>
      </c>
      <c r="C284" s="13">
        <v>0.35943573096129289</v>
      </c>
      <c r="D284" s="13">
        <v>0.32210983472550658</v>
      </c>
      <c r="E284" s="13">
        <v>0.34115555282461463</v>
      </c>
      <c r="F284" s="13">
        <v>0.34810331298109032</v>
      </c>
      <c r="G284" s="13">
        <v>0.33469673022538049</v>
      </c>
      <c r="H284" s="13">
        <v>0.37673386957701988</v>
      </c>
      <c r="I284" s="13">
        <v>0.4020484716418064</v>
      </c>
      <c r="K284" s="13">
        <v>0.40017307720231943</v>
      </c>
      <c r="L284" s="13">
        <v>0.31952242871080039</v>
      </c>
      <c r="N284" s="13">
        <v>0.3992138295355423</v>
      </c>
      <c r="O284" s="13">
        <v>0.33189457090102881</v>
      </c>
      <c r="P284" s="13">
        <v>0.36637123406321481</v>
      </c>
      <c r="Q284" s="13">
        <v>0.35560790436089612</v>
      </c>
      <c r="S284" s="13">
        <v>0.36112258869244479</v>
      </c>
      <c r="T284" s="13">
        <v>0.28926779975960448</v>
      </c>
      <c r="U284" s="13">
        <v>0.36640080102181211</v>
      </c>
      <c r="V284" s="13">
        <v>0.40490434523545432</v>
      </c>
      <c r="W284" s="13">
        <v>0.35821127624335508</v>
      </c>
      <c r="X284" s="13">
        <v>0.29720783207449031</v>
      </c>
      <c r="Y284" s="13">
        <v>0.35958634634565723</v>
      </c>
      <c r="Z284" s="13">
        <v>0.46903389476616297</v>
      </c>
      <c r="AB284" s="13">
        <v>0.33354675545454238</v>
      </c>
      <c r="AC284" s="13">
        <v>0.3349597625661494</v>
      </c>
      <c r="AD284" s="13">
        <v>0.36150906585905968</v>
      </c>
      <c r="AE284" s="13">
        <v>0.3787078193017257</v>
      </c>
      <c r="AF284" s="13">
        <v>0.48222659891392772</v>
      </c>
      <c r="AH284" s="13">
        <v>0.39805010419641568</v>
      </c>
      <c r="AI284" s="13">
        <v>0.37571598983129872</v>
      </c>
      <c r="AJ284" s="13">
        <v>0.32490254560943849</v>
      </c>
      <c r="AK284" s="13">
        <v>0.2602868707716835</v>
      </c>
      <c r="AL284" s="13">
        <v>0.34605582012032032</v>
      </c>
      <c r="AM284" s="13">
        <v>0.3564314260632957</v>
      </c>
      <c r="AO284" s="13">
        <v>0.36881947216810551</v>
      </c>
      <c r="AP284" s="13">
        <v>0.38387441055637611</v>
      </c>
      <c r="AQ284" s="13">
        <v>0.33366537391598311</v>
      </c>
      <c r="AR284" s="13">
        <v>0.26234169480597191</v>
      </c>
      <c r="AS284" s="13">
        <v>0.42581928444879402</v>
      </c>
      <c r="AT284" s="13">
        <v>0.36292475103558852</v>
      </c>
      <c r="AV284" s="13">
        <v>0.42507621911580967</v>
      </c>
      <c r="AW284" s="13">
        <v>0.30074650092428729</v>
      </c>
      <c r="AX284" s="13">
        <v>0.27126421501124148</v>
      </c>
      <c r="AY284" s="13">
        <v>0.36095372395724351</v>
      </c>
      <c r="AZ284" s="13">
        <v>0.37301291528593888</v>
      </c>
      <c r="BB284" s="13">
        <v>0.43337720916631511</v>
      </c>
      <c r="BC284" s="13">
        <v>0.34551985046776051</v>
      </c>
      <c r="BD284" s="13">
        <v>0.35560796404241862</v>
      </c>
      <c r="BE284" s="13">
        <v>0.2354986808996242</v>
      </c>
      <c r="BF284" s="13">
        <v>0.39782658349768102</v>
      </c>
      <c r="BH284" s="13">
        <v>0.42362955321071832</v>
      </c>
      <c r="BI284" s="13">
        <v>0.34644140654691641</v>
      </c>
      <c r="BJ284" s="13">
        <v>0.35794458102659638</v>
      </c>
      <c r="BK284" s="13">
        <v>0.27602751199650077</v>
      </c>
      <c r="BL284" s="13">
        <v>0.43556610353968861</v>
      </c>
      <c r="BN284" s="13">
        <v>0.38751065616284469</v>
      </c>
      <c r="BO284" s="13">
        <v>0.28651036093844912</v>
      </c>
      <c r="BP284" s="13">
        <v>0.2753885242635537</v>
      </c>
      <c r="BQ284" s="13">
        <v>0.38922677944568568</v>
      </c>
      <c r="BR284" s="13">
        <v>0.44984970200232971</v>
      </c>
      <c r="BS284" s="13">
        <v>0.4156303927420783</v>
      </c>
    </row>
    <row r="285" spans="2:73" x14ac:dyDescent="0.35">
      <c r="B285" s="12" t="s">
        <v>171</v>
      </c>
      <c r="C285" s="13">
        <v>0.41298826233023128</v>
      </c>
      <c r="D285" s="13">
        <v>0.33786019881865093</v>
      </c>
      <c r="E285" s="13">
        <v>0.34523292287212948</v>
      </c>
      <c r="F285" s="13">
        <v>0.41561837994273199</v>
      </c>
      <c r="G285" s="13">
        <v>0.49479097847268061</v>
      </c>
      <c r="H285" s="13">
        <v>0.44333539295096003</v>
      </c>
      <c r="I285" s="13">
        <v>0.4116498628565437</v>
      </c>
      <c r="K285" s="13">
        <v>0.39789272855209529</v>
      </c>
      <c r="L285" s="13">
        <v>0.42903109809511408</v>
      </c>
      <c r="N285" s="13">
        <v>0.41971621383246638</v>
      </c>
      <c r="O285" s="13">
        <v>0.44547230097699231</v>
      </c>
      <c r="P285" s="13">
        <v>0.35441025104437668</v>
      </c>
      <c r="Q285" s="13">
        <v>0.42292085892345799</v>
      </c>
      <c r="S285" s="13">
        <v>0.39246766484794288</v>
      </c>
      <c r="T285" s="13">
        <v>0.48007670420430287</v>
      </c>
      <c r="U285" s="13">
        <v>0.3402634177993486</v>
      </c>
      <c r="V285" s="13">
        <v>0.34621688272300533</v>
      </c>
      <c r="W285" s="13">
        <v>0.44311213139107808</v>
      </c>
      <c r="X285" s="13">
        <v>0.55573248171817213</v>
      </c>
      <c r="Y285" s="13">
        <v>0.3263175441036153</v>
      </c>
      <c r="Z285" s="13">
        <v>0.34948029022122928</v>
      </c>
      <c r="AB285" s="13">
        <v>0.42376862825849831</v>
      </c>
      <c r="AC285" s="13">
        <v>0.42812029906004961</v>
      </c>
      <c r="AD285" s="13">
        <v>0.40028551051755468</v>
      </c>
      <c r="AE285" s="13">
        <v>0.38411317415350271</v>
      </c>
      <c r="AF285" s="13">
        <v>0.41799079278813001</v>
      </c>
      <c r="AH285" s="13">
        <v>0.4097053950277757</v>
      </c>
      <c r="AI285" s="13">
        <v>0.4312475658656556</v>
      </c>
      <c r="AJ285" s="13">
        <v>0.39761048474244481</v>
      </c>
      <c r="AK285" s="13">
        <v>0.52277746567732353</v>
      </c>
      <c r="AL285" s="13">
        <v>0.39444498531730132</v>
      </c>
      <c r="AM285" s="13">
        <v>0.4258311265668534</v>
      </c>
      <c r="AO285" s="13">
        <v>0.40722798771117719</v>
      </c>
      <c r="AP285" s="13">
        <v>0.43921422873914928</v>
      </c>
      <c r="AQ285" s="13">
        <v>0.40889840420256413</v>
      </c>
      <c r="AR285" s="13">
        <v>0.48898549074084979</v>
      </c>
      <c r="AS285" s="13">
        <v>0.39623347094553241</v>
      </c>
      <c r="AT285" s="13">
        <v>0.42027144097460362</v>
      </c>
      <c r="AV285" s="13">
        <v>0.37832679179938961</v>
      </c>
      <c r="AW285" s="13">
        <v>0.45986535781233301</v>
      </c>
      <c r="AX285" s="13">
        <v>0.53885983841277929</v>
      </c>
      <c r="AY285" s="13">
        <v>0.39315136940256512</v>
      </c>
      <c r="AZ285" s="13">
        <v>0.41635140628043371</v>
      </c>
      <c r="BB285" s="13">
        <v>0.3754974096213653</v>
      </c>
      <c r="BC285" s="13">
        <v>0.4941194880305283</v>
      </c>
      <c r="BD285" s="13">
        <v>0.45270727949198619</v>
      </c>
      <c r="BE285" s="13">
        <v>0.48048089855458448</v>
      </c>
      <c r="BF285" s="13">
        <v>0.32885067853298672</v>
      </c>
      <c r="BH285" s="13">
        <v>0.37510521262866492</v>
      </c>
      <c r="BI285" s="13">
        <v>0.49326932663421857</v>
      </c>
      <c r="BJ285" s="13">
        <v>0.44838631897609621</v>
      </c>
      <c r="BK285" s="13">
        <v>0.44189179524151989</v>
      </c>
      <c r="BL285" s="13">
        <v>0.40684698528544372</v>
      </c>
      <c r="BN285" s="13">
        <v>0.43958592959216058</v>
      </c>
      <c r="BO285" s="13">
        <v>0.49592981108192791</v>
      </c>
      <c r="BP285" s="13">
        <v>0.47923571672934151</v>
      </c>
      <c r="BQ285" s="13">
        <v>0.34291069877665697</v>
      </c>
      <c r="BR285" s="13">
        <v>0.30953251260789022</v>
      </c>
      <c r="BS285" s="13">
        <v>0.3994242927381555</v>
      </c>
    </row>
    <row r="286" spans="2:73" x14ac:dyDescent="0.35">
      <c r="B286" s="12" t="s">
        <v>172</v>
      </c>
      <c r="C286" s="13">
        <v>0.14651102781283951</v>
      </c>
      <c r="D286" s="13">
        <v>0.1581678888455707</v>
      </c>
      <c r="E286" s="13">
        <v>0.1931780382925333</v>
      </c>
      <c r="F286" s="13">
        <v>0.1388684107340058</v>
      </c>
      <c r="G286" s="13">
        <v>0.1152678144928132</v>
      </c>
      <c r="H286" s="13">
        <v>0.14418294484261959</v>
      </c>
      <c r="I286" s="13">
        <v>0.1370495993690925</v>
      </c>
      <c r="K286" s="13">
        <v>0.13290526876655959</v>
      </c>
      <c r="L286" s="13">
        <v>0.1581594252672</v>
      </c>
      <c r="N286" s="13">
        <v>0.11934116044179729</v>
      </c>
      <c r="O286" s="13">
        <v>0.1496589376616603</v>
      </c>
      <c r="P286" s="13">
        <v>0.17160241111938551</v>
      </c>
      <c r="Q286" s="13">
        <v>0.13981767878177509</v>
      </c>
      <c r="S286" s="13">
        <v>0.14789757333413209</v>
      </c>
      <c r="T286" s="13">
        <v>0.16496148260017421</v>
      </c>
      <c r="U286" s="13">
        <v>0.22772239777538</v>
      </c>
      <c r="V286" s="13">
        <v>0.1575191410762202</v>
      </c>
      <c r="W286" s="13">
        <v>0.1209747475575538</v>
      </c>
      <c r="X286" s="13">
        <v>6.5343588143558756E-2</v>
      </c>
      <c r="Y286" s="13">
        <v>0.2370558834278288</v>
      </c>
      <c r="Z286" s="13">
        <v>0.1265824537811237</v>
      </c>
      <c r="AB286" s="13">
        <v>0.15036216748584161</v>
      </c>
      <c r="AC286" s="13">
        <v>0.16374622504386011</v>
      </c>
      <c r="AD286" s="13">
        <v>0.15076567457894699</v>
      </c>
      <c r="AE286" s="13">
        <v>0.154224318801327</v>
      </c>
      <c r="AF286" s="13">
        <v>7.9232681246658193E-2</v>
      </c>
      <c r="AH286" s="13">
        <v>0.12540474531163581</v>
      </c>
      <c r="AI286" s="13">
        <v>0.14832691092184949</v>
      </c>
      <c r="AJ286" s="13">
        <v>0.22750707012173241</v>
      </c>
      <c r="AK286" s="13">
        <v>0.14401628635465691</v>
      </c>
      <c r="AL286" s="13">
        <v>0.1537672161477398</v>
      </c>
      <c r="AM286" s="13">
        <v>0.1402922248812461</v>
      </c>
      <c r="AO286" s="13">
        <v>0.14900147658434709</v>
      </c>
      <c r="AP286" s="13">
        <v>0.14059734817145861</v>
      </c>
      <c r="AQ286" s="13">
        <v>0.20538115067748519</v>
      </c>
      <c r="AR286" s="13">
        <v>0.13876240348100491</v>
      </c>
      <c r="AS286" s="13">
        <v>0.1047988557493576</v>
      </c>
      <c r="AT286" s="13">
        <v>0.1410338955195487</v>
      </c>
      <c r="AV286" s="13">
        <v>0.14569017328300801</v>
      </c>
      <c r="AW286" s="13">
        <v>0.1771281798964488</v>
      </c>
      <c r="AX286" s="13">
        <v>0.1092269830828991</v>
      </c>
      <c r="AY286" s="13">
        <v>0.15689152980779461</v>
      </c>
      <c r="AZ286" s="13">
        <v>0.1354840214317144</v>
      </c>
      <c r="BB286" s="13">
        <v>0.1347970461428471</v>
      </c>
      <c r="BC286" s="13">
        <v>0.11681349972088551</v>
      </c>
      <c r="BD286" s="13">
        <v>0.14436703768690809</v>
      </c>
      <c r="BE286" s="13">
        <v>0.20067419700053341</v>
      </c>
      <c r="BF286" s="13">
        <v>0.14471520026844439</v>
      </c>
      <c r="BH286" s="13">
        <v>0.13532610233588599</v>
      </c>
      <c r="BI286" s="13">
        <v>0.11831764115392041</v>
      </c>
      <c r="BJ286" s="13">
        <v>0.1488783797696823</v>
      </c>
      <c r="BK286" s="13">
        <v>0.20159159551490449</v>
      </c>
      <c r="BL286" s="13">
        <v>9.2955521097383198E-2</v>
      </c>
      <c r="BN286" s="13">
        <v>0.1231955653860065</v>
      </c>
      <c r="BO286" s="13">
        <v>0.1790483920490587</v>
      </c>
      <c r="BP286" s="13">
        <v>0.18833869920621479</v>
      </c>
      <c r="BQ286" s="13">
        <v>0.13240459413621911</v>
      </c>
      <c r="BR286" s="13">
        <v>0.1562429166703761</v>
      </c>
      <c r="BS286" s="13">
        <v>0.12177239617268359</v>
      </c>
    </row>
    <row r="287" spans="2:73" x14ac:dyDescent="0.35">
      <c r="B287" s="12" t="s">
        <v>173</v>
      </c>
      <c r="C287" s="13">
        <v>2.131732042553083E-2</v>
      </c>
      <c r="D287" s="13">
        <v>5.2252268089760433E-2</v>
      </c>
      <c r="E287" s="13">
        <v>1.9822353625088461E-2</v>
      </c>
      <c r="F287" s="13">
        <v>3.8467291730910923E-2</v>
      </c>
      <c r="G287" s="13">
        <v>1.54038216516691E-2</v>
      </c>
      <c r="H287" s="13">
        <v>3.1340133399657571E-3</v>
      </c>
      <c r="I287" s="13">
        <v>1.519054359991729E-2</v>
      </c>
      <c r="K287" s="13">
        <v>2.8744795767370709E-2</v>
      </c>
      <c r="L287" s="13">
        <v>1.3938678149352171E-2</v>
      </c>
      <c r="N287" s="13">
        <v>3.0209555854272391E-2</v>
      </c>
      <c r="O287" s="13">
        <v>1.5936964886382941E-2</v>
      </c>
      <c r="P287" s="13">
        <v>2.6453598029076208E-2</v>
      </c>
      <c r="Q287" s="13">
        <v>1.6829370522604879E-2</v>
      </c>
      <c r="S287" s="13">
        <v>2.6495600365664729E-2</v>
      </c>
      <c r="T287" s="13">
        <v>1.7102220603679309E-2</v>
      </c>
      <c r="U287" s="13">
        <v>4.2236141081031298E-2</v>
      </c>
      <c r="V287" s="13">
        <v>2.0467014087352891E-2</v>
      </c>
      <c r="W287" s="13">
        <v>2.4022208183174042E-2</v>
      </c>
      <c r="X287" s="13">
        <v>1.5215981110724161E-2</v>
      </c>
      <c r="Y287" s="13">
        <v>3.3173016300354068E-2</v>
      </c>
      <c r="Z287" s="13">
        <v>0</v>
      </c>
      <c r="AB287" s="13">
        <v>2.4840150474094991E-2</v>
      </c>
      <c r="AC287" s="13">
        <v>1.532566854251965E-2</v>
      </c>
      <c r="AD287" s="13">
        <v>2.123529515951653E-2</v>
      </c>
      <c r="AE287" s="13">
        <v>5.1872632924879099E-2</v>
      </c>
      <c r="AF287" s="13">
        <v>4.3569801465601953E-3</v>
      </c>
      <c r="AH287" s="13">
        <v>2.6997413518462559E-2</v>
      </c>
      <c r="AI287" s="13">
        <v>1.259946557088582E-2</v>
      </c>
      <c r="AJ287" s="13">
        <v>1.819289370590834E-2</v>
      </c>
      <c r="AK287" s="13">
        <v>3.5306496871784741E-2</v>
      </c>
      <c r="AL287" s="13">
        <v>6.0227798653135958E-3</v>
      </c>
      <c r="AM287" s="13">
        <v>1.7081986461470199E-2</v>
      </c>
      <c r="AO287" s="13">
        <v>3.0172763042328882E-2</v>
      </c>
      <c r="AP287" s="13">
        <v>1.281908124222465E-2</v>
      </c>
      <c r="AQ287" s="13">
        <v>1.3094071446616361E-2</v>
      </c>
      <c r="AR287" s="13">
        <v>5.4272956877953957E-2</v>
      </c>
      <c r="AS287" s="13">
        <v>6.0370628627387244E-3</v>
      </c>
      <c r="AT287" s="13">
        <v>1.3825321925808289E-2</v>
      </c>
      <c r="AV287" s="13">
        <v>1.182893142982475E-2</v>
      </c>
      <c r="AW287" s="13">
        <v>1.566110692664955E-2</v>
      </c>
      <c r="AX287" s="13">
        <v>3.8633622837190712E-2</v>
      </c>
      <c r="AY287" s="13">
        <v>3.4596680659378737E-2</v>
      </c>
      <c r="AZ287" s="13">
        <v>2.311931601683229E-2</v>
      </c>
      <c r="BB287" s="13">
        <v>2.325732604485491E-2</v>
      </c>
      <c r="BC287" s="13">
        <v>2.2849731277093312E-2</v>
      </c>
      <c r="BD287" s="13">
        <v>1.219346729567526E-2</v>
      </c>
      <c r="BE287" s="13">
        <v>4.99981079112456E-2</v>
      </c>
      <c r="BF287" s="13">
        <v>3.2994178794709499E-2</v>
      </c>
      <c r="BH287" s="13">
        <v>2.82303011012804E-2</v>
      </c>
      <c r="BI287" s="13">
        <v>2.0244647824304199E-2</v>
      </c>
      <c r="BJ287" s="13">
        <v>1.154227626229712E-2</v>
      </c>
      <c r="BK287" s="13">
        <v>5.3472623250904738E-2</v>
      </c>
      <c r="BL287" s="13">
        <v>8.4956086722313851E-3</v>
      </c>
      <c r="BN287" s="13">
        <v>1.2733145867987031E-2</v>
      </c>
      <c r="BO287" s="13">
        <v>5.1620394865126186E-3</v>
      </c>
      <c r="BP287" s="13">
        <v>3.5950144119504181E-2</v>
      </c>
      <c r="BQ287" s="13">
        <v>4.7596897166262919E-2</v>
      </c>
      <c r="BR287" s="13">
        <v>0</v>
      </c>
      <c r="BS287" s="13">
        <v>2.8965679923287239E-2</v>
      </c>
    </row>
    <row r="288" spans="2:73" x14ac:dyDescent="0.35">
      <c r="B288" s="12" t="s">
        <v>174</v>
      </c>
      <c r="C288" s="13">
        <v>4.3802163469953337E-3</v>
      </c>
      <c r="D288" s="13">
        <v>9.0794636720618101E-3</v>
      </c>
      <c r="E288" s="13">
        <v>5.1763466592271608E-3</v>
      </c>
      <c r="F288" s="13">
        <v>5.0735439023442633E-3</v>
      </c>
      <c r="G288" s="13">
        <v>4.1645054316486064E-3</v>
      </c>
      <c r="H288" s="13">
        <v>0</v>
      </c>
      <c r="I288" s="13">
        <v>4.6025859332310924E-3</v>
      </c>
      <c r="K288" s="13">
        <v>5.4730769611174932E-3</v>
      </c>
      <c r="L288" s="13">
        <v>3.2973931810306219E-3</v>
      </c>
      <c r="N288" s="13">
        <v>0</v>
      </c>
      <c r="O288" s="13">
        <v>2.4833396710815399E-3</v>
      </c>
      <c r="P288" s="13">
        <v>1.21127252564175E-2</v>
      </c>
      <c r="Q288" s="13">
        <v>2.7690790273197431E-3</v>
      </c>
      <c r="S288" s="13">
        <v>6.0096116528762936E-3</v>
      </c>
      <c r="T288" s="13">
        <v>0</v>
      </c>
      <c r="U288" s="13">
        <v>0</v>
      </c>
      <c r="V288" s="13">
        <v>0</v>
      </c>
      <c r="W288" s="13">
        <v>7.7929250632474099E-3</v>
      </c>
      <c r="X288" s="13">
        <v>1.7414694596640169E-2</v>
      </c>
      <c r="Y288" s="13">
        <v>0</v>
      </c>
      <c r="Z288" s="13">
        <v>0</v>
      </c>
      <c r="AB288" s="13">
        <v>3.9487180385497853E-3</v>
      </c>
      <c r="AC288" s="13">
        <v>4.766562716761037E-3</v>
      </c>
      <c r="AD288" s="13">
        <v>1.062385635749115E-2</v>
      </c>
      <c r="AE288" s="13">
        <v>0</v>
      </c>
      <c r="AF288" s="13">
        <v>0</v>
      </c>
      <c r="AH288" s="13">
        <v>4.4460103816477284E-3</v>
      </c>
      <c r="AI288" s="13">
        <v>0</v>
      </c>
      <c r="AJ288" s="13">
        <v>1.32439607661827E-2</v>
      </c>
      <c r="AK288" s="13">
        <v>0</v>
      </c>
      <c r="AL288" s="13">
        <v>9.2326244120962287E-3</v>
      </c>
      <c r="AM288" s="13">
        <v>5.6348111104235887E-3</v>
      </c>
      <c r="AO288" s="13">
        <v>4.9968144227145296E-3</v>
      </c>
      <c r="AP288" s="13">
        <v>0</v>
      </c>
      <c r="AQ288" s="13">
        <v>1.299591452779292E-2</v>
      </c>
      <c r="AR288" s="13">
        <v>0</v>
      </c>
      <c r="AS288" s="13">
        <v>6.606222141551538E-3</v>
      </c>
      <c r="AT288" s="13">
        <v>5.3090669060448991E-3</v>
      </c>
      <c r="AV288" s="13">
        <v>0</v>
      </c>
      <c r="AW288" s="13">
        <v>1.268732237127086E-2</v>
      </c>
      <c r="AX288" s="13">
        <v>0</v>
      </c>
      <c r="AY288" s="13">
        <v>6.4970519714052377E-3</v>
      </c>
      <c r="AZ288" s="13">
        <v>9.4458271923558018E-3</v>
      </c>
      <c r="BB288" s="13">
        <v>4.2357727005507499E-3</v>
      </c>
      <c r="BC288" s="13">
        <v>0</v>
      </c>
      <c r="BD288" s="13">
        <v>8.753537418996097E-3</v>
      </c>
      <c r="BE288" s="13">
        <v>0</v>
      </c>
      <c r="BF288" s="13">
        <v>2.5914665351962091E-2</v>
      </c>
      <c r="BH288" s="13">
        <v>4.5908010339029068E-3</v>
      </c>
      <c r="BI288" s="13">
        <v>0</v>
      </c>
      <c r="BJ288" s="13">
        <v>8.2860555338712602E-3</v>
      </c>
      <c r="BK288" s="13">
        <v>0</v>
      </c>
      <c r="BL288" s="13">
        <v>1.302334898118941E-2</v>
      </c>
      <c r="BN288" s="13">
        <v>0</v>
      </c>
      <c r="BO288" s="13">
        <v>1.115855133196168E-2</v>
      </c>
      <c r="BP288" s="13">
        <v>0</v>
      </c>
      <c r="BQ288" s="13">
        <v>1.132452148636939E-2</v>
      </c>
      <c r="BR288" s="13">
        <v>1.8613060009331599E-2</v>
      </c>
      <c r="BS288" s="13">
        <v>5.2498824841735606E-3</v>
      </c>
    </row>
    <row r="289" spans="2:73" x14ac:dyDescent="0.35">
      <c r="B289" s="12" t="s">
        <v>120</v>
      </c>
      <c r="C289" s="13">
        <v>5.5367442123110178E-2</v>
      </c>
      <c r="D289" s="13">
        <v>0.1205303458484497</v>
      </c>
      <c r="E289" s="13">
        <v>9.5434785726406984E-2</v>
      </c>
      <c r="F289" s="13">
        <v>5.3869060708916727E-2</v>
      </c>
      <c r="G289" s="13">
        <v>3.5676149725807953E-2</v>
      </c>
      <c r="H289" s="13">
        <v>3.2613779289434729E-2</v>
      </c>
      <c r="I289" s="13">
        <v>2.945893659940901E-2</v>
      </c>
      <c r="K289" s="13">
        <v>3.4811052750537502E-2</v>
      </c>
      <c r="L289" s="13">
        <v>7.605097659650252E-2</v>
      </c>
      <c r="N289" s="13">
        <v>3.1519240335921662E-2</v>
      </c>
      <c r="O289" s="13">
        <v>5.455388590285408E-2</v>
      </c>
      <c r="P289" s="13">
        <v>6.904978048752905E-2</v>
      </c>
      <c r="Q289" s="13">
        <v>6.20551083839464E-2</v>
      </c>
      <c r="S289" s="13">
        <v>6.600696110693903E-2</v>
      </c>
      <c r="T289" s="13">
        <v>4.8591792832238877E-2</v>
      </c>
      <c r="U289" s="13">
        <v>2.3377242322427921E-2</v>
      </c>
      <c r="V289" s="13">
        <v>7.0892616877967427E-2</v>
      </c>
      <c r="W289" s="13">
        <v>4.5886711561591353E-2</v>
      </c>
      <c r="X289" s="13">
        <v>4.9085422356414707E-2</v>
      </c>
      <c r="Y289" s="13">
        <v>4.3867209822544717E-2</v>
      </c>
      <c r="Z289" s="13">
        <v>5.4903361231484038E-2</v>
      </c>
      <c r="AB289" s="13">
        <v>6.3533580288472905E-2</v>
      </c>
      <c r="AC289" s="13">
        <v>5.3081482070660178E-2</v>
      </c>
      <c r="AD289" s="13">
        <v>5.5580597527430831E-2</v>
      </c>
      <c r="AE289" s="13">
        <v>3.108205481856554E-2</v>
      </c>
      <c r="AF289" s="13">
        <v>1.6192946904724208E-2</v>
      </c>
      <c r="AH289" s="13">
        <v>3.5396331564062522E-2</v>
      </c>
      <c r="AI289" s="13">
        <v>3.2110067810310422E-2</v>
      </c>
      <c r="AJ289" s="13">
        <v>1.8543045054293241E-2</v>
      </c>
      <c r="AK289" s="13">
        <v>3.7612880324551137E-2</v>
      </c>
      <c r="AL289" s="13">
        <v>9.0476574137228399E-2</v>
      </c>
      <c r="AM289" s="13">
        <v>5.4728424916711031E-2</v>
      </c>
      <c r="AO289" s="13">
        <v>3.9781486071326727E-2</v>
      </c>
      <c r="AP289" s="13">
        <v>2.3494931290791329E-2</v>
      </c>
      <c r="AQ289" s="13">
        <v>2.5965085229558409E-2</v>
      </c>
      <c r="AR289" s="13">
        <v>5.5637454094219552E-2</v>
      </c>
      <c r="AS289" s="13">
        <v>6.0505103852025517E-2</v>
      </c>
      <c r="AT289" s="13">
        <v>5.6635523638406057E-2</v>
      </c>
      <c r="AV289" s="13">
        <v>3.9077884371968158E-2</v>
      </c>
      <c r="AW289" s="13">
        <v>3.3911532069010347E-2</v>
      </c>
      <c r="AX289" s="13">
        <v>4.2015340655889362E-2</v>
      </c>
      <c r="AY289" s="13">
        <v>4.7909644201612749E-2</v>
      </c>
      <c r="AZ289" s="13">
        <v>4.2586513792724802E-2</v>
      </c>
      <c r="BB289" s="13">
        <v>2.883523632406659E-2</v>
      </c>
      <c r="BC289" s="13">
        <v>2.069743050373243E-2</v>
      </c>
      <c r="BD289" s="13">
        <v>2.6370714064015501E-2</v>
      </c>
      <c r="BE289" s="13">
        <v>3.3348115634012257E-2</v>
      </c>
      <c r="BF289" s="13">
        <v>6.9698693554216165E-2</v>
      </c>
      <c r="BH289" s="13">
        <v>3.3118029689547489E-2</v>
      </c>
      <c r="BI289" s="13">
        <v>2.172697784064051E-2</v>
      </c>
      <c r="BJ289" s="13">
        <v>2.4962388431456789E-2</v>
      </c>
      <c r="BK289" s="13">
        <v>2.7016473996170041E-2</v>
      </c>
      <c r="BL289" s="13">
        <v>4.3112432424063749E-2</v>
      </c>
      <c r="BN289" s="13">
        <v>3.6974702991001113E-2</v>
      </c>
      <c r="BO289" s="13">
        <v>2.219084511208997E-2</v>
      </c>
      <c r="BP289" s="13">
        <v>2.108691568138556E-2</v>
      </c>
      <c r="BQ289" s="13">
        <v>7.6536508988805985E-2</v>
      </c>
      <c r="BR289" s="13">
        <v>6.5761808710072769E-2</v>
      </c>
      <c r="BS289" s="13">
        <v>2.895735593962178E-2</v>
      </c>
    </row>
    <row r="290" spans="2:73" x14ac:dyDescent="0.35">
      <c r="C290" s="20"/>
    </row>
    <row r="291" spans="2:73" x14ac:dyDescent="0.35">
      <c r="B291" s="25" t="s">
        <v>182</v>
      </c>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row>
    <row r="292" spans="2:73" x14ac:dyDescent="0.35">
      <c r="B292" s="27" t="s">
        <v>16</v>
      </c>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row>
    <row r="293" spans="2:73" x14ac:dyDescent="0.35">
      <c r="B293" s="12" t="s">
        <v>170</v>
      </c>
      <c r="C293" s="13">
        <v>0.38884748772161648</v>
      </c>
      <c r="D293" s="13">
        <v>0.33994412902465521</v>
      </c>
      <c r="E293" s="13">
        <v>0.44302656981803079</v>
      </c>
      <c r="F293" s="13">
        <v>0.38748798257401212</v>
      </c>
      <c r="G293" s="13">
        <v>0.48585755550687482</v>
      </c>
      <c r="H293" s="13">
        <v>0.41825893988053248</v>
      </c>
      <c r="I293" s="13">
        <v>0.27972681034457758</v>
      </c>
      <c r="K293" s="13">
        <v>0.41947338291354341</v>
      </c>
      <c r="L293" s="13">
        <v>0.35911317100034168</v>
      </c>
      <c r="N293" s="13">
        <v>0.37473714244770989</v>
      </c>
      <c r="O293" s="13">
        <v>0.3463885539237278</v>
      </c>
      <c r="P293" s="13">
        <v>0.42016890681011082</v>
      </c>
      <c r="Q293" s="13">
        <v>0.41872507870207759</v>
      </c>
      <c r="S293" s="13">
        <v>0.37604362248805839</v>
      </c>
      <c r="T293" s="13">
        <v>0.40298270452052443</v>
      </c>
      <c r="U293" s="13">
        <v>0.46080791375598351</v>
      </c>
      <c r="V293" s="13">
        <v>0.37658809860563253</v>
      </c>
      <c r="W293" s="13">
        <v>0.40296866579927848</v>
      </c>
      <c r="X293" s="13">
        <v>0.35322300806724621</v>
      </c>
      <c r="Y293" s="13">
        <v>0.3531131506088635</v>
      </c>
      <c r="Z293" s="13">
        <v>0.41293149545302998</v>
      </c>
      <c r="AB293" s="13">
        <v>0.40312437604084439</v>
      </c>
      <c r="AC293" s="13">
        <v>0.39077694363559429</v>
      </c>
      <c r="AD293" s="13">
        <v>0.37408349017715958</v>
      </c>
      <c r="AE293" s="13">
        <v>0.39404234715790942</v>
      </c>
      <c r="AF293" s="13">
        <v>0.44225909692355581</v>
      </c>
      <c r="AH293" s="13">
        <v>0.63576192739534265</v>
      </c>
      <c r="AI293" s="13">
        <v>0.26918265378010342</v>
      </c>
      <c r="AJ293" s="13">
        <v>0.13531795253069559</v>
      </c>
      <c r="AK293" s="13">
        <v>0.14154512024746971</v>
      </c>
      <c r="AL293" s="13">
        <v>0.42578886551878459</v>
      </c>
      <c r="AM293" s="13">
        <v>0.23909825752771061</v>
      </c>
      <c r="AO293" s="13">
        <v>0.6043553227171522</v>
      </c>
      <c r="AP293" s="13">
        <v>0.26891262828404278</v>
      </c>
      <c r="AQ293" s="13">
        <v>0.15616384363662569</v>
      </c>
      <c r="AR293" s="13">
        <v>0.15756959238622281</v>
      </c>
      <c r="AS293" s="13">
        <v>0.56995062801202856</v>
      </c>
      <c r="AT293" s="13">
        <v>0.2373433084789224</v>
      </c>
      <c r="AV293" s="13">
        <v>0.35868679771141881</v>
      </c>
      <c r="AW293" s="13">
        <v>0.15139763986596469</v>
      </c>
      <c r="AX293" s="13">
        <v>0.23775447562976751</v>
      </c>
      <c r="AY293" s="13">
        <v>0.53515604235541236</v>
      </c>
      <c r="AZ293" s="13">
        <v>0.25977605179506269</v>
      </c>
      <c r="BB293" s="13">
        <v>0.64336575763260673</v>
      </c>
      <c r="BC293" s="13">
        <v>0.2558943691386783</v>
      </c>
      <c r="BD293" s="13">
        <v>7.9853823458057416E-2</v>
      </c>
      <c r="BE293" s="13">
        <v>0.13623723852378361</v>
      </c>
      <c r="BF293" s="13">
        <v>0.45691960763810402</v>
      </c>
      <c r="BH293" s="13">
        <v>0.63204125216505158</v>
      </c>
      <c r="BI293" s="13">
        <v>0.27020677646756869</v>
      </c>
      <c r="BJ293" s="13">
        <v>8.4336928693014665E-2</v>
      </c>
      <c r="BK293" s="13">
        <v>0.10955970921285831</v>
      </c>
      <c r="BL293" s="13">
        <v>0.59561534358859514</v>
      </c>
      <c r="BN293" s="13">
        <v>0.28291574044527251</v>
      </c>
      <c r="BO293" s="13">
        <v>7.3831701681151635E-2</v>
      </c>
      <c r="BP293" s="13">
        <v>0.17440774523491351</v>
      </c>
      <c r="BQ293" s="13">
        <v>0.32375074948841132</v>
      </c>
      <c r="BR293" s="13">
        <v>0.4770540368194599</v>
      </c>
      <c r="BS293" s="13">
        <v>0.68076654726782881</v>
      </c>
    </row>
    <row r="294" spans="2:73" x14ac:dyDescent="0.35">
      <c r="B294" s="12" t="s">
        <v>171</v>
      </c>
      <c r="C294" s="13">
        <v>0.26515322523342949</v>
      </c>
      <c r="D294" s="13">
        <v>0.2930151768550624</v>
      </c>
      <c r="E294" s="13">
        <v>0.29891845727053362</v>
      </c>
      <c r="F294" s="13">
        <v>0.30632692670685691</v>
      </c>
      <c r="G294" s="13">
        <v>0.26941471089651398</v>
      </c>
      <c r="H294" s="13">
        <v>0.23152636078281999</v>
      </c>
      <c r="I294" s="13">
        <v>0.2230335187213891</v>
      </c>
      <c r="K294" s="13">
        <v>0.2557551266698182</v>
      </c>
      <c r="L294" s="13">
        <v>0.27286603396633852</v>
      </c>
      <c r="N294" s="13">
        <v>0.25559844533470177</v>
      </c>
      <c r="O294" s="13">
        <v>0.29160735318653591</v>
      </c>
      <c r="P294" s="13">
        <v>0.2295602913647842</v>
      </c>
      <c r="Q294" s="13">
        <v>0.27396824201854209</v>
      </c>
      <c r="S294" s="13">
        <v>0.30662092397959712</v>
      </c>
      <c r="T294" s="13">
        <v>0.27070977843706751</v>
      </c>
      <c r="U294" s="13">
        <v>0.18760163699704371</v>
      </c>
      <c r="V294" s="13">
        <v>0.26524606262834138</v>
      </c>
      <c r="W294" s="13">
        <v>0.23047139143472431</v>
      </c>
      <c r="X294" s="13">
        <v>0.28509202234302933</v>
      </c>
      <c r="Y294" s="13">
        <v>0.22673134349320839</v>
      </c>
      <c r="Z294" s="13">
        <v>0.2208354717155786</v>
      </c>
      <c r="AB294" s="13">
        <v>0.26196994837688348</v>
      </c>
      <c r="AC294" s="13">
        <v>0.28256184828011321</v>
      </c>
      <c r="AD294" s="13">
        <v>0.26239695609516789</v>
      </c>
      <c r="AE294" s="13">
        <v>0.17409510622498339</v>
      </c>
      <c r="AF294" s="13">
        <v>0.28343312588182579</v>
      </c>
      <c r="AH294" s="13">
        <v>0.24936006966555571</v>
      </c>
      <c r="AI294" s="13">
        <v>0.28804913146474431</v>
      </c>
      <c r="AJ294" s="13">
        <v>0.22489965412889429</v>
      </c>
      <c r="AK294" s="13">
        <v>0.3056583623888971</v>
      </c>
      <c r="AL294" s="13">
        <v>0.33672273829032612</v>
      </c>
      <c r="AM294" s="13">
        <v>0.23056121330131979</v>
      </c>
      <c r="AO294" s="13">
        <v>0.27284361835213838</v>
      </c>
      <c r="AP294" s="13">
        <v>0.27729901965211262</v>
      </c>
      <c r="AQ294" s="13">
        <v>0.2019080108370187</v>
      </c>
      <c r="AR294" s="13">
        <v>0.33027925281428389</v>
      </c>
      <c r="AS294" s="13">
        <v>0.25062793753336698</v>
      </c>
      <c r="AT294" s="13">
        <v>0.2426068671607037</v>
      </c>
      <c r="AV294" s="13">
        <v>0.31359827978554039</v>
      </c>
      <c r="AW294" s="13">
        <v>0.32086733610881341</v>
      </c>
      <c r="AX294" s="13">
        <v>0.30902355002889909</v>
      </c>
      <c r="AY294" s="13">
        <v>0.24853492754711151</v>
      </c>
      <c r="AZ294" s="13">
        <v>0.23414936441520171</v>
      </c>
      <c r="BB294" s="13">
        <v>0.24361203580270269</v>
      </c>
      <c r="BC294" s="13">
        <v>0.28930949693373248</v>
      </c>
      <c r="BD294" s="13">
        <v>0.22338037750154369</v>
      </c>
      <c r="BE294" s="13">
        <v>0.25953701791439798</v>
      </c>
      <c r="BF294" s="13">
        <v>0.29373733622767267</v>
      </c>
      <c r="BH294" s="13">
        <v>0.24826815095693081</v>
      </c>
      <c r="BI294" s="13">
        <v>0.30552318466812339</v>
      </c>
      <c r="BJ294" s="13">
        <v>0.2312432623525619</v>
      </c>
      <c r="BK294" s="13">
        <v>0.25103047234889608</v>
      </c>
      <c r="BL294" s="13">
        <v>0.20814191640727681</v>
      </c>
      <c r="BN294" s="13">
        <v>0.30286859164605417</v>
      </c>
      <c r="BO294" s="13">
        <v>0.22710707403330271</v>
      </c>
      <c r="BP294" s="13">
        <v>0.27282561879910477</v>
      </c>
      <c r="BQ294" s="13">
        <v>0.19989352755642481</v>
      </c>
      <c r="BR294" s="13">
        <v>0.26280977073511441</v>
      </c>
      <c r="BS294" s="13">
        <v>0.23505161291831639</v>
      </c>
    </row>
    <row r="295" spans="2:73" x14ac:dyDescent="0.35">
      <c r="B295" s="12" t="s">
        <v>172</v>
      </c>
      <c r="C295" s="13">
        <v>0.15564628705286909</v>
      </c>
      <c r="D295" s="13">
        <v>0.18808724554379949</v>
      </c>
      <c r="E295" s="13">
        <v>0.1147680545348016</v>
      </c>
      <c r="F295" s="13">
        <v>0.14150292174563339</v>
      </c>
      <c r="G295" s="13">
        <v>0.15438148416538269</v>
      </c>
      <c r="H295" s="13">
        <v>0.1240190092711799</v>
      </c>
      <c r="I295" s="13">
        <v>0.20379871982927461</v>
      </c>
      <c r="K295" s="13">
        <v>0.1271286478545369</v>
      </c>
      <c r="L295" s="13">
        <v>0.1845211219537157</v>
      </c>
      <c r="N295" s="13">
        <v>0.1906888224617434</v>
      </c>
      <c r="O295" s="13">
        <v>0.15890559437481749</v>
      </c>
      <c r="P295" s="13">
        <v>0.13505247160527889</v>
      </c>
      <c r="Q295" s="13">
        <v>0.1477371084003824</v>
      </c>
      <c r="S295" s="13">
        <v>0.1617196048774063</v>
      </c>
      <c r="T295" s="13">
        <v>0.13713382598842211</v>
      </c>
      <c r="U295" s="13">
        <v>0.15371175291242831</v>
      </c>
      <c r="V295" s="13">
        <v>0.15615513902702349</v>
      </c>
      <c r="W295" s="13">
        <v>0.1322894355548902</v>
      </c>
      <c r="X295" s="13">
        <v>0.1127014109750219</v>
      </c>
      <c r="Y295" s="13">
        <v>0.24215454543060991</v>
      </c>
      <c r="Z295" s="13">
        <v>0.21144248906442389</v>
      </c>
      <c r="AB295" s="13">
        <v>0.1551533353834646</v>
      </c>
      <c r="AC295" s="13">
        <v>0.14969510301069669</v>
      </c>
      <c r="AD295" s="13">
        <v>0.15297807802772431</v>
      </c>
      <c r="AE295" s="13">
        <v>0.19566988448727199</v>
      </c>
      <c r="AF295" s="13">
        <v>0.1447136586209721</v>
      </c>
      <c r="AH295" s="13">
        <v>6.6483786868660633E-2</v>
      </c>
      <c r="AI295" s="13">
        <v>0.2215373313590778</v>
      </c>
      <c r="AJ295" s="13">
        <v>0.26505580840555443</v>
      </c>
      <c r="AK295" s="13">
        <v>0.31277364199534968</v>
      </c>
      <c r="AL295" s="13">
        <v>0.14698330628346731</v>
      </c>
      <c r="AM295" s="13">
        <v>0.18419271923837921</v>
      </c>
      <c r="AO295" s="13">
        <v>7.0770036675623399E-2</v>
      </c>
      <c r="AP295" s="13">
        <v>0.2216917148274668</v>
      </c>
      <c r="AQ295" s="13">
        <v>0.2385240115437533</v>
      </c>
      <c r="AR295" s="13">
        <v>0.30993596778658888</v>
      </c>
      <c r="AS295" s="13">
        <v>0.1174590988741858</v>
      </c>
      <c r="AT295" s="13">
        <v>0.1896031387293784</v>
      </c>
      <c r="AV295" s="13">
        <v>0.16663735682543979</v>
      </c>
      <c r="AW295" s="13">
        <v>0.1819728705859821</v>
      </c>
      <c r="AX295" s="13">
        <v>0.26634697047872752</v>
      </c>
      <c r="AY295" s="13">
        <v>0.1400218209737531</v>
      </c>
      <c r="AZ295" s="13">
        <v>0.1815635152180575</v>
      </c>
      <c r="BB295" s="13">
        <v>6.365783811350692E-2</v>
      </c>
      <c r="BC295" s="13">
        <v>0.21770756289120419</v>
      </c>
      <c r="BD295" s="13">
        <v>0.21027529538195849</v>
      </c>
      <c r="BE295" s="13">
        <v>0.31564883852170628</v>
      </c>
      <c r="BF295" s="13">
        <v>0.1642516874915694</v>
      </c>
      <c r="BH295" s="13">
        <v>6.8132373353226805E-2</v>
      </c>
      <c r="BI295" s="13">
        <v>0.21179675463515579</v>
      </c>
      <c r="BJ295" s="13">
        <v>0.2041424167358323</v>
      </c>
      <c r="BK295" s="13">
        <v>0.3257576852093374</v>
      </c>
      <c r="BL295" s="13">
        <v>0.14926758317608671</v>
      </c>
      <c r="BN295" s="13">
        <v>0.1885620546648909</v>
      </c>
      <c r="BO295" s="13">
        <v>0.21221457996996729</v>
      </c>
      <c r="BP295" s="13">
        <v>0.34673050868633631</v>
      </c>
      <c r="BQ295" s="13">
        <v>0.21299620591566909</v>
      </c>
      <c r="BR295" s="13">
        <v>0.18470665396586999</v>
      </c>
      <c r="BS295" s="13">
        <v>4.9246498442167941E-2</v>
      </c>
    </row>
    <row r="296" spans="2:73" x14ac:dyDescent="0.35">
      <c r="B296" s="12" t="s">
        <v>173</v>
      </c>
      <c r="C296" s="13">
        <v>8.5672952472470351E-2</v>
      </c>
      <c r="D296" s="13">
        <v>5.5046029682803803E-2</v>
      </c>
      <c r="E296" s="13">
        <v>5.9386501542230373E-2</v>
      </c>
      <c r="F296" s="13">
        <v>8.9183107931614145E-2</v>
      </c>
      <c r="G296" s="13">
        <v>5.0568235479903252E-2</v>
      </c>
      <c r="H296" s="13">
        <v>0.10514638383139099</v>
      </c>
      <c r="I296" s="13">
        <v>0.12762168290373771</v>
      </c>
      <c r="K296" s="13">
        <v>0.1027958384524984</v>
      </c>
      <c r="L296" s="13">
        <v>6.8746422825854456E-2</v>
      </c>
      <c r="N296" s="13">
        <v>8.4150245916069608E-2</v>
      </c>
      <c r="O296" s="13">
        <v>0.1125384888359256</v>
      </c>
      <c r="P296" s="13">
        <v>9.2111809054594651E-2</v>
      </c>
      <c r="Q296" s="13">
        <v>5.0198117291591939E-2</v>
      </c>
      <c r="S296" s="13">
        <v>7.3137028873849486E-2</v>
      </c>
      <c r="T296" s="13">
        <v>0.10585647458555369</v>
      </c>
      <c r="U296" s="13">
        <v>0.138635452134347</v>
      </c>
      <c r="V296" s="13">
        <v>5.6939938371101971E-2</v>
      </c>
      <c r="W296" s="13">
        <v>0.110538699647168</v>
      </c>
      <c r="X296" s="13">
        <v>0.1209924947387019</v>
      </c>
      <c r="Y296" s="13">
        <v>4.1301384819314377E-2</v>
      </c>
      <c r="Z296" s="13">
        <v>4.8185993117968388E-2</v>
      </c>
      <c r="AB296" s="13">
        <v>8.6473101508282177E-2</v>
      </c>
      <c r="AC296" s="13">
        <v>8.3766670876736324E-2</v>
      </c>
      <c r="AD296" s="13">
        <v>8.588619161039153E-2</v>
      </c>
      <c r="AE296" s="13">
        <v>0.1254476010782834</v>
      </c>
      <c r="AF296" s="13">
        <v>8.6972944071645727E-2</v>
      </c>
      <c r="AH296" s="13">
        <v>2.154609151634285E-2</v>
      </c>
      <c r="AI296" s="13">
        <v>0.13056243068474199</v>
      </c>
      <c r="AJ296" s="13">
        <v>0.18300029378998819</v>
      </c>
      <c r="AK296" s="13">
        <v>0.1301258288857918</v>
      </c>
      <c r="AL296" s="13">
        <v>3.604149137536073E-2</v>
      </c>
      <c r="AM296" s="13">
        <v>0.1641612984850887</v>
      </c>
      <c r="AO296" s="13">
        <v>2.1098035080433189E-2</v>
      </c>
      <c r="AP296" s="13">
        <v>0.1497816833824995</v>
      </c>
      <c r="AQ296" s="13">
        <v>0.20540883981528579</v>
      </c>
      <c r="AR296" s="13">
        <v>0.1189278795562943</v>
      </c>
      <c r="AS296" s="13">
        <v>1.2811406863294969E-2</v>
      </c>
      <c r="AT296" s="13">
        <v>0.14660382113716691</v>
      </c>
      <c r="AV296" s="13">
        <v>9.4631950557666669E-2</v>
      </c>
      <c r="AW296" s="13">
        <v>0.1564615249685041</v>
      </c>
      <c r="AX296" s="13">
        <v>0.1013054740521363</v>
      </c>
      <c r="AY296" s="13">
        <v>4.3245066046634688E-2</v>
      </c>
      <c r="AZ296" s="13">
        <v>0.1514886909164565</v>
      </c>
      <c r="BB296" s="13">
        <v>2.7471247943121259E-2</v>
      </c>
      <c r="BC296" s="13">
        <v>0.14017602112365429</v>
      </c>
      <c r="BD296" s="13">
        <v>0.23002108417314621</v>
      </c>
      <c r="BE296" s="13">
        <v>0.14959917904712031</v>
      </c>
      <c r="BF296" s="13">
        <v>4.0645449229019033E-2</v>
      </c>
      <c r="BH296" s="13">
        <v>2.7795547474154959E-2</v>
      </c>
      <c r="BI296" s="13">
        <v>0.1256040350093198</v>
      </c>
      <c r="BJ296" s="13">
        <v>0.2400039812164983</v>
      </c>
      <c r="BK296" s="13">
        <v>0.1669470582610488</v>
      </c>
      <c r="BL296" s="13">
        <v>2.042626684996543E-2</v>
      </c>
      <c r="BN296" s="13">
        <v>0.12873127258615921</v>
      </c>
      <c r="BO296" s="13">
        <v>0.2202039082645868</v>
      </c>
      <c r="BP296" s="13">
        <v>0.130018810161384</v>
      </c>
      <c r="BQ296" s="13">
        <v>0.1173143412676602</v>
      </c>
      <c r="BR296" s="13">
        <v>0</v>
      </c>
      <c r="BS296" s="13">
        <v>2.0919722739326341E-2</v>
      </c>
    </row>
    <row r="297" spans="2:73" x14ac:dyDescent="0.35">
      <c r="B297" s="12" t="s">
        <v>174</v>
      </c>
      <c r="C297" s="13">
        <v>5.8070166170531581E-2</v>
      </c>
      <c r="D297" s="13">
        <v>2.0432493123828211E-2</v>
      </c>
      <c r="E297" s="13">
        <v>1.5826420063495029E-2</v>
      </c>
      <c r="F297" s="13">
        <v>2.8196658259206631E-2</v>
      </c>
      <c r="G297" s="13">
        <v>2.4298074395723578E-2</v>
      </c>
      <c r="H297" s="13">
        <v>7.9723102377338165E-2</v>
      </c>
      <c r="I297" s="13">
        <v>0.1335950428749734</v>
      </c>
      <c r="K297" s="13">
        <v>6.6246932968564987E-2</v>
      </c>
      <c r="L297" s="13">
        <v>5.002651884646718E-2</v>
      </c>
      <c r="N297" s="13">
        <v>7.005584300650472E-2</v>
      </c>
      <c r="O297" s="13">
        <v>4.5646742217030113E-2</v>
      </c>
      <c r="P297" s="13">
        <v>5.8153688021960498E-2</v>
      </c>
      <c r="Q297" s="13">
        <v>6.0946582498071181E-2</v>
      </c>
      <c r="S297" s="13">
        <v>4.1497179428547318E-2</v>
      </c>
      <c r="T297" s="13">
        <v>3.929269418164217E-2</v>
      </c>
      <c r="U297" s="13">
        <v>5.9243244200197553E-2</v>
      </c>
      <c r="V297" s="13">
        <v>7.5423548851274017E-2</v>
      </c>
      <c r="W297" s="13">
        <v>8.1982914470684454E-2</v>
      </c>
      <c r="X297" s="13">
        <v>9.6296763692139659E-2</v>
      </c>
      <c r="Y297" s="13">
        <v>7.2164869252108355E-2</v>
      </c>
      <c r="Z297" s="13">
        <v>3.1691246159441397E-2</v>
      </c>
      <c r="AB297" s="13">
        <v>3.7403564332526083E-2</v>
      </c>
      <c r="AC297" s="13">
        <v>5.0251535474436712E-2</v>
      </c>
      <c r="AD297" s="13">
        <v>0.10160544550820511</v>
      </c>
      <c r="AE297" s="13">
        <v>5.0588536939191082E-2</v>
      </c>
      <c r="AF297" s="13">
        <v>2.620725300519388E-2</v>
      </c>
      <c r="AH297" s="13">
        <v>8.0627918091050379E-3</v>
      </c>
      <c r="AI297" s="13">
        <v>6.9053137535458747E-2</v>
      </c>
      <c r="AJ297" s="13">
        <v>0.1469575262087621</v>
      </c>
      <c r="AK297" s="13">
        <v>8.7481825743687042E-2</v>
      </c>
      <c r="AL297" s="13">
        <v>0</v>
      </c>
      <c r="AM297" s="13">
        <v>0.1389552603746288</v>
      </c>
      <c r="AO297" s="13">
        <v>9.2567894177769169E-3</v>
      </c>
      <c r="AP297" s="13">
        <v>6.032287174873726E-2</v>
      </c>
      <c r="AQ297" s="13">
        <v>0.15605927006557899</v>
      </c>
      <c r="AR297" s="13">
        <v>7.2610901948652842E-2</v>
      </c>
      <c r="AS297" s="13">
        <v>1.018057592559427E-2</v>
      </c>
      <c r="AT297" s="13">
        <v>0.1382283098518271</v>
      </c>
      <c r="AV297" s="13">
        <v>4.1189067771711371E-2</v>
      </c>
      <c r="AW297" s="13">
        <v>0.1397973925928199</v>
      </c>
      <c r="AX297" s="13">
        <v>6.4853498249368924E-2</v>
      </c>
      <c r="AY297" s="13">
        <v>5.9372982520751322E-3</v>
      </c>
      <c r="AZ297" s="13">
        <v>0.12556568150298611</v>
      </c>
      <c r="BB297" s="13">
        <v>9.0348414383928585E-3</v>
      </c>
      <c r="BC297" s="13">
        <v>7.7414543118196552E-2</v>
      </c>
      <c r="BD297" s="13">
        <v>0.21681439147502371</v>
      </c>
      <c r="BE297" s="13">
        <v>0.12415902782541929</v>
      </c>
      <c r="BF297" s="13">
        <v>0</v>
      </c>
      <c r="BH297" s="13">
        <v>7.4056047626953059E-3</v>
      </c>
      <c r="BI297" s="13">
        <v>6.918979569657395E-2</v>
      </c>
      <c r="BJ297" s="13">
        <v>0.2027361562258396</v>
      </c>
      <c r="BK297" s="13">
        <v>0.13397422084818339</v>
      </c>
      <c r="BL297" s="13">
        <v>8.3503592279257997E-3</v>
      </c>
      <c r="BN297" s="13">
        <v>7.0405211586990271E-2</v>
      </c>
      <c r="BO297" s="13">
        <v>0.21456823473150391</v>
      </c>
      <c r="BP297" s="13">
        <v>7.6017317118261429E-2</v>
      </c>
      <c r="BQ297" s="13">
        <v>9.4161364006519074E-2</v>
      </c>
      <c r="BR297" s="13">
        <v>0</v>
      </c>
      <c r="BS297" s="13">
        <v>4.2667586439069276E-3</v>
      </c>
    </row>
    <row r="298" spans="2:73" x14ac:dyDescent="0.35">
      <c r="B298" s="12" t="s">
        <v>120</v>
      </c>
      <c r="C298" s="13">
        <v>4.6609881349083011E-2</v>
      </c>
      <c r="D298" s="13">
        <v>0.10347492576985109</v>
      </c>
      <c r="E298" s="13">
        <v>6.8073996770908626E-2</v>
      </c>
      <c r="F298" s="13">
        <v>4.7302402782676653E-2</v>
      </c>
      <c r="G298" s="13">
        <v>1.547993955560165E-2</v>
      </c>
      <c r="H298" s="13">
        <v>4.1326203856738443E-2</v>
      </c>
      <c r="I298" s="13">
        <v>3.2224225326047538E-2</v>
      </c>
      <c r="K298" s="13">
        <v>2.860007114103813E-2</v>
      </c>
      <c r="L298" s="13">
        <v>6.4726731407282412E-2</v>
      </c>
      <c r="N298" s="13">
        <v>2.4769500833270581E-2</v>
      </c>
      <c r="O298" s="13">
        <v>4.4913267461963051E-2</v>
      </c>
      <c r="P298" s="13">
        <v>6.4952833143270841E-2</v>
      </c>
      <c r="Q298" s="13">
        <v>4.8424871089334902E-2</v>
      </c>
      <c r="S298" s="13">
        <v>4.0981640352541461E-2</v>
      </c>
      <c r="T298" s="13">
        <v>4.4024522286790033E-2</v>
      </c>
      <c r="U298" s="13">
        <v>0</v>
      </c>
      <c r="V298" s="13">
        <v>6.9647212516626672E-2</v>
      </c>
      <c r="W298" s="13">
        <v>4.1748893093254552E-2</v>
      </c>
      <c r="X298" s="13">
        <v>3.169430018386115E-2</v>
      </c>
      <c r="Y298" s="13">
        <v>6.4534706395895577E-2</v>
      </c>
      <c r="Z298" s="13">
        <v>7.4913304489557561E-2</v>
      </c>
      <c r="AB298" s="13">
        <v>5.5875674357999207E-2</v>
      </c>
      <c r="AC298" s="13">
        <v>4.2947898722422759E-2</v>
      </c>
      <c r="AD298" s="13">
        <v>2.304983858135156E-2</v>
      </c>
      <c r="AE298" s="13">
        <v>6.0156524112360797E-2</v>
      </c>
      <c r="AF298" s="13">
        <v>1.6413921496806771E-2</v>
      </c>
      <c r="AH298" s="13">
        <v>1.8785332744993111E-2</v>
      </c>
      <c r="AI298" s="13">
        <v>2.1615315175873819E-2</v>
      </c>
      <c r="AJ298" s="13">
        <v>4.4768764936105418E-2</v>
      </c>
      <c r="AK298" s="13">
        <v>2.2415220738804489E-2</v>
      </c>
      <c r="AL298" s="13">
        <v>5.4463598532060932E-2</v>
      </c>
      <c r="AM298" s="13">
        <v>4.3031251072872943E-2</v>
      </c>
      <c r="AO298" s="13">
        <v>2.1676197756875869E-2</v>
      </c>
      <c r="AP298" s="13">
        <v>2.1992082105140989E-2</v>
      </c>
      <c r="AQ298" s="13">
        <v>4.1936024101737593E-2</v>
      </c>
      <c r="AR298" s="13">
        <v>1.0676405507957251E-2</v>
      </c>
      <c r="AS298" s="13">
        <v>3.8970352791529182E-2</v>
      </c>
      <c r="AT298" s="13">
        <v>4.5614554642001412E-2</v>
      </c>
      <c r="AV298" s="13">
        <v>2.52565473482231E-2</v>
      </c>
      <c r="AW298" s="13">
        <v>4.9503235877915781E-2</v>
      </c>
      <c r="AX298" s="13">
        <v>2.0716031561100679E-2</v>
      </c>
      <c r="AY298" s="13">
        <v>2.7104844825013411E-2</v>
      </c>
      <c r="AZ298" s="13">
        <v>4.7456696152235453E-2</v>
      </c>
      <c r="BB298" s="13">
        <v>1.2858279069669231E-2</v>
      </c>
      <c r="BC298" s="13">
        <v>1.949800679453394E-2</v>
      </c>
      <c r="BD298" s="13">
        <v>3.9655028010270411E-2</v>
      </c>
      <c r="BE298" s="13">
        <v>1.481869816757252E-2</v>
      </c>
      <c r="BF298" s="13">
        <v>4.4445919413634648E-2</v>
      </c>
      <c r="BH298" s="13">
        <v>1.6357071287940429E-2</v>
      </c>
      <c r="BI298" s="13">
        <v>1.7679453523258219E-2</v>
      </c>
      <c r="BJ298" s="13">
        <v>3.753725477625304E-2</v>
      </c>
      <c r="BK298" s="13">
        <v>1.273085411967604E-2</v>
      </c>
      <c r="BL298" s="13">
        <v>1.819853075015013E-2</v>
      </c>
      <c r="BN298" s="13">
        <v>2.651712907063291E-2</v>
      </c>
      <c r="BO298" s="13">
        <v>5.2074501319487633E-2</v>
      </c>
      <c r="BP298" s="13">
        <v>0</v>
      </c>
      <c r="BQ298" s="13">
        <v>5.1883811765315722E-2</v>
      </c>
      <c r="BR298" s="13">
        <v>7.5429538479555885E-2</v>
      </c>
      <c r="BS298" s="13">
        <v>9.7488599884536006E-3</v>
      </c>
    </row>
    <row r="300" spans="2:73" x14ac:dyDescent="0.35">
      <c r="B300" s="25" t="s">
        <v>183</v>
      </c>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row>
    <row r="301" spans="2:73" x14ac:dyDescent="0.35">
      <c r="B301" s="27" t="s">
        <v>16</v>
      </c>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row>
    <row r="302" spans="2:73" x14ac:dyDescent="0.35">
      <c r="B302" s="12" t="s">
        <v>170</v>
      </c>
      <c r="C302" s="13">
        <v>0.23598880224446039</v>
      </c>
      <c r="D302" s="13">
        <v>0.1100437268408575</v>
      </c>
      <c r="E302" s="13">
        <v>0.17972431216525489</v>
      </c>
      <c r="F302" s="13">
        <v>0.19514007975149969</v>
      </c>
      <c r="G302" s="13">
        <v>0.19989918918518301</v>
      </c>
      <c r="H302" s="13">
        <v>0.27646243258302189</v>
      </c>
      <c r="I302" s="13">
        <v>0.35569691253478408</v>
      </c>
      <c r="K302" s="13">
        <v>0.25398757590766319</v>
      </c>
      <c r="L302" s="13">
        <v>0.21853112586605949</v>
      </c>
      <c r="N302" s="13">
        <v>0.30832343112792082</v>
      </c>
      <c r="O302" s="13">
        <v>0.20442777849224569</v>
      </c>
      <c r="P302" s="13">
        <v>0.24870352475017379</v>
      </c>
      <c r="Q302" s="13">
        <v>0.2108021226145215</v>
      </c>
      <c r="S302" s="13">
        <v>0.26696779966176959</v>
      </c>
      <c r="T302" s="13">
        <v>0.18497966518860531</v>
      </c>
      <c r="U302" s="13">
        <v>0.22699886526195501</v>
      </c>
      <c r="V302" s="13">
        <v>0.21654502458182801</v>
      </c>
      <c r="W302" s="13">
        <v>0.25732573767294598</v>
      </c>
      <c r="X302" s="13">
        <v>0.28534439909972809</v>
      </c>
      <c r="Y302" s="13">
        <v>0.17084738784727549</v>
      </c>
      <c r="Z302" s="13">
        <v>0.21568175627030201</v>
      </c>
      <c r="AB302" s="13">
        <v>0.1663127901107703</v>
      </c>
      <c r="AC302" s="13">
        <v>0.23843870935448169</v>
      </c>
      <c r="AD302" s="13">
        <v>0.24927834737007479</v>
      </c>
      <c r="AE302" s="13">
        <v>0.28052280996456602</v>
      </c>
      <c r="AF302" s="13">
        <v>0.29807097584628628</v>
      </c>
      <c r="AH302" s="13">
        <v>5.894178884031543E-2</v>
      </c>
      <c r="AI302" s="13">
        <v>0.3587091974703952</v>
      </c>
      <c r="AJ302" s="13">
        <v>0.53708005369549483</v>
      </c>
      <c r="AK302" s="13">
        <v>0.34598130727037679</v>
      </c>
      <c r="AL302" s="13">
        <v>0.15438546234212611</v>
      </c>
      <c r="AM302" s="13">
        <v>0.42542911855741611</v>
      </c>
      <c r="AO302" s="13">
        <v>6.1270167729551878E-2</v>
      </c>
      <c r="AP302" s="13">
        <v>0.34608880280393572</v>
      </c>
      <c r="AQ302" s="13">
        <v>0.55462773175040148</v>
      </c>
      <c r="AR302" s="13">
        <v>0.39177128150915569</v>
      </c>
      <c r="AS302" s="13">
        <v>9.7003252964722272E-2</v>
      </c>
      <c r="AT302" s="13">
        <v>0.40452685887418799</v>
      </c>
      <c r="AV302" s="13">
        <v>0.30254335069626292</v>
      </c>
      <c r="AW302" s="13">
        <v>0.44945599657641061</v>
      </c>
      <c r="AX302" s="13">
        <v>0.28608610096974002</v>
      </c>
      <c r="AY302" s="13">
        <v>0.10177289884289741</v>
      </c>
      <c r="AZ302" s="13">
        <v>0.39848310698270961</v>
      </c>
      <c r="BB302" s="13">
        <v>6.6953366806733056E-2</v>
      </c>
      <c r="BC302" s="13">
        <v>0.41042763841921981</v>
      </c>
      <c r="BD302" s="13">
        <v>0.64212645729385198</v>
      </c>
      <c r="BE302" s="13">
        <v>0.37460084385899112</v>
      </c>
      <c r="BF302" s="13">
        <v>0.1448889361739806</v>
      </c>
      <c r="BH302" s="13">
        <v>6.774861731380874E-2</v>
      </c>
      <c r="BI302" s="13">
        <v>0.38910163008192178</v>
      </c>
      <c r="BJ302" s="13">
        <v>0.61644115051445503</v>
      </c>
      <c r="BK302" s="13">
        <v>0.45263511092622488</v>
      </c>
      <c r="BL302" s="13">
        <v>0.1043219579140169</v>
      </c>
      <c r="BN302" s="13">
        <v>0.35165778748498189</v>
      </c>
      <c r="BO302" s="13">
        <v>0.61296480369199857</v>
      </c>
      <c r="BP302" s="13">
        <v>0.37249365517662791</v>
      </c>
      <c r="BQ302" s="13">
        <v>0.31081372010864411</v>
      </c>
      <c r="BR302" s="13">
        <v>0.19872393295690369</v>
      </c>
      <c r="BS302" s="13">
        <v>4.1466191543800948E-2</v>
      </c>
    </row>
    <row r="303" spans="2:73" x14ac:dyDescent="0.35">
      <c r="B303" s="12" t="s">
        <v>171</v>
      </c>
      <c r="C303" s="13">
        <v>0.21508946142038279</v>
      </c>
      <c r="D303" s="13">
        <v>0.27258955541212188</v>
      </c>
      <c r="E303" s="13">
        <v>0.19254318656267241</v>
      </c>
      <c r="F303" s="13">
        <v>0.2273229426648643</v>
      </c>
      <c r="G303" s="13">
        <v>0.18131447785487159</v>
      </c>
      <c r="H303" s="13">
        <v>0.20447522940274249</v>
      </c>
      <c r="I303" s="13">
        <v>0.23066538481614071</v>
      </c>
      <c r="K303" s="13">
        <v>0.2106609057908338</v>
      </c>
      <c r="L303" s="13">
        <v>0.21771786772104179</v>
      </c>
      <c r="N303" s="13">
        <v>0.25422081295727472</v>
      </c>
      <c r="O303" s="13">
        <v>0.23430063305114199</v>
      </c>
      <c r="P303" s="13">
        <v>0.19616492259950019</v>
      </c>
      <c r="Q303" s="13">
        <v>0.18255397190903561</v>
      </c>
      <c r="S303" s="13">
        <v>0.19488331541501039</v>
      </c>
      <c r="T303" s="13">
        <v>0.22609157218950021</v>
      </c>
      <c r="U303" s="13">
        <v>0.16075815212223721</v>
      </c>
      <c r="V303" s="13">
        <v>0.23193821749577589</v>
      </c>
      <c r="W303" s="13">
        <v>0.21635067768259181</v>
      </c>
      <c r="X303" s="13">
        <v>0.22879007968944839</v>
      </c>
      <c r="Y303" s="13">
        <v>0.28541949603100042</v>
      </c>
      <c r="Z303" s="13">
        <v>0.21583130067497469</v>
      </c>
      <c r="AB303" s="13">
        <v>0.21589080848166439</v>
      </c>
      <c r="AC303" s="13">
        <v>0.1992153913800975</v>
      </c>
      <c r="AD303" s="13">
        <v>0.20887682555939299</v>
      </c>
      <c r="AE303" s="13">
        <v>0.25344756702595228</v>
      </c>
      <c r="AF303" s="13">
        <v>0.25804639444261712</v>
      </c>
      <c r="AH303" s="13">
        <v>0.1124204485409642</v>
      </c>
      <c r="AI303" s="13">
        <v>0.28014909054828502</v>
      </c>
      <c r="AJ303" s="13">
        <v>0.30647086745822261</v>
      </c>
      <c r="AK303" s="13">
        <v>0.40341327600255578</v>
      </c>
      <c r="AL303" s="13">
        <v>0.15438573367529931</v>
      </c>
      <c r="AM303" s="13">
        <v>0.28353184457139607</v>
      </c>
      <c r="AO303" s="13">
        <v>0.1207631760289553</v>
      </c>
      <c r="AP303" s="13">
        <v>0.28273983399532732</v>
      </c>
      <c r="AQ303" s="13">
        <v>0.30565374559363012</v>
      </c>
      <c r="AR303" s="13">
        <v>0.36098430826841549</v>
      </c>
      <c r="AS303" s="13">
        <v>0.116348238210762</v>
      </c>
      <c r="AT303" s="13">
        <v>0.28821427398825072</v>
      </c>
      <c r="AV303" s="13">
        <v>0.24746608702234141</v>
      </c>
      <c r="AW303" s="13">
        <v>0.28330119077409582</v>
      </c>
      <c r="AX303" s="13">
        <v>0.35674119836539792</v>
      </c>
      <c r="AY303" s="13">
        <v>0.17966653609755789</v>
      </c>
      <c r="AZ303" s="13">
        <v>0.27233705752416082</v>
      </c>
      <c r="BB303" s="13">
        <v>0.1158597673286519</v>
      </c>
      <c r="BC303" s="13">
        <v>0.2696982122288627</v>
      </c>
      <c r="BD303" s="13">
        <v>0.23659089991237159</v>
      </c>
      <c r="BE303" s="13">
        <v>0.40484299718606681</v>
      </c>
      <c r="BF303" s="13">
        <v>0.19961228883446341</v>
      </c>
      <c r="BH303" s="13">
        <v>0.1258412184947911</v>
      </c>
      <c r="BI303" s="13">
        <v>0.27799517074635338</v>
      </c>
      <c r="BJ303" s="13">
        <v>0.24556428499176139</v>
      </c>
      <c r="BK303" s="13">
        <v>0.35968378169895432</v>
      </c>
      <c r="BL303" s="13">
        <v>0.13822575264380321</v>
      </c>
      <c r="BN303" s="13">
        <v>0.26278222964188142</v>
      </c>
      <c r="BO303" s="13">
        <v>0.25317043224430757</v>
      </c>
      <c r="BP303" s="13">
        <v>0.368565358359839</v>
      </c>
      <c r="BQ303" s="13">
        <v>0.31052508747989421</v>
      </c>
      <c r="BR303" s="13">
        <v>0.20885089762841719</v>
      </c>
      <c r="BS303" s="13">
        <v>0.10514273554712909</v>
      </c>
    </row>
    <row r="304" spans="2:73" x14ac:dyDescent="0.35">
      <c r="B304" s="12" t="s">
        <v>172</v>
      </c>
      <c r="C304" s="13">
        <v>0.18558701902477259</v>
      </c>
      <c r="D304" s="13">
        <v>0.25408024809114782</v>
      </c>
      <c r="E304" s="13">
        <v>0.24821373006517261</v>
      </c>
      <c r="F304" s="13">
        <v>0.18360299323468479</v>
      </c>
      <c r="G304" s="13">
        <v>0.19422333001167261</v>
      </c>
      <c r="H304" s="13">
        <v>0.11242648943570741</v>
      </c>
      <c r="I304" s="13">
        <v>0.15770995351044589</v>
      </c>
      <c r="K304" s="13">
        <v>0.17121745197368479</v>
      </c>
      <c r="L304" s="13">
        <v>0.20038234008387959</v>
      </c>
      <c r="N304" s="13">
        <v>0.17599545779393111</v>
      </c>
      <c r="O304" s="13">
        <v>0.1873150590804592</v>
      </c>
      <c r="P304" s="13">
        <v>0.16489861407376999</v>
      </c>
      <c r="Q304" s="13">
        <v>0.2107449675603805</v>
      </c>
      <c r="S304" s="13">
        <v>0.17733495766762949</v>
      </c>
      <c r="T304" s="13">
        <v>0.2097555294273491</v>
      </c>
      <c r="U304" s="13">
        <v>0.21052850090029501</v>
      </c>
      <c r="V304" s="13">
        <v>0.1798487982822789</v>
      </c>
      <c r="W304" s="13">
        <v>0.18194924791606751</v>
      </c>
      <c r="X304" s="13">
        <v>0.19941324237273411</v>
      </c>
      <c r="Y304" s="13">
        <v>0.2005427576873931</v>
      </c>
      <c r="Z304" s="13">
        <v>0.14467510609918899</v>
      </c>
      <c r="AB304" s="13">
        <v>0.16884867821973379</v>
      </c>
      <c r="AC304" s="13">
        <v>0.1839833039494671</v>
      </c>
      <c r="AD304" s="13">
        <v>0.22753996687174491</v>
      </c>
      <c r="AE304" s="13">
        <v>0.1226171161317483</v>
      </c>
      <c r="AF304" s="13">
        <v>0.16506361462158081</v>
      </c>
      <c r="AH304" s="13">
        <v>0.21482207085711441</v>
      </c>
      <c r="AI304" s="13">
        <v>0.19694105846736029</v>
      </c>
      <c r="AJ304" s="13">
        <v>7.5996040334698187E-2</v>
      </c>
      <c r="AK304" s="13">
        <v>0.1525940957659507</v>
      </c>
      <c r="AL304" s="13">
        <v>0.202178401746962</v>
      </c>
      <c r="AM304" s="13">
        <v>0.12765508870414591</v>
      </c>
      <c r="AO304" s="13">
        <v>0.21635053369341889</v>
      </c>
      <c r="AP304" s="13">
        <v>0.20694374537000829</v>
      </c>
      <c r="AQ304" s="13">
        <v>4.5964006436874941E-2</v>
      </c>
      <c r="AR304" s="13">
        <v>0.13843772344500629</v>
      </c>
      <c r="AS304" s="13">
        <v>0.1978219644223714</v>
      </c>
      <c r="AT304" s="13">
        <v>0.15321475267432019</v>
      </c>
      <c r="AV304" s="13">
        <v>0.19341075217359241</v>
      </c>
      <c r="AW304" s="13">
        <v>0.1028064411863347</v>
      </c>
      <c r="AX304" s="13">
        <v>0.17104208045380981</v>
      </c>
      <c r="AY304" s="13">
        <v>0.2053799956201596</v>
      </c>
      <c r="AZ304" s="13">
        <v>0.1635524269670145</v>
      </c>
      <c r="BB304" s="13">
        <v>0.20060701392822461</v>
      </c>
      <c r="BC304" s="13">
        <v>0.175251186704412</v>
      </c>
      <c r="BD304" s="13">
        <v>7.1231794975291779E-2</v>
      </c>
      <c r="BE304" s="13">
        <v>0.13810946952579931</v>
      </c>
      <c r="BF304" s="13">
        <v>0.12308117541319739</v>
      </c>
      <c r="BH304" s="13">
        <v>0.20619460004068349</v>
      </c>
      <c r="BI304" s="13">
        <v>0.18402784847493039</v>
      </c>
      <c r="BJ304" s="13">
        <v>6.7427667317870491E-2</v>
      </c>
      <c r="BK304" s="13">
        <v>0.1317780626378546</v>
      </c>
      <c r="BL304" s="13">
        <v>0.16682817972901731</v>
      </c>
      <c r="BN304" s="13">
        <v>0.21424664316064559</v>
      </c>
      <c r="BO304" s="13">
        <v>5.3473525808845117E-2</v>
      </c>
      <c r="BP304" s="13">
        <v>0.15109203283165151</v>
      </c>
      <c r="BQ304" s="13">
        <v>0.16733263324448561</v>
      </c>
      <c r="BR304" s="13">
        <v>0.171331894357278</v>
      </c>
      <c r="BS304" s="13">
        <v>0.185354340195902</v>
      </c>
    </row>
    <row r="305" spans="2:73" x14ac:dyDescent="0.35">
      <c r="B305" s="12" t="s">
        <v>173</v>
      </c>
      <c r="C305" s="13">
        <v>0.1796416749923512</v>
      </c>
      <c r="D305" s="13">
        <v>0.16349034299763229</v>
      </c>
      <c r="E305" s="13">
        <v>0.1815839564890635</v>
      </c>
      <c r="F305" s="13">
        <v>0.2268011030367956</v>
      </c>
      <c r="G305" s="13">
        <v>0.23927801248572461</v>
      </c>
      <c r="H305" s="13">
        <v>0.1594098840007224</v>
      </c>
      <c r="I305" s="13">
        <v>0.12587173919279079</v>
      </c>
      <c r="K305" s="13">
        <v>0.16115315239762501</v>
      </c>
      <c r="L305" s="13">
        <v>0.19854234816554919</v>
      </c>
      <c r="N305" s="13">
        <v>0.14358085446057731</v>
      </c>
      <c r="O305" s="13">
        <v>0.1867685421531495</v>
      </c>
      <c r="P305" s="13">
        <v>0.1690954402401042</v>
      </c>
      <c r="Q305" s="13">
        <v>0.20837306747305051</v>
      </c>
      <c r="S305" s="13">
        <v>0.18491374156448559</v>
      </c>
      <c r="T305" s="13">
        <v>0.22024354280732239</v>
      </c>
      <c r="U305" s="13">
        <v>0.17898880038470091</v>
      </c>
      <c r="V305" s="13">
        <v>0.17080339634711841</v>
      </c>
      <c r="W305" s="13">
        <v>0.12329131977122081</v>
      </c>
      <c r="X305" s="13">
        <v>0.13474521196546529</v>
      </c>
      <c r="Y305" s="13">
        <v>0.18229767958895701</v>
      </c>
      <c r="Z305" s="13">
        <v>0.22946521101903061</v>
      </c>
      <c r="AB305" s="13">
        <v>0.2481219954940953</v>
      </c>
      <c r="AC305" s="13">
        <v>0.18625255585582659</v>
      </c>
      <c r="AD305" s="13">
        <v>0.1161125570112591</v>
      </c>
      <c r="AE305" s="13">
        <v>0.20308893202365211</v>
      </c>
      <c r="AF305" s="13">
        <v>0.15498105936794199</v>
      </c>
      <c r="AH305" s="13">
        <v>0.29175804778297437</v>
      </c>
      <c r="AI305" s="13">
        <v>0.1280718011685992</v>
      </c>
      <c r="AJ305" s="13">
        <v>4.6390921318125083E-2</v>
      </c>
      <c r="AK305" s="13">
        <v>4.3529162684337028E-2</v>
      </c>
      <c r="AL305" s="13">
        <v>0.2407641356901106</v>
      </c>
      <c r="AM305" s="13">
        <v>7.9662259266737867E-2</v>
      </c>
      <c r="AO305" s="13">
        <v>0.30048052445897128</v>
      </c>
      <c r="AP305" s="13">
        <v>0.12622732266746819</v>
      </c>
      <c r="AQ305" s="13">
        <v>5.7083029885383003E-2</v>
      </c>
      <c r="AR305" s="13">
        <v>5.5048707638665852E-2</v>
      </c>
      <c r="AS305" s="13">
        <v>0.26869922762932158</v>
      </c>
      <c r="AT305" s="13">
        <v>6.4052798490813495E-2</v>
      </c>
      <c r="AV305" s="13">
        <v>0.1865773549741892</v>
      </c>
      <c r="AW305" s="13">
        <v>0.1227663995296657</v>
      </c>
      <c r="AX305" s="13">
        <v>0.1167389826406609</v>
      </c>
      <c r="AY305" s="13">
        <v>0.24226685412884971</v>
      </c>
      <c r="AZ305" s="13">
        <v>8.8564939864707773E-2</v>
      </c>
      <c r="BB305" s="13">
        <v>0.28357304413382678</v>
      </c>
      <c r="BC305" s="13">
        <v>0.1079134563231943</v>
      </c>
      <c r="BD305" s="13">
        <v>2.4034205162740799E-2</v>
      </c>
      <c r="BE305" s="13">
        <v>3.2987770883820787E-2</v>
      </c>
      <c r="BF305" s="13">
        <v>0.2251213430873889</v>
      </c>
      <c r="BH305" s="13">
        <v>0.28163055761818118</v>
      </c>
      <c r="BI305" s="13">
        <v>0.11221484154178631</v>
      </c>
      <c r="BJ305" s="13">
        <v>2.9939183432620309E-2</v>
      </c>
      <c r="BK305" s="13">
        <v>2.565258316406473E-2</v>
      </c>
      <c r="BL305" s="13">
        <v>0.22157997600741061</v>
      </c>
      <c r="BN305" s="13">
        <v>0.1190509486165956</v>
      </c>
      <c r="BO305" s="13">
        <v>4.7226583936992667E-2</v>
      </c>
      <c r="BP305" s="13">
        <v>5.7701738899023303E-2</v>
      </c>
      <c r="BQ305" s="13">
        <v>9.9164692854333325E-2</v>
      </c>
      <c r="BR305" s="13">
        <v>0.194224445114422</v>
      </c>
      <c r="BS305" s="13">
        <v>0.30318433608056528</v>
      </c>
    </row>
    <row r="306" spans="2:73" x14ac:dyDescent="0.35">
      <c r="B306" s="12" t="s">
        <v>174</v>
      </c>
      <c r="C306" s="13">
        <v>0.1517663796969059</v>
      </c>
      <c r="D306" s="13">
        <v>0.1224700300955769</v>
      </c>
      <c r="E306" s="13">
        <v>0.1451353547954416</v>
      </c>
      <c r="F306" s="13">
        <v>0.13837532718212839</v>
      </c>
      <c r="G306" s="13">
        <v>0.16628012537014661</v>
      </c>
      <c r="H306" s="13">
        <v>0.22442306771763049</v>
      </c>
      <c r="I306" s="13">
        <v>0.1151367050762927</v>
      </c>
      <c r="K306" s="13">
        <v>0.1836665111422465</v>
      </c>
      <c r="L306" s="13">
        <v>0.1202140737977354</v>
      </c>
      <c r="N306" s="13">
        <v>0.1050266256117966</v>
      </c>
      <c r="O306" s="13">
        <v>0.169381002461269</v>
      </c>
      <c r="P306" s="13">
        <v>0.15953810277612271</v>
      </c>
      <c r="Q306" s="13">
        <v>0.1517117354173011</v>
      </c>
      <c r="S306" s="13">
        <v>0.14136757238698891</v>
      </c>
      <c r="T306" s="13">
        <v>0.13302123385789061</v>
      </c>
      <c r="U306" s="13">
        <v>0.2109645791933363</v>
      </c>
      <c r="V306" s="13">
        <v>0.1511129405716482</v>
      </c>
      <c r="W306" s="13">
        <v>0.18567465826387081</v>
      </c>
      <c r="X306" s="13">
        <v>0.1235670678899536</v>
      </c>
      <c r="Y306" s="13">
        <v>0.13847339660513411</v>
      </c>
      <c r="Z306" s="13">
        <v>0.1719778412117621</v>
      </c>
      <c r="AB306" s="13">
        <v>0.15862285557851941</v>
      </c>
      <c r="AC306" s="13">
        <v>0.1596504333103419</v>
      </c>
      <c r="AD306" s="13">
        <v>0.17500225631028651</v>
      </c>
      <c r="AE306" s="13">
        <v>0.11676893445600239</v>
      </c>
      <c r="AF306" s="13">
        <v>0.12383795572157399</v>
      </c>
      <c r="AH306" s="13">
        <v>0.31086189862327979</v>
      </c>
      <c r="AI306" s="13">
        <v>1.804438513611616E-2</v>
      </c>
      <c r="AJ306" s="13">
        <v>1.6054776462471929E-2</v>
      </c>
      <c r="AK306" s="13">
        <v>3.4248205152288977E-2</v>
      </c>
      <c r="AL306" s="13">
        <v>0.2067976691563162</v>
      </c>
      <c r="AM306" s="13">
        <v>3.7530769221249732E-2</v>
      </c>
      <c r="AO306" s="13">
        <v>0.28558439496281479</v>
      </c>
      <c r="AP306" s="13">
        <v>1.9600605662672431E-2</v>
      </c>
      <c r="AQ306" s="13">
        <v>1.9001405219433179E-2</v>
      </c>
      <c r="AR306" s="13">
        <v>5.3757979138756552E-2</v>
      </c>
      <c r="AS306" s="13">
        <v>0.28613148867620258</v>
      </c>
      <c r="AT306" s="13">
        <v>4.647065871841511E-2</v>
      </c>
      <c r="AV306" s="13">
        <v>5.5095456657563019E-2</v>
      </c>
      <c r="AW306" s="13">
        <v>2.441947255971684E-2</v>
      </c>
      <c r="AX306" s="13">
        <v>6.9391637570391351E-2</v>
      </c>
      <c r="AY306" s="13">
        <v>0.2416482528726914</v>
      </c>
      <c r="AZ306" s="13">
        <v>4.220197972867977E-2</v>
      </c>
      <c r="BB306" s="13">
        <v>0.31789428376064383</v>
      </c>
      <c r="BC306" s="13">
        <v>2.5550789254315611E-2</v>
      </c>
      <c r="BD306" s="13">
        <v>0</v>
      </c>
      <c r="BE306" s="13">
        <v>4.9458918545322042E-2</v>
      </c>
      <c r="BF306" s="13">
        <v>0.28020794250550363</v>
      </c>
      <c r="BH306" s="13">
        <v>0.30220580115461071</v>
      </c>
      <c r="BI306" s="13">
        <v>3.1766220232268487E-2</v>
      </c>
      <c r="BJ306" s="13">
        <v>1.6000487568128979E-2</v>
      </c>
      <c r="BK306" s="13">
        <v>3.0250461572901469E-2</v>
      </c>
      <c r="BL306" s="13">
        <v>0.34766730136026058</v>
      </c>
      <c r="BN306" s="13">
        <v>4.5946577239231623E-2</v>
      </c>
      <c r="BO306" s="13">
        <v>0</v>
      </c>
      <c r="BP306" s="13">
        <v>5.0147214732858207E-2</v>
      </c>
      <c r="BQ306" s="13">
        <v>4.6887205116808807E-2</v>
      </c>
      <c r="BR306" s="13">
        <v>0.21577294042908271</v>
      </c>
      <c r="BS306" s="13">
        <v>0.34774672066622558</v>
      </c>
    </row>
    <row r="307" spans="2:73" x14ac:dyDescent="0.35">
      <c r="B307" s="12" t="s">
        <v>120</v>
      </c>
      <c r="C307" s="13">
        <v>3.1926662621127123E-2</v>
      </c>
      <c r="D307" s="13">
        <v>7.7326096562663843E-2</v>
      </c>
      <c r="E307" s="13">
        <v>5.2799459922394917E-2</v>
      </c>
      <c r="F307" s="13">
        <v>2.875755413002681E-2</v>
      </c>
      <c r="G307" s="13">
        <v>1.900486509240153E-2</v>
      </c>
      <c r="H307" s="13">
        <v>2.280289686017534E-2</v>
      </c>
      <c r="I307" s="13">
        <v>1.491930486954589E-2</v>
      </c>
      <c r="K307" s="13">
        <v>1.9314402787946799E-2</v>
      </c>
      <c r="L307" s="13">
        <v>4.4612244365734487E-2</v>
      </c>
      <c r="N307" s="13">
        <v>1.285281804849956E-2</v>
      </c>
      <c r="O307" s="13">
        <v>1.7806984761734469E-2</v>
      </c>
      <c r="P307" s="13">
        <v>6.1599395560328861E-2</v>
      </c>
      <c r="Q307" s="13">
        <v>3.5814135025710958E-2</v>
      </c>
      <c r="S307" s="13">
        <v>3.4532613304116111E-2</v>
      </c>
      <c r="T307" s="13">
        <v>2.5908456529332251E-2</v>
      </c>
      <c r="U307" s="13">
        <v>1.176110213747553E-2</v>
      </c>
      <c r="V307" s="13">
        <v>4.9751622721350572E-2</v>
      </c>
      <c r="W307" s="13">
        <v>3.5408358693303048E-2</v>
      </c>
      <c r="X307" s="13">
        <v>2.8139998982670611E-2</v>
      </c>
      <c r="Y307" s="13">
        <v>2.2419282240239952E-2</v>
      </c>
      <c r="Z307" s="13">
        <v>2.2368784724741561E-2</v>
      </c>
      <c r="AB307" s="13">
        <v>4.2202872115216727E-2</v>
      </c>
      <c r="AC307" s="13">
        <v>3.2459606149785138E-2</v>
      </c>
      <c r="AD307" s="13">
        <v>2.3190046877241809E-2</v>
      </c>
      <c r="AE307" s="13">
        <v>2.3554640398078908E-2</v>
      </c>
      <c r="AF307" s="13">
        <v>0</v>
      </c>
      <c r="AH307" s="13">
        <v>1.119574535535179E-2</v>
      </c>
      <c r="AI307" s="13">
        <v>1.8084467209244282E-2</v>
      </c>
      <c r="AJ307" s="13">
        <v>1.8007340730987271E-2</v>
      </c>
      <c r="AK307" s="13">
        <v>2.0233953124490549E-2</v>
      </c>
      <c r="AL307" s="13">
        <v>4.1488597389185602E-2</v>
      </c>
      <c r="AM307" s="13">
        <v>4.6190919679054372E-2</v>
      </c>
      <c r="AO307" s="13">
        <v>1.555120312628768E-2</v>
      </c>
      <c r="AP307" s="13">
        <v>1.8399689500588189E-2</v>
      </c>
      <c r="AQ307" s="13">
        <v>1.76700811142773E-2</v>
      </c>
      <c r="AR307" s="13">
        <v>0</v>
      </c>
      <c r="AS307" s="13">
        <v>3.3995828096620002E-2</v>
      </c>
      <c r="AT307" s="13">
        <v>4.3520657254012329E-2</v>
      </c>
      <c r="AV307" s="13">
        <v>1.490699847605134E-2</v>
      </c>
      <c r="AW307" s="13">
        <v>1.7250499373776231E-2</v>
      </c>
      <c r="AX307" s="13">
        <v>0</v>
      </c>
      <c r="AY307" s="13">
        <v>2.9265462437843951E-2</v>
      </c>
      <c r="AZ307" s="13">
        <v>3.486048893272739E-2</v>
      </c>
      <c r="BB307" s="13">
        <v>1.511252404191972E-2</v>
      </c>
      <c r="BC307" s="13">
        <v>1.115871706999557E-2</v>
      </c>
      <c r="BD307" s="13">
        <v>2.6016642655743851E-2</v>
      </c>
      <c r="BE307" s="13">
        <v>0</v>
      </c>
      <c r="BF307" s="13">
        <v>2.7088313985465851E-2</v>
      </c>
      <c r="BH307" s="13">
        <v>1.6379205377924731E-2</v>
      </c>
      <c r="BI307" s="13">
        <v>4.8942889227394978E-3</v>
      </c>
      <c r="BJ307" s="13">
        <v>2.462722617516391E-2</v>
      </c>
      <c r="BK307" s="13">
        <v>0</v>
      </c>
      <c r="BL307" s="13">
        <v>2.1376832345491491E-2</v>
      </c>
      <c r="BN307" s="13">
        <v>6.3158138566638683E-3</v>
      </c>
      <c r="BO307" s="13">
        <v>3.3164654317855848E-2</v>
      </c>
      <c r="BP307" s="13">
        <v>0</v>
      </c>
      <c r="BQ307" s="13">
        <v>6.5276661195834279E-2</v>
      </c>
      <c r="BR307" s="13">
        <v>1.109588951389677E-2</v>
      </c>
      <c r="BS307" s="13">
        <v>1.710567596637699E-2</v>
      </c>
    </row>
    <row r="309" spans="2:73" x14ac:dyDescent="0.35">
      <c r="B309" s="25" t="s">
        <v>184</v>
      </c>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row>
    <row r="310" spans="2:73" x14ac:dyDescent="0.35">
      <c r="B310" s="27" t="s">
        <v>16</v>
      </c>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row>
    <row r="311" spans="2:73" x14ac:dyDescent="0.35">
      <c r="B311" s="12" t="s">
        <v>170</v>
      </c>
      <c r="C311" s="13">
        <v>0.1826159776442863</v>
      </c>
      <c r="D311" s="13">
        <v>0.17923432854396901</v>
      </c>
      <c r="E311" s="13">
        <v>0.22983655341183609</v>
      </c>
      <c r="F311" s="13">
        <v>0.15223108753066791</v>
      </c>
      <c r="G311" s="13">
        <v>0.14557059671796921</v>
      </c>
      <c r="H311" s="13">
        <v>0.15458757705463219</v>
      </c>
      <c r="I311" s="13">
        <v>0.2167412462279166</v>
      </c>
      <c r="K311" s="13">
        <v>0.2483941952431139</v>
      </c>
      <c r="L311" s="13">
        <v>0.1149625850850207</v>
      </c>
      <c r="N311" s="13">
        <v>0.2471964938298104</v>
      </c>
      <c r="O311" s="13">
        <v>0.17889521218774401</v>
      </c>
      <c r="P311" s="13">
        <v>0.16694373764558909</v>
      </c>
      <c r="Q311" s="13">
        <v>0.15730728555940199</v>
      </c>
      <c r="S311" s="13">
        <v>0.19812494419041951</v>
      </c>
      <c r="T311" s="13">
        <v>0.14794420147751561</v>
      </c>
      <c r="U311" s="13">
        <v>0.1942944675077844</v>
      </c>
      <c r="V311" s="13">
        <v>0.22096279732143381</v>
      </c>
      <c r="W311" s="13">
        <v>0.1707594785945202</v>
      </c>
      <c r="X311" s="13">
        <v>0.14284236084913321</v>
      </c>
      <c r="Y311" s="13">
        <v>0.1090172780858841</v>
      </c>
      <c r="Z311" s="13">
        <v>0.21850740855713191</v>
      </c>
      <c r="AB311" s="13">
        <v>9.1965543109729625E-2</v>
      </c>
      <c r="AC311" s="13">
        <v>0.1862592087820974</v>
      </c>
      <c r="AD311" s="13">
        <v>0.1917470215027855</v>
      </c>
      <c r="AE311" s="13">
        <v>0.23950471279567681</v>
      </c>
      <c r="AF311" s="13">
        <v>0.27792571748988981</v>
      </c>
      <c r="AH311" s="13">
        <v>0.13002917048004489</v>
      </c>
      <c r="AI311" s="13">
        <v>0.21358433058452711</v>
      </c>
      <c r="AJ311" s="13">
        <v>0.22054791517159919</v>
      </c>
      <c r="AK311" s="13">
        <v>0.19590092879288171</v>
      </c>
      <c r="AL311" s="13">
        <v>0.1132033728241628</v>
      </c>
      <c r="AM311" s="13">
        <v>0.31126695518213587</v>
      </c>
      <c r="AO311" s="13">
        <v>0.13034531637061331</v>
      </c>
      <c r="AP311" s="13">
        <v>0.21775521544724261</v>
      </c>
      <c r="AQ311" s="13">
        <v>0.23665650209863509</v>
      </c>
      <c r="AR311" s="13">
        <v>0.17052364277328361</v>
      </c>
      <c r="AS311" s="13">
        <v>0.11474920172660601</v>
      </c>
      <c r="AT311" s="13">
        <v>0.30525112112640579</v>
      </c>
      <c r="AV311" s="13">
        <v>0.2153734055385125</v>
      </c>
      <c r="AW311" s="13">
        <v>0.21765943263143081</v>
      </c>
      <c r="AX311" s="13">
        <v>0.1975345201148842</v>
      </c>
      <c r="AY311" s="13">
        <v>0.12048061012053519</v>
      </c>
      <c r="AZ311" s="13">
        <v>0.27781661480565412</v>
      </c>
      <c r="BB311" s="13">
        <v>0.14543917057612979</v>
      </c>
      <c r="BC311" s="13">
        <v>0.21831807430281031</v>
      </c>
      <c r="BD311" s="13">
        <v>0.31261939006396477</v>
      </c>
      <c r="BE311" s="13">
        <v>0.26250876959155961</v>
      </c>
      <c r="BF311" s="13">
        <v>0.13194621780511659</v>
      </c>
      <c r="BH311" s="13">
        <v>0.14740580943119419</v>
      </c>
      <c r="BI311" s="13">
        <v>0.2145622752558754</v>
      </c>
      <c r="BJ311" s="13">
        <v>0.30717617962391558</v>
      </c>
      <c r="BK311" s="13">
        <v>0.2617988147754699</v>
      </c>
      <c r="BL311" s="13">
        <v>0.13378463567645099</v>
      </c>
      <c r="BN311" s="13">
        <v>0.21328785486883139</v>
      </c>
      <c r="BO311" s="13">
        <v>0.28493104910946532</v>
      </c>
      <c r="BP311" s="13">
        <v>0.25520805359290671</v>
      </c>
      <c r="BQ311" s="13">
        <v>0.28023852497293339</v>
      </c>
      <c r="BR311" s="13">
        <v>8.5485919992944914E-2</v>
      </c>
      <c r="BS311" s="13">
        <v>0.13297486106731879</v>
      </c>
    </row>
    <row r="312" spans="2:73" x14ac:dyDescent="0.35">
      <c r="B312" s="12" t="s">
        <v>171</v>
      </c>
      <c r="C312" s="13">
        <v>0.29024394590881952</v>
      </c>
      <c r="D312" s="13">
        <v>0.26019560897149258</v>
      </c>
      <c r="E312" s="13">
        <v>0.30793307048244928</v>
      </c>
      <c r="F312" s="13">
        <v>0.28830007190776069</v>
      </c>
      <c r="G312" s="13">
        <v>0.308856253382227</v>
      </c>
      <c r="H312" s="13">
        <v>0.2382044779593841</v>
      </c>
      <c r="I312" s="13">
        <v>0.31570408893489138</v>
      </c>
      <c r="K312" s="13">
        <v>0.33208022563420908</v>
      </c>
      <c r="L312" s="13">
        <v>0.24907301097886439</v>
      </c>
      <c r="N312" s="13">
        <v>0.35570506463619528</v>
      </c>
      <c r="O312" s="13">
        <v>0.31630198495814571</v>
      </c>
      <c r="P312" s="13">
        <v>0.28590202639498308</v>
      </c>
      <c r="Q312" s="13">
        <v>0.21802199416843329</v>
      </c>
      <c r="S312" s="13">
        <v>0.29723921537414721</v>
      </c>
      <c r="T312" s="13">
        <v>0.32419180384006629</v>
      </c>
      <c r="U312" s="13">
        <v>0.30363510353770579</v>
      </c>
      <c r="V312" s="13">
        <v>0.24626158389830211</v>
      </c>
      <c r="W312" s="13">
        <v>0.30638730493510202</v>
      </c>
      <c r="X312" s="13">
        <v>0.31104648035754379</v>
      </c>
      <c r="Y312" s="13">
        <v>0.27784831707784358</v>
      </c>
      <c r="Z312" s="13">
        <v>0.2345746805098736</v>
      </c>
      <c r="AB312" s="13">
        <v>0.26769317401420573</v>
      </c>
      <c r="AC312" s="13">
        <v>0.2796657618013495</v>
      </c>
      <c r="AD312" s="13">
        <v>0.3267160170863827</v>
      </c>
      <c r="AE312" s="13">
        <v>0.27387875416057728</v>
      </c>
      <c r="AF312" s="13">
        <v>0.37119822152371629</v>
      </c>
      <c r="AH312" s="13">
        <v>0.24668608448244239</v>
      </c>
      <c r="AI312" s="13">
        <v>0.36422241330181221</v>
      </c>
      <c r="AJ312" s="13">
        <v>0.47904795352277202</v>
      </c>
      <c r="AK312" s="13">
        <v>0.36608890444431652</v>
      </c>
      <c r="AL312" s="13">
        <v>0.24584730732793281</v>
      </c>
      <c r="AM312" s="13">
        <v>0.27689309148635177</v>
      </c>
      <c r="AO312" s="13">
        <v>0.25622489352262517</v>
      </c>
      <c r="AP312" s="13">
        <v>0.34124755248203509</v>
      </c>
      <c r="AQ312" s="13">
        <v>0.4513738555190876</v>
      </c>
      <c r="AR312" s="13">
        <v>0.38658585305784438</v>
      </c>
      <c r="AS312" s="13">
        <v>0.24329770361228489</v>
      </c>
      <c r="AT312" s="13">
        <v>0.28087102237594153</v>
      </c>
      <c r="AV312" s="13">
        <v>0.33685562037056371</v>
      </c>
      <c r="AW312" s="13">
        <v>0.48659863844110618</v>
      </c>
      <c r="AX312" s="13">
        <v>0.37488045897607919</v>
      </c>
      <c r="AY312" s="13">
        <v>0.28740225273796111</v>
      </c>
      <c r="AZ312" s="13">
        <v>0.28951733145733771</v>
      </c>
      <c r="BB312" s="13">
        <v>0.26569066416175102</v>
      </c>
      <c r="BC312" s="13">
        <v>0.31209000848039581</v>
      </c>
      <c r="BD312" s="13">
        <v>0.424625003611104</v>
      </c>
      <c r="BE312" s="13">
        <v>0.37381279845972182</v>
      </c>
      <c r="BF312" s="13">
        <v>0.3003070860322698</v>
      </c>
      <c r="BH312" s="13">
        <v>0.26019595655437983</v>
      </c>
      <c r="BI312" s="13">
        <v>0.31801749401150009</v>
      </c>
      <c r="BJ312" s="13">
        <v>0.42749922530248669</v>
      </c>
      <c r="BK312" s="13">
        <v>0.41688425644216748</v>
      </c>
      <c r="BL312" s="13">
        <v>0.28016163566672692</v>
      </c>
      <c r="BN312" s="13">
        <v>0.35280068283124683</v>
      </c>
      <c r="BO312" s="13">
        <v>0.43557688274752582</v>
      </c>
      <c r="BP312" s="13">
        <v>0.39164556673930018</v>
      </c>
      <c r="BQ312" s="13">
        <v>0.26308450206580419</v>
      </c>
      <c r="BR312" s="13">
        <v>0.34115819766262101</v>
      </c>
      <c r="BS312" s="13">
        <v>0.21681072874818241</v>
      </c>
    </row>
    <row r="313" spans="2:73" x14ac:dyDescent="0.35">
      <c r="B313" s="12" t="s">
        <v>172</v>
      </c>
      <c r="C313" s="13">
        <v>0.23697045701951969</v>
      </c>
      <c r="D313" s="13">
        <v>0.17720640094058041</v>
      </c>
      <c r="E313" s="13">
        <v>0.21073050048112149</v>
      </c>
      <c r="F313" s="13">
        <v>0.27698432737730311</v>
      </c>
      <c r="G313" s="13">
        <v>0.24893223641649001</v>
      </c>
      <c r="H313" s="13">
        <v>0.26307356164780998</v>
      </c>
      <c r="I313" s="13">
        <v>0.22895951881845911</v>
      </c>
      <c r="K313" s="13">
        <v>0.19332350010975671</v>
      </c>
      <c r="L313" s="13">
        <v>0.28116124384487479</v>
      </c>
      <c r="N313" s="13">
        <v>0.17505076723900531</v>
      </c>
      <c r="O313" s="13">
        <v>0.23750310290761559</v>
      </c>
      <c r="P313" s="13">
        <v>0.20356962055746719</v>
      </c>
      <c r="Q313" s="13">
        <v>0.30570328736757729</v>
      </c>
      <c r="S313" s="13">
        <v>0.24067586024502369</v>
      </c>
      <c r="T313" s="13">
        <v>0.26082111584781031</v>
      </c>
      <c r="U313" s="13">
        <v>0.20465415483107999</v>
      </c>
      <c r="V313" s="13">
        <v>0.21570639627432731</v>
      </c>
      <c r="W313" s="13">
        <v>0.18771447892940679</v>
      </c>
      <c r="X313" s="13">
        <v>0.2705435025538242</v>
      </c>
      <c r="Y313" s="13">
        <v>0.35280146496173098</v>
      </c>
      <c r="Z313" s="13">
        <v>0.21666025680269271</v>
      </c>
      <c r="AB313" s="13">
        <v>0.31804630143338852</v>
      </c>
      <c r="AC313" s="13">
        <v>0.24112097644236941</v>
      </c>
      <c r="AD313" s="13">
        <v>0.20166981453622129</v>
      </c>
      <c r="AE313" s="13">
        <v>0.19782530846950641</v>
      </c>
      <c r="AF313" s="13">
        <v>0.15635838676560779</v>
      </c>
      <c r="AH313" s="13">
        <v>0.26288234048036568</v>
      </c>
      <c r="AI313" s="13">
        <v>0.27654353731904119</v>
      </c>
      <c r="AJ313" s="13">
        <v>0.1051236187718665</v>
      </c>
      <c r="AK313" s="13">
        <v>0.20164374754637751</v>
      </c>
      <c r="AL313" s="13">
        <v>0.22569948000270529</v>
      </c>
      <c r="AM313" s="13">
        <v>0.1962748459493904</v>
      </c>
      <c r="AO313" s="13">
        <v>0.27024046832538218</v>
      </c>
      <c r="AP313" s="13">
        <v>0.28870265886247881</v>
      </c>
      <c r="AQ313" s="13">
        <v>0.1101370589936984</v>
      </c>
      <c r="AR313" s="13">
        <v>0.1968215124299903</v>
      </c>
      <c r="AS313" s="13">
        <v>0.226036054713876</v>
      </c>
      <c r="AT313" s="13">
        <v>0.19113424804332241</v>
      </c>
      <c r="AV313" s="13">
        <v>0.25011159442465519</v>
      </c>
      <c r="AW313" s="13">
        <v>0.1062182627602494</v>
      </c>
      <c r="AX313" s="13">
        <v>0.1989936194453539</v>
      </c>
      <c r="AY313" s="13">
        <v>0.2120605640450306</v>
      </c>
      <c r="AZ313" s="13">
        <v>0.21321522879813001</v>
      </c>
      <c r="BB313" s="13">
        <v>0.25631932746897779</v>
      </c>
      <c r="BC313" s="13">
        <v>0.28500676191545121</v>
      </c>
      <c r="BD313" s="13">
        <v>0.1095933109947176</v>
      </c>
      <c r="BE313" s="13">
        <v>0.12679599569711941</v>
      </c>
      <c r="BF313" s="13">
        <v>0.201314041495605</v>
      </c>
      <c r="BH313" s="13">
        <v>0.26622604553527152</v>
      </c>
      <c r="BI313" s="13">
        <v>0.284939746349472</v>
      </c>
      <c r="BJ313" s="13">
        <v>0.1174143210435717</v>
      </c>
      <c r="BK313" s="13">
        <v>0.1176887618403895</v>
      </c>
      <c r="BL313" s="13">
        <v>0.21799816166958819</v>
      </c>
      <c r="BN313" s="13">
        <v>0.25375630053055592</v>
      </c>
      <c r="BO313" s="13">
        <v>0.1097107376553917</v>
      </c>
      <c r="BP313" s="13">
        <v>0.1246092420146505</v>
      </c>
      <c r="BQ313" s="13">
        <v>0.2156205601826493</v>
      </c>
      <c r="BR313" s="13">
        <v>0.14895570471490729</v>
      </c>
      <c r="BS313" s="13">
        <v>0.26646134693374829</v>
      </c>
    </row>
    <row r="314" spans="2:73" x14ac:dyDescent="0.35">
      <c r="B314" s="12" t="s">
        <v>173</v>
      </c>
      <c r="C314" s="13">
        <v>9.6649050097487574E-2</v>
      </c>
      <c r="D314" s="13">
        <v>0.10988832368141251</v>
      </c>
      <c r="E314" s="13">
        <v>8.426532589301465E-2</v>
      </c>
      <c r="F314" s="13">
        <v>7.0554028604369032E-2</v>
      </c>
      <c r="G314" s="13">
        <v>0.12369097964734339</v>
      </c>
      <c r="H314" s="13">
        <v>0.13679440243556709</v>
      </c>
      <c r="I314" s="13">
        <v>6.7889134035459264E-2</v>
      </c>
      <c r="K314" s="13">
        <v>8.0067424890979108E-2</v>
      </c>
      <c r="L314" s="13">
        <v>0.1134524683021689</v>
      </c>
      <c r="N314" s="13">
        <v>7.909350092372211E-2</v>
      </c>
      <c r="O314" s="13">
        <v>0.10174439327538171</v>
      </c>
      <c r="P314" s="13">
        <v>0.1041148683301221</v>
      </c>
      <c r="Q314" s="13">
        <v>9.4367168824102274E-2</v>
      </c>
      <c r="S314" s="13">
        <v>9.965482207474359E-2</v>
      </c>
      <c r="T314" s="13">
        <v>8.2229872266579004E-2</v>
      </c>
      <c r="U314" s="13">
        <v>0.1205100565887804</v>
      </c>
      <c r="V314" s="13">
        <v>0.10671392736633049</v>
      </c>
      <c r="W314" s="13">
        <v>9.5153765347170557E-2</v>
      </c>
      <c r="X314" s="13">
        <v>0.1060493835182391</v>
      </c>
      <c r="Y314" s="13">
        <v>9.6715631776060851E-2</v>
      </c>
      <c r="Z314" s="13">
        <v>7.3266338779623477E-2</v>
      </c>
      <c r="AB314" s="13">
        <v>0.1003217676494033</v>
      </c>
      <c r="AC314" s="13">
        <v>0.105577066164592</v>
      </c>
      <c r="AD314" s="13">
        <v>9.0251704931173848E-2</v>
      </c>
      <c r="AE314" s="13">
        <v>7.5429311195420179E-2</v>
      </c>
      <c r="AF314" s="13">
        <v>0.1038249211587646</v>
      </c>
      <c r="AH314" s="13">
        <v>0.1246627360082139</v>
      </c>
      <c r="AI314" s="13">
        <v>4.3100093244242507E-2</v>
      </c>
      <c r="AJ314" s="13">
        <v>9.6612234558190804E-2</v>
      </c>
      <c r="AK314" s="13">
        <v>6.5313613542949539E-2</v>
      </c>
      <c r="AL314" s="13">
        <v>0.13234655463731149</v>
      </c>
      <c r="AM314" s="13">
        <v>8.496193018158299E-2</v>
      </c>
      <c r="AO314" s="13">
        <v>0.1231527808392166</v>
      </c>
      <c r="AP314" s="13">
        <v>3.8911127076376423E-2</v>
      </c>
      <c r="AQ314" s="13">
        <v>0.1083958445630928</v>
      </c>
      <c r="AR314" s="13">
        <v>7.3148082351772337E-2</v>
      </c>
      <c r="AS314" s="13">
        <v>0.1312019542971439</v>
      </c>
      <c r="AT314" s="13">
        <v>8.5424736014103109E-2</v>
      </c>
      <c r="AV314" s="13">
        <v>5.725140637275284E-2</v>
      </c>
      <c r="AW314" s="13">
        <v>9.2688744966223521E-2</v>
      </c>
      <c r="AX314" s="13">
        <v>7.9393224498470721E-2</v>
      </c>
      <c r="AY314" s="13">
        <v>0.1483395031781054</v>
      </c>
      <c r="AZ314" s="13">
        <v>9.1996827711933613E-2</v>
      </c>
      <c r="BB314" s="13">
        <v>0.11862283560890351</v>
      </c>
      <c r="BC314" s="13">
        <v>7.6246200054424715E-2</v>
      </c>
      <c r="BD314" s="13">
        <v>6.2528340672170168E-2</v>
      </c>
      <c r="BE314" s="13">
        <v>8.5864347465179416E-2</v>
      </c>
      <c r="BF314" s="13">
        <v>8.7323722899084993E-2</v>
      </c>
      <c r="BH314" s="13">
        <v>0.1134257704435762</v>
      </c>
      <c r="BI314" s="13">
        <v>6.9109234934540742E-2</v>
      </c>
      <c r="BJ314" s="13">
        <v>5.9280203582577219E-2</v>
      </c>
      <c r="BK314" s="13">
        <v>9.1831313113703211E-2</v>
      </c>
      <c r="BL314" s="13">
        <v>0.1238352296256523</v>
      </c>
      <c r="BN314" s="13">
        <v>7.0923058292522101E-2</v>
      </c>
      <c r="BO314" s="13">
        <v>6.3510375218817625E-2</v>
      </c>
      <c r="BP314" s="13">
        <v>9.746881095782918E-2</v>
      </c>
      <c r="BQ314" s="13">
        <v>8.028115168636106E-2</v>
      </c>
      <c r="BR314" s="13">
        <v>0.15371383184277371</v>
      </c>
      <c r="BS314" s="13">
        <v>0.1270053275276749</v>
      </c>
    </row>
    <row r="315" spans="2:73" x14ac:dyDescent="0.35">
      <c r="B315" s="12" t="s">
        <v>174</v>
      </c>
      <c r="C315" s="13">
        <v>9.3169138056401452E-2</v>
      </c>
      <c r="D315" s="13">
        <v>0.1138827106967525</v>
      </c>
      <c r="E315" s="13">
        <v>5.2718739060778563E-2</v>
      </c>
      <c r="F315" s="13">
        <v>9.4541936586541475E-2</v>
      </c>
      <c r="G315" s="13">
        <v>7.9282401428500016E-2</v>
      </c>
      <c r="H315" s="13">
        <v>0.1377072405582245</v>
      </c>
      <c r="I315" s="13">
        <v>9.0610040151316226E-2</v>
      </c>
      <c r="K315" s="13">
        <v>9.892034574803496E-2</v>
      </c>
      <c r="L315" s="13">
        <v>8.7631567888467238E-2</v>
      </c>
      <c r="N315" s="13">
        <v>8.5228677573711539E-2</v>
      </c>
      <c r="O315" s="13">
        <v>7.8986161541999375E-2</v>
      </c>
      <c r="P315" s="13">
        <v>0.1055288596382503</v>
      </c>
      <c r="Q315" s="13">
        <v>0.10601333350722</v>
      </c>
      <c r="S315" s="13">
        <v>7.3701009975821546E-2</v>
      </c>
      <c r="T315" s="13">
        <v>6.7478983639271295E-2</v>
      </c>
      <c r="U315" s="13">
        <v>0.14582397622763971</v>
      </c>
      <c r="V315" s="13">
        <v>8.9358037187921568E-2</v>
      </c>
      <c r="W315" s="13">
        <v>0.15079998843616441</v>
      </c>
      <c r="X315" s="13">
        <v>8.3183623884061642E-2</v>
      </c>
      <c r="Y315" s="13">
        <v>8.0045255805295548E-2</v>
      </c>
      <c r="Z315" s="13">
        <v>0.1104468983145737</v>
      </c>
      <c r="AB315" s="13">
        <v>9.5671606778461857E-2</v>
      </c>
      <c r="AC315" s="13">
        <v>0.1001650928867137</v>
      </c>
      <c r="AD315" s="13">
        <v>0.1189175707551727</v>
      </c>
      <c r="AE315" s="13">
        <v>8.3765215089660408E-2</v>
      </c>
      <c r="AF315" s="13">
        <v>4.1848748936117883E-2</v>
      </c>
      <c r="AH315" s="13">
        <v>0.15454568277605041</v>
      </c>
      <c r="AI315" s="13">
        <v>3.4521522681482689E-2</v>
      </c>
      <c r="AJ315" s="13">
        <v>3.7930461210474178E-2</v>
      </c>
      <c r="AK315" s="13">
        <v>5.3653306207601552E-2</v>
      </c>
      <c r="AL315" s="13">
        <v>0.12561454538641581</v>
      </c>
      <c r="AM315" s="13">
        <v>5.8030018429918E-2</v>
      </c>
      <c r="AO315" s="13">
        <v>0.12622137340242209</v>
      </c>
      <c r="AP315" s="13">
        <v>4.5341589757496387E-2</v>
      </c>
      <c r="AQ315" s="13">
        <v>2.7087776062084078E-2</v>
      </c>
      <c r="AR315" s="13">
        <v>7.794004360470054E-2</v>
      </c>
      <c r="AS315" s="13">
        <v>0.17423355273120419</v>
      </c>
      <c r="AT315" s="13">
        <v>5.9500461455496437E-2</v>
      </c>
      <c r="AV315" s="13">
        <v>5.7162583629977733E-2</v>
      </c>
      <c r="AW315" s="13">
        <v>2.5509659469807489E-2</v>
      </c>
      <c r="AX315" s="13">
        <v>7.4496788705103401E-2</v>
      </c>
      <c r="AY315" s="13">
        <v>0.12529949713763319</v>
      </c>
      <c r="AZ315" s="13">
        <v>5.3022279660640062E-2</v>
      </c>
      <c r="BB315" s="13">
        <v>0.14249104477085101</v>
      </c>
      <c r="BC315" s="13">
        <v>2.6890016188014329E-2</v>
      </c>
      <c r="BD315" s="13">
        <v>4.755804566192668E-2</v>
      </c>
      <c r="BE315" s="13">
        <v>5.0065630145912511E-2</v>
      </c>
      <c r="BF315" s="13">
        <v>0.1340524848075724</v>
      </c>
      <c r="BH315" s="13">
        <v>0.13146949285105619</v>
      </c>
      <c r="BI315" s="13">
        <v>4.2105389430189953E-2</v>
      </c>
      <c r="BJ315" s="13">
        <v>4.1950972122681458E-2</v>
      </c>
      <c r="BK315" s="13">
        <v>4.4807068868027738E-2</v>
      </c>
      <c r="BL315" s="13">
        <v>0.14376089922579949</v>
      </c>
      <c r="BN315" s="13">
        <v>4.4124858190905149E-2</v>
      </c>
      <c r="BO315" s="13">
        <v>3.4498083577864519E-2</v>
      </c>
      <c r="BP315" s="13">
        <v>3.0713198795487191E-2</v>
      </c>
      <c r="BQ315" s="13">
        <v>8.645599343899206E-2</v>
      </c>
      <c r="BR315" s="13">
        <v>0.1351109280357333</v>
      </c>
      <c r="BS315" s="13">
        <v>0.17682889895430989</v>
      </c>
    </row>
    <row r="316" spans="2:73" x14ac:dyDescent="0.35">
      <c r="B316" s="12" t="s">
        <v>120</v>
      </c>
      <c r="C316" s="13">
        <v>0.1003514312734855</v>
      </c>
      <c r="D316" s="13">
        <v>0.15959262716579309</v>
      </c>
      <c r="E316" s="13">
        <v>0.1145158106707997</v>
      </c>
      <c r="F316" s="13">
        <v>0.1173885479933575</v>
      </c>
      <c r="G316" s="13">
        <v>9.3667532407470347E-2</v>
      </c>
      <c r="H316" s="13">
        <v>6.9632740344381938E-2</v>
      </c>
      <c r="I316" s="13">
        <v>8.0095971831957463E-2</v>
      </c>
      <c r="K316" s="13">
        <v>4.721430837390634E-2</v>
      </c>
      <c r="L316" s="13">
        <v>0.15371912390060391</v>
      </c>
      <c r="N316" s="13">
        <v>5.7725495797555149E-2</v>
      </c>
      <c r="O316" s="13">
        <v>8.6569145129113553E-2</v>
      </c>
      <c r="P316" s="13">
        <v>0.13394088743358801</v>
      </c>
      <c r="Q316" s="13">
        <v>0.11858693057326521</v>
      </c>
      <c r="S316" s="13">
        <v>9.0604148139844382E-2</v>
      </c>
      <c r="T316" s="13">
        <v>0.1173340229287573</v>
      </c>
      <c r="U316" s="13">
        <v>3.108224130700973E-2</v>
      </c>
      <c r="V316" s="13">
        <v>0.1209972579516846</v>
      </c>
      <c r="W316" s="13">
        <v>8.9184983757635963E-2</v>
      </c>
      <c r="X316" s="13">
        <v>8.6334648837198005E-2</v>
      </c>
      <c r="Y316" s="13">
        <v>8.3572052293184929E-2</v>
      </c>
      <c r="Z316" s="13">
        <v>0.1465444170361046</v>
      </c>
      <c r="AB316" s="13">
        <v>0.126301607014811</v>
      </c>
      <c r="AC316" s="13">
        <v>8.7211893922877953E-2</v>
      </c>
      <c r="AD316" s="13">
        <v>7.0697871188263928E-2</v>
      </c>
      <c r="AE316" s="13">
        <v>0.12959669828915901</v>
      </c>
      <c r="AF316" s="13">
        <v>4.884400412590386E-2</v>
      </c>
      <c r="AH316" s="13">
        <v>8.1193985772882699E-2</v>
      </c>
      <c r="AI316" s="13">
        <v>6.8028102868894491E-2</v>
      </c>
      <c r="AJ316" s="13">
        <v>6.0737816765097319E-2</v>
      </c>
      <c r="AK316" s="13">
        <v>0.117399499465873</v>
      </c>
      <c r="AL316" s="13">
        <v>0.15728873982147151</v>
      </c>
      <c r="AM316" s="13">
        <v>7.2573158770621066E-2</v>
      </c>
      <c r="AO316" s="13">
        <v>9.3815167539740743E-2</v>
      </c>
      <c r="AP316" s="13">
        <v>6.8041856374370671E-2</v>
      </c>
      <c r="AQ316" s="13">
        <v>6.63489627634022E-2</v>
      </c>
      <c r="AR316" s="13">
        <v>9.4980865782408899E-2</v>
      </c>
      <c r="AS316" s="13">
        <v>0.110481532918885</v>
      </c>
      <c r="AT316" s="13">
        <v>7.7818410984730718E-2</v>
      </c>
      <c r="AV316" s="13">
        <v>8.3245389663538297E-2</v>
      </c>
      <c r="AW316" s="13">
        <v>7.1325261731182629E-2</v>
      </c>
      <c r="AX316" s="13">
        <v>7.4701388260108512E-2</v>
      </c>
      <c r="AY316" s="13">
        <v>0.1064175727807346</v>
      </c>
      <c r="AZ316" s="13">
        <v>7.4431717566304498E-2</v>
      </c>
      <c r="BB316" s="13">
        <v>7.1436957413386529E-2</v>
      </c>
      <c r="BC316" s="13">
        <v>8.1448939058903561E-2</v>
      </c>
      <c r="BD316" s="13">
        <v>4.3075908996116678E-2</v>
      </c>
      <c r="BE316" s="13">
        <v>0.10095245864050729</v>
      </c>
      <c r="BF316" s="13">
        <v>0.145056446960351</v>
      </c>
      <c r="BH316" s="13">
        <v>8.1276925184522092E-2</v>
      </c>
      <c r="BI316" s="13">
        <v>7.1265860018421723E-2</v>
      </c>
      <c r="BJ316" s="13">
        <v>4.6679098324767299E-2</v>
      </c>
      <c r="BK316" s="13">
        <v>6.6989784960242132E-2</v>
      </c>
      <c r="BL316" s="13">
        <v>0.10045943813578199</v>
      </c>
      <c r="BN316" s="13">
        <v>6.5107245285938656E-2</v>
      </c>
      <c r="BO316" s="13">
        <v>7.1772871690934992E-2</v>
      </c>
      <c r="BP316" s="13">
        <v>0.1003551278998261</v>
      </c>
      <c r="BQ316" s="13">
        <v>7.4319267653260163E-2</v>
      </c>
      <c r="BR316" s="13">
        <v>0.13557541775102011</v>
      </c>
      <c r="BS316" s="13">
        <v>7.9918836768765725E-2</v>
      </c>
    </row>
    <row r="318" spans="2:73" x14ac:dyDescent="0.35">
      <c r="B318" s="25" t="s">
        <v>185</v>
      </c>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row>
    <row r="319" spans="2:73" x14ac:dyDescent="0.35">
      <c r="B319" s="27" t="s">
        <v>16</v>
      </c>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row>
    <row r="320" spans="2:73" x14ac:dyDescent="0.35">
      <c r="B320" s="12" t="s">
        <v>170</v>
      </c>
      <c r="C320" s="13">
        <v>0.17115912216702381</v>
      </c>
      <c r="D320" s="13">
        <v>5.9648507908040313E-2</v>
      </c>
      <c r="E320" s="13">
        <v>0.10840112505549331</v>
      </c>
      <c r="F320" s="13">
        <v>0.1421418485352188</v>
      </c>
      <c r="G320" s="13">
        <v>0.12817802120933131</v>
      </c>
      <c r="H320" s="13">
        <v>0.21627191775170451</v>
      </c>
      <c r="I320" s="13">
        <v>0.28332618893316308</v>
      </c>
      <c r="K320" s="13">
        <v>0.19936430005021241</v>
      </c>
      <c r="L320" s="13">
        <v>0.14334627572017289</v>
      </c>
      <c r="N320" s="13">
        <v>0.1669932041952133</v>
      </c>
      <c r="O320" s="13">
        <v>0.17130191595726921</v>
      </c>
      <c r="P320" s="13">
        <v>0.1993430777502283</v>
      </c>
      <c r="Q320" s="13">
        <v>0.15080247136410679</v>
      </c>
      <c r="S320" s="13">
        <v>0.16140797122793399</v>
      </c>
      <c r="T320" s="13">
        <v>7.1886045676759019E-2</v>
      </c>
      <c r="U320" s="13">
        <v>0.22763434285169901</v>
      </c>
      <c r="V320" s="13">
        <v>0.22143399634250899</v>
      </c>
      <c r="W320" s="13">
        <v>0.25457382779021243</v>
      </c>
      <c r="X320" s="13">
        <v>0.19100628370520439</v>
      </c>
      <c r="Y320" s="13">
        <v>8.4206319675337163E-2</v>
      </c>
      <c r="Z320" s="13">
        <v>0.16309319044844489</v>
      </c>
      <c r="AB320" s="13">
        <v>0.1223776910063203</v>
      </c>
      <c r="AC320" s="13">
        <v>0.17506828304061109</v>
      </c>
      <c r="AD320" s="13">
        <v>0.20153161807220721</v>
      </c>
      <c r="AE320" s="13">
        <v>0.1464650418107451</v>
      </c>
      <c r="AF320" s="13">
        <v>0.21279175375338</v>
      </c>
      <c r="AH320" s="13">
        <v>9.3853497465799393E-2</v>
      </c>
      <c r="AI320" s="13">
        <v>0.1195932004440934</v>
      </c>
      <c r="AJ320" s="13">
        <v>0.24600282568245879</v>
      </c>
      <c r="AK320" s="13">
        <v>0.13229471196874659</v>
      </c>
      <c r="AL320" s="13">
        <v>8.6543646727456375E-2</v>
      </c>
      <c r="AM320" s="13">
        <v>0.43223244943521039</v>
      </c>
      <c r="AO320" s="13">
        <v>0.10018126451815661</v>
      </c>
      <c r="AP320" s="13">
        <v>0.13171629073515659</v>
      </c>
      <c r="AQ320" s="13">
        <v>0.27451165168466252</v>
      </c>
      <c r="AR320" s="13">
        <v>0.13759983062429129</v>
      </c>
      <c r="AS320" s="13">
        <v>5.5610479953769117E-2</v>
      </c>
      <c r="AT320" s="13">
        <v>0.41046895756512208</v>
      </c>
      <c r="AV320" s="13">
        <v>9.7098532697797585E-2</v>
      </c>
      <c r="AW320" s="13">
        <v>0.20106277114140039</v>
      </c>
      <c r="AX320" s="13">
        <v>0.15323980842871851</v>
      </c>
      <c r="AY320" s="13">
        <v>5.5328854292287191E-2</v>
      </c>
      <c r="AZ320" s="13">
        <v>0.40243170833151892</v>
      </c>
      <c r="BB320" s="13">
        <v>0.12528259983635689</v>
      </c>
      <c r="BC320" s="13">
        <v>0.19171710822812921</v>
      </c>
      <c r="BD320" s="13">
        <v>0.40068394657198231</v>
      </c>
      <c r="BE320" s="13">
        <v>0.18290968052674811</v>
      </c>
      <c r="BF320" s="13">
        <v>3.2178182338782918E-2</v>
      </c>
      <c r="BH320" s="13">
        <v>0.12976859698351539</v>
      </c>
      <c r="BI320" s="13">
        <v>0.19972422402242249</v>
      </c>
      <c r="BJ320" s="13">
        <v>0.36465780765703398</v>
      </c>
      <c r="BK320" s="13">
        <v>0.1960827397170469</v>
      </c>
      <c r="BL320" s="13">
        <v>2.8933609024473991E-2</v>
      </c>
      <c r="BN320" s="13">
        <v>0.19340781968488391</v>
      </c>
      <c r="BO320" s="13">
        <v>0.33038180350194901</v>
      </c>
      <c r="BP320" s="13">
        <v>0.14572848211688419</v>
      </c>
      <c r="BQ320" s="13">
        <v>0.36215585835891873</v>
      </c>
      <c r="BR320" s="13">
        <v>4.5407688055044998E-2</v>
      </c>
      <c r="BS320" s="13">
        <v>0.1068533230983697</v>
      </c>
    </row>
    <row r="321" spans="2:73" x14ac:dyDescent="0.35">
      <c r="B321" s="12" t="s">
        <v>171</v>
      </c>
      <c r="C321" s="13">
        <v>0.18565648295631459</v>
      </c>
      <c r="D321" s="13">
        <v>0.1686403838494788</v>
      </c>
      <c r="E321" s="13">
        <v>0.2102385066032888</v>
      </c>
      <c r="F321" s="13">
        <v>0.16355829982135339</v>
      </c>
      <c r="G321" s="13">
        <v>0.21485775390015399</v>
      </c>
      <c r="H321" s="13">
        <v>0.18342994142290289</v>
      </c>
      <c r="I321" s="13">
        <v>0.1697511621594876</v>
      </c>
      <c r="K321" s="13">
        <v>0.19079921842864209</v>
      </c>
      <c r="L321" s="13">
        <v>0.18093950849074009</v>
      </c>
      <c r="N321" s="13">
        <v>0.19832426599950681</v>
      </c>
      <c r="O321" s="13">
        <v>0.16308545441236391</v>
      </c>
      <c r="P321" s="13">
        <v>0.2029442797961678</v>
      </c>
      <c r="Q321" s="13">
        <v>0.1842974040477614</v>
      </c>
      <c r="S321" s="13">
        <v>0.1642003658055344</v>
      </c>
      <c r="T321" s="13">
        <v>0.1845995209295421</v>
      </c>
      <c r="U321" s="13">
        <v>0.32723222746072161</v>
      </c>
      <c r="V321" s="13">
        <v>0.18697775517522369</v>
      </c>
      <c r="W321" s="13">
        <v>0.15598036025564599</v>
      </c>
      <c r="X321" s="13">
        <v>0.17913315773422689</v>
      </c>
      <c r="Y321" s="13">
        <v>0.1888691158229151</v>
      </c>
      <c r="Z321" s="13">
        <v>0.2040597692472898</v>
      </c>
      <c r="AB321" s="13">
        <v>0.16412097608740719</v>
      </c>
      <c r="AC321" s="13">
        <v>0.19512057757173271</v>
      </c>
      <c r="AD321" s="13">
        <v>0.17559230241750831</v>
      </c>
      <c r="AE321" s="13">
        <v>0.2149465502517538</v>
      </c>
      <c r="AF321" s="13">
        <v>0.20084250963720179</v>
      </c>
      <c r="AH321" s="13">
        <v>0.1867574514433781</v>
      </c>
      <c r="AI321" s="13">
        <v>0.18441003740306841</v>
      </c>
      <c r="AJ321" s="13">
        <v>0.2420026536642996</v>
      </c>
      <c r="AK321" s="13">
        <v>0.23908435090808089</v>
      </c>
      <c r="AL321" s="13">
        <v>0.10594305928028359</v>
      </c>
      <c r="AM321" s="13">
        <v>0.20581389050678331</v>
      </c>
      <c r="AO321" s="13">
        <v>0.18504243399471659</v>
      </c>
      <c r="AP321" s="13">
        <v>0.18826585927178599</v>
      </c>
      <c r="AQ321" s="13">
        <v>0.23855518269622511</v>
      </c>
      <c r="AR321" s="13">
        <v>0.2498615835039848</v>
      </c>
      <c r="AS321" s="13">
        <v>0.1163892039237561</v>
      </c>
      <c r="AT321" s="13">
        <v>0.20072455948362619</v>
      </c>
      <c r="AV321" s="13">
        <v>0.18869214908625101</v>
      </c>
      <c r="AW321" s="13">
        <v>0.26702685411102789</v>
      </c>
      <c r="AX321" s="13">
        <v>0.19747527959109601</v>
      </c>
      <c r="AY321" s="13">
        <v>0.137436510830551</v>
      </c>
      <c r="AZ321" s="13">
        <v>0.23516432764871481</v>
      </c>
      <c r="BB321" s="13">
        <v>0.18062486332686409</v>
      </c>
      <c r="BC321" s="13">
        <v>0.19469028923764359</v>
      </c>
      <c r="BD321" s="13">
        <v>0.20958476971819959</v>
      </c>
      <c r="BE321" s="13">
        <v>0.26839133403784071</v>
      </c>
      <c r="BF321" s="13">
        <v>0.1735916273392433</v>
      </c>
      <c r="BH321" s="13">
        <v>0.19064456398316901</v>
      </c>
      <c r="BI321" s="13">
        <v>0.1875657519886996</v>
      </c>
      <c r="BJ321" s="13">
        <v>0.22332116505848859</v>
      </c>
      <c r="BK321" s="13">
        <v>0.24449646694315491</v>
      </c>
      <c r="BL321" s="13">
        <v>0.1539125432667095</v>
      </c>
      <c r="BN321" s="13">
        <v>0.16748648227244581</v>
      </c>
      <c r="BO321" s="13">
        <v>0.27300023021495368</v>
      </c>
      <c r="BP321" s="13">
        <v>0.19122668252444411</v>
      </c>
      <c r="BQ321" s="13">
        <v>0.24860230342973011</v>
      </c>
      <c r="BR321" s="13">
        <v>6.5905614684728955E-2</v>
      </c>
      <c r="BS321" s="13">
        <v>0.19438529753653999</v>
      </c>
    </row>
    <row r="322" spans="2:73" x14ac:dyDescent="0.35">
      <c r="B322" s="12" t="s">
        <v>172</v>
      </c>
      <c r="C322" s="13">
        <v>0.2530858479170438</v>
      </c>
      <c r="D322" s="13">
        <v>0.24008986744235511</v>
      </c>
      <c r="E322" s="13">
        <v>0.23801037557649399</v>
      </c>
      <c r="F322" s="13">
        <v>0.27433351303539971</v>
      </c>
      <c r="G322" s="13">
        <v>0.21259745949816081</v>
      </c>
      <c r="H322" s="13">
        <v>0.30734900277124921</v>
      </c>
      <c r="I322" s="13">
        <v>0.2466549120168649</v>
      </c>
      <c r="K322" s="13">
        <v>0.23670214313923771</v>
      </c>
      <c r="L322" s="13">
        <v>0.26775664099446528</v>
      </c>
      <c r="N322" s="13">
        <v>0.21780870513804479</v>
      </c>
      <c r="O322" s="13">
        <v>0.23836829585018651</v>
      </c>
      <c r="P322" s="13">
        <v>0.25015617901716342</v>
      </c>
      <c r="Q322" s="13">
        <v>0.30000993742450038</v>
      </c>
      <c r="S322" s="13">
        <v>0.28455100577214848</v>
      </c>
      <c r="T322" s="13">
        <v>0.22299777268457141</v>
      </c>
      <c r="U322" s="13">
        <v>0.19282556053501609</v>
      </c>
      <c r="V322" s="13">
        <v>0.28511181887164849</v>
      </c>
      <c r="W322" s="13">
        <v>0.18965328552057339</v>
      </c>
      <c r="X322" s="13">
        <v>0.25083728613884271</v>
      </c>
      <c r="Y322" s="13">
        <v>0.27335732946565999</v>
      </c>
      <c r="Z322" s="13">
        <v>0.27469280297552379</v>
      </c>
      <c r="AB322" s="13">
        <v>0.31340906007816599</v>
      </c>
      <c r="AC322" s="13">
        <v>0.24051318390288179</v>
      </c>
      <c r="AD322" s="13">
        <v>0.22970210074212011</v>
      </c>
      <c r="AE322" s="13">
        <v>0.21877152350440709</v>
      </c>
      <c r="AF322" s="13">
        <v>0.24701892652641769</v>
      </c>
      <c r="AH322" s="13">
        <v>0.28702964420297677</v>
      </c>
      <c r="AI322" s="13">
        <v>0.25676770832623003</v>
      </c>
      <c r="AJ322" s="13">
        <v>0.22284049890386881</v>
      </c>
      <c r="AK322" s="13">
        <v>0.34161319191985212</v>
      </c>
      <c r="AL322" s="13">
        <v>0.1531503573345305</v>
      </c>
      <c r="AM322" s="13">
        <v>0.17389926478780479</v>
      </c>
      <c r="AO322" s="13">
        <v>0.30532511194464501</v>
      </c>
      <c r="AP322" s="13">
        <v>0.27235059600305123</v>
      </c>
      <c r="AQ322" s="13">
        <v>0.21286588501935799</v>
      </c>
      <c r="AR322" s="13">
        <v>0.32358699741412228</v>
      </c>
      <c r="AS322" s="13">
        <v>0.13253618606989531</v>
      </c>
      <c r="AT322" s="13">
        <v>0.1833391821357955</v>
      </c>
      <c r="AV322" s="13">
        <v>0.26438285776149278</v>
      </c>
      <c r="AW322" s="13">
        <v>0.20466201891562061</v>
      </c>
      <c r="AX322" s="13">
        <v>0.3268094915312087</v>
      </c>
      <c r="AY322" s="13">
        <v>0.1757723905122435</v>
      </c>
      <c r="AZ322" s="13">
        <v>0.18590900220475351</v>
      </c>
      <c r="BB322" s="13">
        <v>0.28693126859534962</v>
      </c>
      <c r="BC322" s="13">
        <v>0.25128801109703131</v>
      </c>
      <c r="BD322" s="13">
        <v>0.1447429142701713</v>
      </c>
      <c r="BE322" s="13">
        <v>0.24515734886459509</v>
      </c>
      <c r="BF322" s="13">
        <v>0.14253540020113531</v>
      </c>
      <c r="BH322" s="13">
        <v>0.29785811306265952</v>
      </c>
      <c r="BI322" s="13">
        <v>0.25559763401675611</v>
      </c>
      <c r="BJ322" s="13">
        <v>0.16148839690962619</v>
      </c>
      <c r="BK322" s="13">
        <v>0.24751555650545221</v>
      </c>
      <c r="BL322" s="13">
        <v>0.11497606231709021</v>
      </c>
      <c r="BN322" s="13">
        <v>0.22857801500100811</v>
      </c>
      <c r="BO322" s="13">
        <v>0.17514918171561439</v>
      </c>
      <c r="BP322" s="13">
        <v>0.31544030334423118</v>
      </c>
      <c r="BQ322" s="13">
        <v>0.18937736238709901</v>
      </c>
      <c r="BR322" s="13">
        <v>0.14220361148704391</v>
      </c>
      <c r="BS322" s="13">
        <v>0.28445628953673602</v>
      </c>
    </row>
    <row r="323" spans="2:73" x14ac:dyDescent="0.35">
      <c r="B323" s="12" t="s">
        <v>173</v>
      </c>
      <c r="C323" s="13">
        <v>0.15645231515936339</v>
      </c>
      <c r="D323" s="13">
        <v>0.13180186522446191</v>
      </c>
      <c r="E323" s="13">
        <v>0.16212960139326779</v>
      </c>
      <c r="F323" s="13">
        <v>0.1910501770085079</v>
      </c>
      <c r="G323" s="13">
        <v>0.17850154692738041</v>
      </c>
      <c r="H323" s="13">
        <v>8.8831338655628797E-2</v>
      </c>
      <c r="I323" s="13">
        <v>0.17343298987392061</v>
      </c>
      <c r="K323" s="13">
        <v>0.15536694854917571</v>
      </c>
      <c r="L323" s="13">
        <v>0.15789651194832219</v>
      </c>
      <c r="N323" s="13">
        <v>0.19931270877774099</v>
      </c>
      <c r="O323" s="13">
        <v>0.18663212497235651</v>
      </c>
      <c r="P323" s="13">
        <v>0.100773230348047</v>
      </c>
      <c r="Q323" s="13">
        <v>0.14127703845190689</v>
      </c>
      <c r="S323" s="13">
        <v>0.16756304717015899</v>
      </c>
      <c r="T323" s="13">
        <v>0.19430628646947701</v>
      </c>
      <c r="U323" s="13">
        <v>7.9212383665969263E-2</v>
      </c>
      <c r="V323" s="13">
        <v>0.1051630262045873</v>
      </c>
      <c r="W323" s="13">
        <v>0.121987836471489</v>
      </c>
      <c r="X323" s="13">
        <v>0.2273837181652387</v>
      </c>
      <c r="Y323" s="13">
        <v>0.22066745243573921</v>
      </c>
      <c r="Z323" s="13">
        <v>0.12777298119825009</v>
      </c>
      <c r="AB323" s="13">
        <v>0.14264653490633741</v>
      </c>
      <c r="AC323" s="13">
        <v>0.14195822373819411</v>
      </c>
      <c r="AD323" s="13">
        <v>0.16753636876907629</v>
      </c>
      <c r="AE323" s="13">
        <v>0.19466514199609811</v>
      </c>
      <c r="AF323" s="13">
        <v>0.183759318941939</v>
      </c>
      <c r="AH323" s="13">
        <v>0.15877497367227489</v>
      </c>
      <c r="AI323" s="13">
        <v>0.25355717768838432</v>
      </c>
      <c r="AJ323" s="13">
        <v>0.13290080159932191</v>
      </c>
      <c r="AK323" s="13">
        <v>0.14205440431493679</v>
      </c>
      <c r="AL323" s="13">
        <v>0.20111582841544459</v>
      </c>
      <c r="AM323" s="13">
        <v>6.2025732457058003E-2</v>
      </c>
      <c r="AO323" s="13">
        <v>0.1675996981659415</v>
      </c>
      <c r="AP323" s="13">
        <v>0.23106643064539559</v>
      </c>
      <c r="AQ323" s="13">
        <v>0.12242359427793779</v>
      </c>
      <c r="AR323" s="13">
        <v>0.12762383693598339</v>
      </c>
      <c r="AS323" s="13">
        <v>0.1983089486435744</v>
      </c>
      <c r="AT323" s="13">
        <v>7.5253196455212723E-2</v>
      </c>
      <c r="AV323" s="13">
        <v>0.23101889793680189</v>
      </c>
      <c r="AW323" s="13">
        <v>0.1810391199786133</v>
      </c>
      <c r="AX323" s="13">
        <v>0.17744251943885189</v>
      </c>
      <c r="AY323" s="13">
        <v>0.19551936034044931</v>
      </c>
      <c r="AZ323" s="13">
        <v>7.2323838479096236E-2</v>
      </c>
      <c r="BB323" s="13">
        <v>0.1549143109580004</v>
      </c>
      <c r="BC323" s="13">
        <v>0.2297980136339447</v>
      </c>
      <c r="BD323" s="13">
        <v>0.1059047945901313</v>
      </c>
      <c r="BE323" s="13">
        <v>0.10633216059685729</v>
      </c>
      <c r="BF323" s="13">
        <v>0.23708057026372301</v>
      </c>
      <c r="BH323" s="13">
        <v>0.15259132035152881</v>
      </c>
      <c r="BI323" s="13">
        <v>0.21676387859865981</v>
      </c>
      <c r="BJ323" s="13">
        <v>0.1188768014351729</v>
      </c>
      <c r="BK323" s="13">
        <v>0.1331988875702621</v>
      </c>
      <c r="BL323" s="13">
        <v>0.209922789059759</v>
      </c>
      <c r="BN323" s="13">
        <v>0.22839232951764071</v>
      </c>
      <c r="BO323" s="13">
        <v>7.9334697939368148E-2</v>
      </c>
      <c r="BP323" s="13">
        <v>0.15571900013277901</v>
      </c>
      <c r="BQ323" s="13">
        <v>7.9247967139083997E-2</v>
      </c>
      <c r="BR323" s="13">
        <v>0.2100083104356906</v>
      </c>
      <c r="BS323" s="13">
        <v>0.1547188441097101</v>
      </c>
    </row>
    <row r="324" spans="2:73" x14ac:dyDescent="0.35">
      <c r="B324" s="12" t="s">
        <v>174</v>
      </c>
      <c r="C324" s="13">
        <v>0.14203990928911869</v>
      </c>
      <c r="D324" s="13">
        <v>0.2043836992103483</v>
      </c>
      <c r="E324" s="13">
        <v>0.1416125965399645</v>
      </c>
      <c r="F324" s="13">
        <v>0.15744521598547359</v>
      </c>
      <c r="G324" s="13">
        <v>0.1609585304607197</v>
      </c>
      <c r="H324" s="13">
        <v>0.1435714541731295</v>
      </c>
      <c r="I324" s="13">
        <v>9.007851593280318E-2</v>
      </c>
      <c r="K324" s="13">
        <v>0.1751778539765986</v>
      </c>
      <c r="L324" s="13">
        <v>0.1092274729297231</v>
      </c>
      <c r="N324" s="13">
        <v>0.17685269370892021</v>
      </c>
      <c r="O324" s="13">
        <v>0.14739888507913809</v>
      </c>
      <c r="P324" s="13">
        <v>0.12479134494716319</v>
      </c>
      <c r="Q324" s="13">
        <v>0.1232581469039578</v>
      </c>
      <c r="S324" s="13">
        <v>0.124592084775817</v>
      </c>
      <c r="T324" s="13">
        <v>0.19269007682538131</v>
      </c>
      <c r="U324" s="13">
        <v>0.14622142421187159</v>
      </c>
      <c r="V324" s="13">
        <v>0.10178605123066239</v>
      </c>
      <c r="W324" s="13">
        <v>0.18975727849538149</v>
      </c>
      <c r="X324" s="13">
        <v>8.5853675067963889E-2</v>
      </c>
      <c r="Y324" s="13">
        <v>0.17115311621752241</v>
      </c>
      <c r="Z324" s="13">
        <v>0.155904979501887</v>
      </c>
      <c r="AB324" s="13">
        <v>0.13444268173149929</v>
      </c>
      <c r="AC324" s="13">
        <v>0.15039576722451889</v>
      </c>
      <c r="AD324" s="13">
        <v>0.1339359036771465</v>
      </c>
      <c r="AE324" s="13">
        <v>0.16594415271783319</v>
      </c>
      <c r="AF324" s="13">
        <v>0.13497925350168311</v>
      </c>
      <c r="AH324" s="13">
        <v>0.1960427259827936</v>
      </c>
      <c r="AI324" s="13">
        <v>0.11887335603258441</v>
      </c>
      <c r="AJ324" s="13">
        <v>6.9319899934651541E-2</v>
      </c>
      <c r="AK324" s="13">
        <v>0.12508391796999571</v>
      </c>
      <c r="AL324" s="13">
        <v>0.33608329667558989</v>
      </c>
      <c r="AM324" s="13">
        <v>4.1606646648379618E-2</v>
      </c>
      <c r="AO324" s="13">
        <v>0.15200223051064321</v>
      </c>
      <c r="AP324" s="13">
        <v>0.1176262727036075</v>
      </c>
      <c r="AQ324" s="13">
        <v>6.6338540898751838E-2</v>
      </c>
      <c r="AR324" s="13">
        <v>0.1398121783892268</v>
      </c>
      <c r="AS324" s="13">
        <v>0.40904128032309922</v>
      </c>
      <c r="AT324" s="13">
        <v>4.2098997998092968E-2</v>
      </c>
      <c r="AV324" s="13">
        <v>0.14865379292390651</v>
      </c>
      <c r="AW324" s="13">
        <v>5.1105737628163457E-2</v>
      </c>
      <c r="AX324" s="13">
        <v>0.1266696826829633</v>
      </c>
      <c r="AY324" s="13">
        <v>0.3205988641172795</v>
      </c>
      <c r="AZ324" s="13">
        <v>3.8013589422023528E-2</v>
      </c>
      <c r="BB324" s="13">
        <v>0.17985979839817859</v>
      </c>
      <c r="BC324" s="13">
        <v>8.0904781004820653E-2</v>
      </c>
      <c r="BD324" s="13">
        <v>8.2466789890001474E-2</v>
      </c>
      <c r="BE324" s="13">
        <v>0.14860301391399949</v>
      </c>
      <c r="BF324" s="13">
        <v>0.31939799992404572</v>
      </c>
      <c r="BH324" s="13">
        <v>0.15840684620439791</v>
      </c>
      <c r="BI324" s="13">
        <v>8.5466038570203809E-2</v>
      </c>
      <c r="BJ324" s="13">
        <v>7.8062658331220405E-2</v>
      </c>
      <c r="BK324" s="13">
        <v>0.12672208142128</v>
      </c>
      <c r="BL324" s="13">
        <v>0.42169240975490307</v>
      </c>
      <c r="BN324" s="13">
        <v>0.1186187921026646</v>
      </c>
      <c r="BO324" s="13">
        <v>5.8262054489891989E-2</v>
      </c>
      <c r="BP324" s="13">
        <v>0.1427943094376527</v>
      </c>
      <c r="BQ324" s="13">
        <v>6.5830804213683147E-2</v>
      </c>
      <c r="BR324" s="13">
        <v>0.4382900549810515</v>
      </c>
      <c r="BS324" s="13">
        <v>0.18778140832891399</v>
      </c>
    </row>
    <row r="325" spans="2:73" x14ac:dyDescent="0.35">
      <c r="B325" s="12" t="s">
        <v>120</v>
      </c>
      <c r="C325" s="13">
        <v>9.160632251113579E-2</v>
      </c>
      <c r="D325" s="13">
        <v>0.19543567636531561</v>
      </c>
      <c r="E325" s="13">
        <v>0.13960779483149149</v>
      </c>
      <c r="F325" s="13">
        <v>7.1470945614046474E-2</v>
      </c>
      <c r="G325" s="13">
        <v>0.10490668800425371</v>
      </c>
      <c r="H325" s="13">
        <v>6.0546345225385087E-2</v>
      </c>
      <c r="I325" s="13">
        <v>3.6756231083760631E-2</v>
      </c>
      <c r="K325" s="13">
        <v>4.2589535856133481E-2</v>
      </c>
      <c r="L325" s="13">
        <v>0.14083358991657641</v>
      </c>
      <c r="N325" s="13">
        <v>4.0708422180574001E-2</v>
      </c>
      <c r="O325" s="13">
        <v>9.3213323728685737E-2</v>
      </c>
      <c r="P325" s="13">
        <v>0.1219918881412301</v>
      </c>
      <c r="Q325" s="13">
        <v>0.1003550018077668</v>
      </c>
      <c r="S325" s="13">
        <v>9.7685525248407096E-2</v>
      </c>
      <c r="T325" s="13">
        <v>0.1335202974142691</v>
      </c>
      <c r="U325" s="13">
        <v>2.6874061274722531E-2</v>
      </c>
      <c r="V325" s="13">
        <v>9.9527352175368955E-2</v>
      </c>
      <c r="W325" s="13">
        <v>8.8047411466697645E-2</v>
      </c>
      <c r="X325" s="13">
        <v>6.578587918852366E-2</v>
      </c>
      <c r="Y325" s="13">
        <v>6.1746666382826353E-2</v>
      </c>
      <c r="Z325" s="13">
        <v>7.4476276628604135E-2</v>
      </c>
      <c r="AB325" s="13">
        <v>0.1230030561902699</v>
      </c>
      <c r="AC325" s="13">
        <v>9.6943964522061402E-2</v>
      </c>
      <c r="AD325" s="13">
        <v>9.1701706321941592E-2</v>
      </c>
      <c r="AE325" s="13">
        <v>5.9207589719162783E-2</v>
      </c>
      <c r="AF325" s="13">
        <v>2.0608237639378441E-2</v>
      </c>
      <c r="AH325" s="13">
        <v>7.7541707232777257E-2</v>
      </c>
      <c r="AI325" s="13">
        <v>6.6798520105639511E-2</v>
      </c>
      <c r="AJ325" s="13">
        <v>8.6933320215399332E-2</v>
      </c>
      <c r="AK325" s="13">
        <v>1.986942291838794E-2</v>
      </c>
      <c r="AL325" s="13">
        <v>0.1171638115666947</v>
      </c>
      <c r="AM325" s="13">
        <v>8.4422016164764066E-2</v>
      </c>
      <c r="AO325" s="13">
        <v>8.9849260865896979E-2</v>
      </c>
      <c r="AP325" s="13">
        <v>5.8974550641003189E-2</v>
      </c>
      <c r="AQ325" s="13">
        <v>8.5305145423064901E-2</v>
      </c>
      <c r="AR325" s="13">
        <v>2.1515573132391309E-2</v>
      </c>
      <c r="AS325" s="13">
        <v>8.811390108590586E-2</v>
      </c>
      <c r="AT325" s="13">
        <v>8.8115106362150419E-2</v>
      </c>
      <c r="AV325" s="13">
        <v>7.0153769593750234E-2</v>
      </c>
      <c r="AW325" s="13">
        <v>9.5103498225174291E-2</v>
      </c>
      <c r="AX325" s="13">
        <v>1.8363218327161351E-2</v>
      </c>
      <c r="AY325" s="13">
        <v>0.11534401990718959</v>
      </c>
      <c r="AZ325" s="13">
        <v>6.6157533913892855E-2</v>
      </c>
      <c r="BB325" s="13">
        <v>7.2387158885250297E-2</v>
      </c>
      <c r="BC325" s="13">
        <v>5.1601796798430452E-2</v>
      </c>
      <c r="BD325" s="13">
        <v>5.6616784959513847E-2</v>
      </c>
      <c r="BE325" s="13">
        <v>4.8606462059959353E-2</v>
      </c>
      <c r="BF325" s="13">
        <v>9.5216219933069654E-2</v>
      </c>
      <c r="BH325" s="13">
        <v>7.0730559414729527E-2</v>
      </c>
      <c r="BI325" s="13">
        <v>5.4882472803258038E-2</v>
      </c>
      <c r="BJ325" s="13">
        <v>5.3593170608458002E-2</v>
      </c>
      <c r="BK325" s="13">
        <v>5.1984267842803862E-2</v>
      </c>
      <c r="BL325" s="13">
        <v>7.0562586577064212E-2</v>
      </c>
      <c r="BN325" s="13">
        <v>6.351656142135681E-2</v>
      </c>
      <c r="BO325" s="13">
        <v>8.3872032138222627E-2</v>
      </c>
      <c r="BP325" s="13">
        <v>4.9091222444008743E-2</v>
      </c>
      <c r="BQ325" s="13">
        <v>5.4785704471485272E-2</v>
      </c>
      <c r="BR325" s="13">
        <v>9.8184720356440228E-2</v>
      </c>
      <c r="BS325" s="13">
        <v>7.18048373897303E-2</v>
      </c>
    </row>
    <row r="327" spans="2:73" x14ac:dyDescent="0.35">
      <c r="B327" s="25" t="s">
        <v>186</v>
      </c>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row>
    <row r="328" spans="2:73" x14ac:dyDescent="0.35">
      <c r="B328" s="27" t="s">
        <v>16</v>
      </c>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row>
    <row r="329" spans="2:73" x14ac:dyDescent="0.35">
      <c r="B329" s="12" t="s">
        <v>170</v>
      </c>
      <c r="C329" s="13">
        <v>9.7221893161404574E-2</v>
      </c>
      <c r="D329" s="13">
        <v>7.3783337368153165E-2</v>
      </c>
      <c r="E329" s="13">
        <v>8.1082330057982252E-2</v>
      </c>
      <c r="F329" s="13">
        <v>0.1077694757081037</v>
      </c>
      <c r="G329" s="13">
        <v>5.7251903386022179E-2</v>
      </c>
      <c r="H329" s="13">
        <v>0.1208568075496258</v>
      </c>
      <c r="I329" s="13">
        <v>0.12469986580237601</v>
      </c>
      <c r="K329" s="13">
        <v>0.10269131807674051</v>
      </c>
      <c r="L329" s="13">
        <v>9.1975402919758947E-2</v>
      </c>
      <c r="N329" s="13">
        <v>9.7792383123796719E-2</v>
      </c>
      <c r="O329" s="13">
        <v>5.6605124119411973E-2</v>
      </c>
      <c r="P329" s="13">
        <v>0.12249938256063859</v>
      </c>
      <c r="Q329" s="13">
        <v>0.1234911921965106</v>
      </c>
      <c r="S329" s="13">
        <v>9.6226748421421329E-2</v>
      </c>
      <c r="T329" s="13">
        <v>7.2660210482348372E-2</v>
      </c>
      <c r="U329" s="13">
        <v>0.20826437428175501</v>
      </c>
      <c r="V329" s="13">
        <v>9.9144116759252915E-2</v>
      </c>
      <c r="W329" s="13">
        <v>8.1789154052134244E-2</v>
      </c>
      <c r="X329" s="13">
        <v>5.7937181707194238E-2</v>
      </c>
      <c r="Y329" s="13">
        <v>5.4060920992934858E-2</v>
      </c>
      <c r="Z329" s="13">
        <v>0.15177560313064309</v>
      </c>
      <c r="AB329" s="13">
        <v>0.10945101638625181</v>
      </c>
      <c r="AC329" s="13">
        <v>9.7260433332791191E-2</v>
      </c>
      <c r="AD329" s="13">
        <v>5.9288318749127628E-2</v>
      </c>
      <c r="AE329" s="13">
        <v>0.1214329026283516</v>
      </c>
      <c r="AF329" s="13">
        <v>0.10063593034320679</v>
      </c>
      <c r="AH329" s="13">
        <v>7.5884354540662766E-2</v>
      </c>
      <c r="AI329" s="13">
        <v>4.3838677674969573E-2</v>
      </c>
      <c r="AJ329" s="13">
        <v>0.17198040611407711</v>
      </c>
      <c r="AK329" s="13">
        <v>0.1028896387946953</v>
      </c>
      <c r="AL329" s="13">
        <v>2.6779164152173601E-2</v>
      </c>
      <c r="AM329" s="13">
        <v>0.21574946918327051</v>
      </c>
      <c r="AO329" s="13">
        <v>7.2271363822965534E-2</v>
      </c>
      <c r="AP329" s="13">
        <v>4.8727863211447488E-2</v>
      </c>
      <c r="AQ329" s="13">
        <v>0.18412441421309669</v>
      </c>
      <c r="AR329" s="13">
        <v>7.6385508786612322E-2</v>
      </c>
      <c r="AS329" s="13">
        <v>5.2448977054854552E-2</v>
      </c>
      <c r="AT329" s="13">
        <v>0.20230512557091301</v>
      </c>
      <c r="AV329" s="13">
        <v>6.1738815366363428E-2</v>
      </c>
      <c r="AW329" s="13">
        <v>0.17974317950694499</v>
      </c>
      <c r="AX329" s="13">
        <v>9.5561428149551889E-2</v>
      </c>
      <c r="AY329" s="13">
        <v>3.4989758501325303E-2</v>
      </c>
      <c r="AZ329" s="13">
        <v>0.1911409268350156</v>
      </c>
      <c r="BB329" s="13">
        <v>8.2631488438630954E-2</v>
      </c>
      <c r="BC329" s="13">
        <v>6.5698050637609487E-2</v>
      </c>
      <c r="BD329" s="13">
        <v>0.22072388191337189</v>
      </c>
      <c r="BE329" s="13">
        <v>0.1008655422469404</v>
      </c>
      <c r="BF329" s="13">
        <v>3.9771077703360608E-2</v>
      </c>
      <c r="BH329" s="13">
        <v>8.7424201588298153E-2</v>
      </c>
      <c r="BI329" s="13">
        <v>6.6363041121269367E-2</v>
      </c>
      <c r="BJ329" s="13">
        <v>0.20618806190475161</v>
      </c>
      <c r="BK329" s="13">
        <v>0.10095889003770871</v>
      </c>
      <c r="BL329" s="13">
        <v>3.4591257325933628E-2</v>
      </c>
      <c r="BN329" s="13">
        <v>5.7581712441594109E-2</v>
      </c>
      <c r="BO329" s="13">
        <v>0.20935752356619519</v>
      </c>
      <c r="BP329" s="13">
        <v>9.1758390917557192E-2</v>
      </c>
      <c r="BQ329" s="13">
        <v>0.24004542888749289</v>
      </c>
      <c r="BR329" s="13">
        <v>0.10156798964198591</v>
      </c>
      <c r="BS329" s="13">
        <v>7.9446653359799627E-2</v>
      </c>
    </row>
    <row r="330" spans="2:73" x14ac:dyDescent="0.35">
      <c r="B330" s="12" t="s">
        <v>171</v>
      </c>
      <c r="C330" s="13">
        <v>0.14494970140360641</v>
      </c>
      <c r="D330" s="13">
        <v>0.18271768049128731</v>
      </c>
      <c r="E330" s="13">
        <v>0.13392399580578129</v>
      </c>
      <c r="F330" s="13">
        <v>0.1149957038960831</v>
      </c>
      <c r="G330" s="13">
        <v>0.1450478360002668</v>
      </c>
      <c r="H330" s="13">
        <v>0.1582129127475522</v>
      </c>
      <c r="I330" s="13">
        <v>0.14599246440657321</v>
      </c>
      <c r="K330" s="13">
        <v>0.13915809990635281</v>
      </c>
      <c r="L330" s="13">
        <v>0.151073788695991</v>
      </c>
      <c r="N330" s="13">
        <v>0.12502844219831771</v>
      </c>
      <c r="O330" s="13">
        <v>0.14048256110981169</v>
      </c>
      <c r="P330" s="13">
        <v>0.14342119510517781</v>
      </c>
      <c r="Q330" s="13">
        <v>0.16663528696965019</v>
      </c>
      <c r="S330" s="13">
        <v>0.16530930600871971</v>
      </c>
      <c r="T330" s="13">
        <v>0.10582640265212399</v>
      </c>
      <c r="U330" s="13">
        <v>0.1689596807360598</v>
      </c>
      <c r="V330" s="13">
        <v>0.13774289096388651</v>
      </c>
      <c r="W330" s="13">
        <v>0.14708350632357459</v>
      </c>
      <c r="X330" s="13">
        <v>0.2044072324680922</v>
      </c>
      <c r="Y330" s="13">
        <v>0.17080884587024039</v>
      </c>
      <c r="Z330" s="13">
        <v>7.0234210070201905E-2</v>
      </c>
      <c r="AB330" s="13">
        <v>0.17032527348218621</v>
      </c>
      <c r="AC330" s="13">
        <v>0.1475426284131163</v>
      </c>
      <c r="AD330" s="13">
        <v>0.17636812944239141</v>
      </c>
      <c r="AE330" s="13">
        <v>0.1021398167856718</v>
      </c>
      <c r="AF330" s="13">
        <v>0.110325116493348</v>
      </c>
      <c r="AH330" s="13">
        <v>0.13704952228082501</v>
      </c>
      <c r="AI330" s="13">
        <v>0.1074518046346262</v>
      </c>
      <c r="AJ330" s="13">
        <v>0.23315982478599409</v>
      </c>
      <c r="AK330" s="13">
        <v>0.16401725641299031</v>
      </c>
      <c r="AL330" s="13">
        <v>0.15537044371312381</v>
      </c>
      <c r="AM330" s="13">
        <v>0.1738600392712214</v>
      </c>
      <c r="AO330" s="13">
        <v>0.15154281570171299</v>
      </c>
      <c r="AP330" s="13">
        <v>0.1127213064638327</v>
      </c>
      <c r="AQ330" s="13">
        <v>0.20193048505606359</v>
      </c>
      <c r="AR330" s="13">
        <v>0.15205858565555219</v>
      </c>
      <c r="AS330" s="13">
        <v>0.1057984287150551</v>
      </c>
      <c r="AT330" s="13">
        <v>0.1872694147465539</v>
      </c>
      <c r="AV330" s="13">
        <v>0.1009088366319814</v>
      </c>
      <c r="AW330" s="13">
        <v>0.18803667139879601</v>
      </c>
      <c r="AX330" s="13">
        <v>0.18311981121772469</v>
      </c>
      <c r="AY330" s="13">
        <v>0.18506580079946569</v>
      </c>
      <c r="AZ330" s="13">
        <v>0.19238712806209621</v>
      </c>
      <c r="BB330" s="13">
        <v>0.13553696304076471</v>
      </c>
      <c r="BC330" s="13">
        <v>0.1507414964877628</v>
      </c>
      <c r="BD330" s="13">
        <v>0.18933684142134291</v>
      </c>
      <c r="BE330" s="13">
        <v>0.1859592286613487</v>
      </c>
      <c r="BF330" s="13">
        <v>0.15604595835906759</v>
      </c>
      <c r="BH330" s="13">
        <v>0.148195792979258</v>
      </c>
      <c r="BI330" s="13">
        <v>0.14351304606013041</v>
      </c>
      <c r="BJ330" s="13">
        <v>0.1989867952476381</v>
      </c>
      <c r="BK330" s="13">
        <v>0.1878267293551886</v>
      </c>
      <c r="BL330" s="13">
        <v>0.1047849340887268</v>
      </c>
      <c r="BN330" s="13">
        <v>0.15599129236164649</v>
      </c>
      <c r="BO330" s="13">
        <v>0.15024850862096911</v>
      </c>
      <c r="BP330" s="13">
        <v>0.18313158419919939</v>
      </c>
      <c r="BQ330" s="13">
        <v>0.16341307550725651</v>
      </c>
      <c r="BR330" s="13">
        <v>0.15893401999160861</v>
      </c>
      <c r="BS330" s="13">
        <v>0.1270848003170264</v>
      </c>
    </row>
    <row r="331" spans="2:73" x14ac:dyDescent="0.35">
      <c r="B331" s="12" t="s">
        <v>172</v>
      </c>
      <c r="C331" s="13">
        <v>0.28156132430078717</v>
      </c>
      <c r="D331" s="13">
        <v>0.2508191383353619</v>
      </c>
      <c r="E331" s="13">
        <v>0.27071380093739028</v>
      </c>
      <c r="F331" s="13">
        <v>0.27255524845352352</v>
      </c>
      <c r="G331" s="13">
        <v>0.28552965853643059</v>
      </c>
      <c r="H331" s="13">
        <v>0.26236034706179351</v>
      </c>
      <c r="I331" s="13">
        <v>0.31963973363615178</v>
      </c>
      <c r="K331" s="13">
        <v>0.24740131776914659</v>
      </c>
      <c r="L331" s="13">
        <v>0.31636735536711103</v>
      </c>
      <c r="N331" s="13">
        <v>0.26470178189056098</v>
      </c>
      <c r="O331" s="13">
        <v>0.28454073036419858</v>
      </c>
      <c r="P331" s="13">
        <v>0.27528746505500751</v>
      </c>
      <c r="Q331" s="13">
        <v>0.2954403779899013</v>
      </c>
      <c r="S331" s="13">
        <v>0.27798348194585709</v>
      </c>
      <c r="T331" s="13">
        <v>0.31765879795525442</v>
      </c>
      <c r="U331" s="13">
        <v>0.21523434763020641</v>
      </c>
      <c r="V331" s="13">
        <v>0.28904118558128711</v>
      </c>
      <c r="W331" s="13">
        <v>0.26861982086487463</v>
      </c>
      <c r="X331" s="13">
        <v>0.28857742352470561</v>
      </c>
      <c r="Y331" s="13">
        <v>0.28610239334935939</v>
      </c>
      <c r="Z331" s="13">
        <v>0.26588322089371308</v>
      </c>
      <c r="AB331" s="13">
        <v>0.29909735424632827</v>
      </c>
      <c r="AC331" s="13">
        <v>0.29971215785926247</v>
      </c>
      <c r="AD331" s="13">
        <v>0.24410138915625729</v>
      </c>
      <c r="AE331" s="13">
        <v>0.22918138885241909</v>
      </c>
      <c r="AF331" s="13">
        <v>0.27842821108465249</v>
      </c>
      <c r="AH331" s="13">
        <v>0.26934389085090021</v>
      </c>
      <c r="AI331" s="13">
        <v>0.3467980814162856</v>
      </c>
      <c r="AJ331" s="13">
        <v>0.23086970058425679</v>
      </c>
      <c r="AK331" s="13">
        <v>0.27454961878199868</v>
      </c>
      <c r="AL331" s="13">
        <v>0.28273916366976481</v>
      </c>
      <c r="AM331" s="13">
        <v>0.26114347814482719</v>
      </c>
      <c r="AO331" s="13">
        <v>0.28932291383375719</v>
      </c>
      <c r="AP331" s="13">
        <v>0.32958352152768949</v>
      </c>
      <c r="AQ331" s="13">
        <v>0.24943717316456959</v>
      </c>
      <c r="AR331" s="13">
        <v>0.31455329836465812</v>
      </c>
      <c r="AS331" s="13">
        <v>0.21466955435661331</v>
      </c>
      <c r="AT331" s="13">
        <v>0.26569748417870848</v>
      </c>
      <c r="AV331" s="13">
        <v>0.31232020709908948</v>
      </c>
      <c r="AW331" s="13">
        <v>0.27399932689997042</v>
      </c>
      <c r="AX331" s="13">
        <v>0.26125693622186902</v>
      </c>
      <c r="AY331" s="13">
        <v>0.2253541920335709</v>
      </c>
      <c r="AZ331" s="13">
        <v>0.26167586724880398</v>
      </c>
      <c r="BB331" s="13">
        <v>0.28168786101636312</v>
      </c>
      <c r="BC331" s="13">
        <v>0.34181830847394667</v>
      </c>
      <c r="BD331" s="13">
        <v>0.20889207504731239</v>
      </c>
      <c r="BE331" s="13">
        <v>0.29338947156275902</v>
      </c>
      <c r="BF331" s="13">
        <v>0.23880414079503409</v>
      </c>
      <c r="BH331" s="13">
        <v>0.29434164546080771</v>
      </c>
      <c r="BI331" s="13">
        <v>0.34457098806456432</v>
      </c>
      <c r="BJ331" s="13">
        <v>0.23426085800498331</v>
      </c>
      <c r="BK331" s="13">
        <v>0.25458755886146539</v>
      </c>
      <c r="BL331" s="13">
        <v>0.2013398849815779</v>
      </c>
      <c r="BN331" s="13">
        <v>0.29134608880844881</v>
      </c>
      <c r="BO331" s="13">
        <v>0.25423151914071129</v>
      </c>
      <c r="BP331" s="13">
        <v>0.3201808121906391</v>
      </c>
      <c r="BQ331" s="13">
        <v>0.32755219250659889</v>
      </c>
      <c r="BR331" s="13">
        <v>0.177744698362262</v>
      </c>
      <c r="BS331" s="13">
        <v>0.27160510181193148</v>
      </c>
    </row>
    <row r="332" spans="2:73" x14ac:dyDescent="0.35">
      <c r="B332" s="12" t="s">
        <v>173</v>
      </c>
      <c r="C332" s="13">
        <v>0.24927019848511409</v>
      </c>
      <c r="D332" s="13">
        <v>0.23004244640504259</v>
      </c>
      <c r="E332" s="13">
        <v>0.23141386576817369</v>
      </c>
      <c r="F332" s="13">
        <v>0.27964461393697049</v>
      </c>
      <c r="G332" s="13">
        <v>0.28936957246191758</v>
      </c>
      <c r="H332" s="13">
        <v>0.20752627995160711</v>
      </c>
      <c r="I332" s="13">
        <v>0.25179126184533102</v>
      </c>
      <c r="K332" s="13">
        <v>0.25666218956257397</v>
      </c>
      <c r="L332" s="13">
        <v>0.2424498482304204</v>
      </c>
      <c r="N332" s="13">
        <v>0.25337808997670302</v>
      </c>
      <c r="O332" s="13">
        <v>0.26865055848330383</v>
      </c>
      <c r="P332" s="13">
        <v>0.25936139782792988</v>
      </c>
      <c r="Q332" s="13">
        <v>0.2106375504764916</v>
      </c>
      <c r="S332" s="13">
        <v>0.22441762567273621</v>
      </c>
      <c r="T332" s="13">
        <v>0.28664418785811507</v>
      </c>
      <c r="U332" s="13">
        <v>0.1682484797202064</v>
      </c>
      <c r="V332" s="13">
        <v>0.25438764363510302</v>
      </c>
      <c r="W332" s="13">
        <v>0.29337227364033541</v>
      </c>
      <c r="X332" s="13">
        <v>0.21961932407275919</v>
      </c>
      <c r="Y332" s="13">
        <v>0.20654612921701121</v>
      </c>
      <c r="Z332" s="13">
        <v>0.29375782643203929</v>
      </c>
      <c r="AB332" s="13">
        <v>0.19476187715230231</v>
      </c>
      <c r="AC332" s="13">
        <v>0.2542157112155054</v>
      </c>
      <c r="AD332" s="13">
        <v>0.28597112143070941</v>
      </c>
      <c r="AE332" s="13">
        <v>0.29453579955753689</v>
      </c>
      <c r="AF332" s="13">
        <v>0.24563229040300311</v>
      </c>
      <c r="AH332" s="13">
        <v>0.26320900208116782</v>
      </c>
      <c r="AI332" s="13">
        <v>0.33734530906781379</v>
      </c>
      <c r="AJ332" s="13">
        <v>0.17389536095337041</v>
      </c>
      <c r="AK332" s="13">
        <v>0.2713139865312551</v>
      </c>
      <c r="AL332" s="13">
        <v>0.20421795697554779</v>
      </c>
      <c r="AM332" s="13">
        <v>0.20077494339772831</v>
      </c>
      <c r="AO332" s="13">
        <v>0.25717346939857783</v>
      </c>
      <c r="AP332" s="13">
        <v>0.32951427225287527</v>
      </c>
      <c r="AQ332" s="13">
        <v>0.19239796709930609</v>
      </c>
      <c r="AR332" s="13">
        <v>0.25348941314902301</v>
      </c>
      <c r="AS332" s="13">
        <v>0.26365541887844679</v>
      </c>
      <c r="AT332" s="13">
        <v>0.19650531728638701</v>
      </c>
      <c r="AV332" s="13">
        <v>0.30406352774677431</v>
      </c>
      <c r="AW332" s="13">
        <v>0.21503834798770549</v>
      </c>
      <c r="AX332" s="13">
        <v>0.28634606670273838</v>
      </c>
      <c r="AY332" s="13">
        <v>0.26218745549887168</v>
      </c>
      <c r="AZ332" s="13">
        <v>0.20709694599248521</v>
      </c>
      <c r="BB332" s="13">
        <v>0.25049648747082531</v>
      </c>
      <c r="BC332" s="13">
        <v>0.29017709751350101</v>
      </c>
      <c r="BD332" s="13">
        <v>0.17991515656148349</v>
      </c>
      <c r="BE332" s="13">
        <v>0.21463286160518541</v>
      </c>
      <c r="BF332" s="13">
        <v>0.20065130400123621</v>
      </c>
      <c r="BH332" s="13">
        <v>0.23688679741996291</v>
      </c>
      <c r="BI332" s="13">
        <v>0.28914142403288928</v>
      </c>
      <c r="BJ332" s="13">
        <v>0.17692649246042291</v>
      </c>
      <c r="BK332" s="13">
        <v>0.25484669294231532</v>
      </c>
      <c r="BL332" s="13">
        <v>0.28803284272714552</v>
      </c>
      <c r="BN332" s="13">
        <v>0.30761538975456792</v>
      </c>
      <c r="BO332" s="13">
        <v>0.17730181040377421</v>
      </c>
      <c r="BP332" s="13">
        <v>0.21332025472608221</v>
      </c>
      <c r="BQ332" s="13">
        <v>0.14108208791756979</v>
      </c>
      <c r="BR332" s="13">
        <v>0.18571899680483511</v>
      </c>
      <c r="BS332" s="13">
        <v>0.27046809940271638</v>
      </c>
    </row>
    <row r="333" spans="2:73" x14ac:dyDescent="0.35">
      <c r="B333" s="12" t="s">
        <v>174</v>
      </c>
      <c r="C333" s="13">
        <v>0.16722832630645701</v>
      </c>
      <c r="D333" s="13">
        <v>0.1632065852279761</v>
      </c>
      <c r="E333" s="13">
        <v>0.17773582302426899</v>
      </c>
      <c r="F333" s="13">
        <v>0.17779199010467039</v>
      </c>
      <c r="G333" s="13">
        <v>0.17024554393810121</v>
      </c>
      <c r="H333" s="13">
        <v>0.2211126338992789</v>
      </c>
      <c r="I333" s="13">
        <v>0.11359311646235121</v>
      </c>
      <c r="K333" s="13">
        <v>0.21240651451036291</v>
      </c>
      <c r="L333" s="13">
        <v>0.1201398325358764</v>
      </c>
      <c r="N333" s="13">
        <v>0.21266002447881699</v>
      </c>
      <c r="O333" s="13">
        <v>0.1983104990266405</v>
      </c>
      <c r="P333" s="13">
        <v>0.13561269900416539</v>
      </c>
      <c r="Q333" s="13">
        <v>0.12705372635541581</v>
      </c>
      <c r="S333" s="13">
        <v>0.1727340726909313</v>
      </c>
      <c r="T333" s="13">
        <v>0.18037301139301229</v>
      </c>
      <c r="U333" s="13">
        <v>0.18932438942869309</v>
      </c>
      <c r="V333" s="13">
        <v>0.16702426406663839</v>
      </c>
      <c r="W333" s="13">
        <v>0.13057162078839349</v>
      </c>
      <c r="X333" s="13">
        <v>0.16947790644152019</v>
      </c>
      <c r="Y333" s="13">
        <v>0.19974916637977799</v>
      </c>
      <c r="Z333" s="13">
        <v>0.14585158700610279</v>
      </c>
      <c r="AB333" s="13">
        <v>0.1539219359464632</v>
      </c>
      <c r="AC333" s="13">
        <v>0.1447791371461733</v>
      </c>
      <c r="AD333" s="13">
        <v>0.1861009776534161</v>
      </c>
      <c r="AE333" s="13">
        <v>0.1842521348932411</v>
      </c>
      <c r="AF333" s="13">
        <v>0.2299644384055273</v>
      </c>
      <c r="AH333" s="13">
        <v>0.22206498152621371</v>
      </c>
      <c r="AI333" s="13">
        <v>0.1284416601188122</v>
      </c>
      <c r="AJ333" s="13">
        <v>0.17144305315135991</v>
      </c>
      <c r="AK333" s="13">
        <v>0.11215686791325701</v>
      </c>
      <c r="AL333" s="13">
        <v>0.24887064905744591</v>
      </c>
      <c r="AM333" s="13">
        <v>8.8116868349750868E-2</v>
      </c>
      <c r="AO333" s="13">
        <v>0.18747012927290541</v>
      </c>
      <c r="AP333" s="13">
        <v>0.13286898788482451</v>
      </c>
      <c r="AQ333" s="13">
        <v>0.13773527246709949</v>
      </c>
      <c r="AR333" s="13">
        <v>0.15587887465108341</v>
      </c>
      <c r="AS333" s="13">
        <v>0.31043113797850841</v>
      </c>
      <c r="AT333" s="13">
        <v>9.5782997553527816E-2</v>
      </c>
      <c r="AV333" s="13">
        <v>0.18300302683874589</v>
      </c>
      <c r="AW333" s="13">
        <v>0.13565441684327231</v>
      </c>
      <c r="AX333" s="13">
        <v>0.12048138005624411</v>
      </c>
      <c r="AY333" s="13">
        <v>0.24392355596920959</v>
      </c>
      <c r="AZ333" s="13">
        <v>9.5244302186997018E-2</v>
      </c>
      <c r="BB333" s="13">
        <v>0.22395088727753509</v>
      </c>
      <c r="BC333" s="13">
        <v>0.1213407378756835</v>
      </c>
      <c r="BD333" s="13">
        <v>0.1312894124908168</v>
      </c>
      <c r="BE333" s="13">
        <v>0.14614357844429601</v>
      </c>
      <c r="BF333" s="13">
        <v>0.22369416296478459</v>
      </c>
      <c r="BH333" s="13">
        <v>0.20334219909004089</v>
      </c>
      <c r="BI333" s="13">
        <v>0.13455456963588799</v>
      </c>
      <c r="BJ333" s="13">
        <v>0.1242779131265771</v>
      </c>
      <c r="BK333" s="13">
        <v>0.15580250131293069</v>
      </c>
      <c r="BL333" s="13">
        <v>0.29261145817762879</v>
      </c>
      <c r="BN333" s="13">
        <v>0.146134963395955</v>
      </c>
      <c r="BO333" s="13">
        <v>0.1637759575554025</v>
      </c>
      <c r="BP333" s="13">
        <v>0.13098776830931369</v>
      </c>
      <c r="BQ333" s="13">
        <v>8.3603919318744502E-2</v>
      </c>
      <c r="BR333" s="13">
        <v>0.26580367070580302</v>
      </c>
      <c r="BS333" s="13">
        <v>0.22340868113934259</v>
      </c>
    </row>
    <row r="334" spans="2:73" x14ac:dyDescent="0.35">
      <c r="B334" s="12" t="s">
        <v>120</v>
      </c>
      <c r="C334" s="13">
        <v>5.9768556342630889E-2</v>
      </c>
      <c r="D334" s="13">
        <v>9.9430812172179042E-2</v>
      </c>
      <c r="E334" s="13">
        <v>0.1051301844064032</v>
      </c>
      <c r="F334" s="13">
        <v>4.7242967900648518E-2</v>
      </c>
      <c r="G334" s="13">
        <v>5.2555485677261593E-2</v>
      </c>
      <c r="H334" s="13">
        <v>2.9931018790142549E-2</v>
      </c>
      <c r="I334" s="13">
        <v>4.4283557847216923E-2</v>
      </c>
      <c r="K334" s="13">
        <v>4.1680560174823238E-2</v>
      </c>
      <c r="L334" s="13">
        <v>7.7993772250842211E-2</v>
      </c>
      <c r="N334" s="13">
        <v>4.6439278331804661E-2</v>
      </c>
      <c r="O334" s="13">
        <v>5.1410526896633453E-2</v>
      </c>
      <c r="P334" s="13">
        <v>6.3817860447080613E-2</v>
      </c>
      <c r="Q334" s="13">
        <v>7.674186601203066E-2</v>
      </c>
      <c r="S334" s="13">
        <v>6.3328765260334319E-2</v>
      </c>
      <c r="T334" s="13">
        <v>3.6837389659145667E-2</v>
      </c>
      <c r="U334" s="13">
        <v>4.9968728203079293E-2</v>
      </c>
      <c r="V334" s="13">
        <v>5.2659898993832027E-2</v>
      </c>
      <c r="W334" s="13">
        <v>7.8563624330687434E-2</v>
      </c>
      <c r="X334" s="13">
        <v>5.998093178572883E-2</v>
      </c>
      <c r="Y334" s="13">
        <v>8.2732544190676202E-2</v>
      </c>
      <c r="Z334" s="13">
        <v>7.2497552467299678E-2</v>
      </c>
      <c r="AB334" s="13">
        <v>7.2442542786468292E-2</v>
      </c>
      <c r="AC334" s="13">
        <v>5.6489932033151183E-2</v>
      </c>
      <c r="AD334" s="13">
        <v>4.8170063568098213E-2</v>
      </c>
      <c r="AE334" s="13">
        <v>6.845795728277955E-2</v>
      </c>
      <c r="AF334" s="13">
        <v>3.5014013270262462E-2</v>
      </c>
      <c r="AH334" s="13">
        <v>3.2448248720230638E-2</v>
      </c>
      <c r="AI334" s="13">
        <v>3.6124467087492673E-2</v>
      </c>
      <c r="AJ334" s="13">
        <v>1.8651654410941729E-2</v>
      </c>
      <c r="AK334" s="13">
        <v>7.5072631565803433E-2</v>
      </c>
      <c r="AL334" s="13">
        <v>8.2022622431943942E-2</v>
      </c>
      <c r="AM334" s="13">
        <v>6.03552016532019E-2</v>
      </c>
      <c r="AO334" s="13">
        <v>4.2219307970080937E-2</v>
      </c>
      <c r="AP334" s="13">
        <v>4.6584048659330378E-2</v>
      </c>
      <c r="AQ334" s="13">
        <v>3.4374687999864463E-2</v>
      </c>
      <c r="AR334" s="13">
        <v>4.7634319393071042E-2</v>
      </c>
      <c r="AS334" s="13">
        <v>5.2996483016521788E-2</v>
      </c>
      <c r="AT334" s="13">
        <v>5.2439660663909753E-2</v>
      </c>
      <c r="AV334" s="13">
        <v>3.7965586317045621E-2</v>
      </c>
      <c r="AW334" s="13">
        <v>7.5280573633108531E-3</v>
      </c>
      <c r="AX334" s="13">
        <v>5.3234377651871868E-2</v>
      </c>
      <c r="AY334" s="13">
        <v>4.847923719755684E-2</v>
      </c>
      <c r="AZ334" s="13">
        <v>5.2454829674601799E-2</v>
      </c>
      <c r="BB334" s="13">
        <v>2.5696312755880649E-2</v>
      </c>
      <c r="BC334" s="13">
        <v>3.0224309011496569E-2</v>
      </c>
      <c r="BD334" s="13">
        <v>6.984263256567233E-2</v>
      </c>
      <c r="BE334" s="13">
        <v>5.9009317479470552E-2</v>
      </c>
      <c r="BF334" s="13">
        <v>0.14103335617651669</v>
      </c>
      <c r="BH334" s="13">
        <v>2.980936346163247E-2</v>
      </c>
      <c r="BI334" s="13">
        <v>2.1856931085258571E-2</v>
      </c>
      <c r="BJ334" s="13">
        <v>5.9359879255627017E-2</v>
      </c>
      <c r="BK334" s="13">
        <v>4.5977627490391401E-2</v>
      </c>
      <c r="BL334" s="13">
        <v>7.8639622698987277E-2</v>
      </c>
      <c r="BN334" s="13">
        <v>4.1330553237787733E-2</v>
      </c>
      <c r="BO334" s="13">
        <v>4.5084680712947599E-2</v>
      </c>
      <c r="BP334" s="13">
        <v>6.0621189657208301E-2</v>
      </c>
      <c r="BQ334" s="13">
        <v>4.4303295862337437E-2</v>
      </c>
      <c r="BR334" s="13">
        <v>0.1102306244935056</v>
      </c>
      <c r="BS334" s="13">
        <v>2.7986663969183399E-2</v>
      </c>
    </row>
    <row r="336" spans="2:73" x14ac:dyDescent="0.35">
      <c r="B336" s="25" t="s">
        <v>187</v>
      </c>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row>
    <row r="337" spans="2:73" x14ac:dyDescent="0.35">
      <c r="B337" s="27" t="s">
        <v>16</v>
      </c>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row>
    <row r="338" spans="2:73" x14ac:dyDescent="0.35">
      <c r="B338" s="12" t="s">
        <v>170</v>
      </c>
      <c r="C338" s="13">
        <v>0.24737685865474801</v>
      </c>
      <c r="D338" s="13">
        <v>0.239497843961196</v>
      </c>
      <c r="E338" s="13">
        <v>0.16564710275138331</v>
      </c>
      <c r="F338" s="13">
        <v>0.21891714836507131</v>
      </c>
      <c r="G338" s="13">
        <v>0.22707037454073239</v>
      </c>
      <c r="H338" s="13">
        <v>0.25693029058970218</v>
      </c>
      <c r="I338" s="13">
        <v>0.33637086603260608</v>
      </c>
      <c r="K338" s="13">
        <v>0.2510096960180625</v>
      </c>
      <c r="L338" s="13">
        <v>0.2443113491041472</v>
      </c>
      <c r="N338" s="13">
        <v>0.22080292688458861</v>
      </c>
      <c r="O338" s="13">
        <v>0.23334926230304071</v>
      </c>
      <c r="P338" s="13">
        <v>0.25217398804306901</v>
      </c>
      <c r="Q338" s="13">
        <v>0.2793307500869518</v>
      </c>
      <c r="S338" s="13">
        <v>0.21023568045224561</v>
      </c>
      <c r="T338" s="13">
        <v>0.19708260694038901</v>
      </c>
      <c r="U338" s="13">
        <v>0.30162185930285679</v>
      </c>
      <c r="V338" s="13">
        <v>0.27994655237914351</v>
      </c>
      <c r="W338" s="13">
        <v>0.31798018489525998</v>
      </c>
      <c r="X338" s="13">
        <v>0.24529522073787249</v>
      </c>
      <c r="Y338" s="13">
        <v>0.25426674276827721</v>
      </c>
      <c r="Z338" s="13">
        <v>0.26589929670536711</v>
      </c>
      <c r="AB338" s="13">
        <v>0.28829389408731371</v>
      </c>
      <c r="AC338" s="13">
        <v>0.24825909047418479</v>
      </c>
      <c r="AD338" s="13">
        <v>0.20917853015727769</v>
      </c>
      <c r="AE338" s="13">
        <v>0.2060017703580285</v>
      </c>
      <c r="AF338" s="13">
        <v>0.26449603675934019</v>
      </c>
      <c r="AH338" s="13">
        <v>0.23327309542825239</v>
      </c>
      <c r="AI338" s="13">
        <v>0.26380271723202958</v>
      </c>
      <c r="AJ338" s="13">
        <v>0.3359784742533381</v>
      </c>
      <c r="AK338" s="13">
        <v>0.19960323479640579</v>
      </c>
      <c r="AL338" s="13">
        <v>0.19710480615544079</v>
      </c>
      <c r="AM338" s="13">
        <v>0.31797622395586678</v>
      </c>
      <c r="AO338" s="13">
        <v>0.21679091453922611</v>
      </c>
      <c r="AP338" s="13">
        <v>0.24870166443933411</v>
      </c>
      <c r="AQ338" s="13">
        <v>0.32039004503636997</v>
      </c>
      <c r="AR338" s="13">
        <v>0.20448689746317081</v>
      </c>
      <c r="AS338" s="13">
        <v>0.22663983042711011</v>
      </c>
      <c r="AT338" s="13">
        <v>0.34118278705954419</v>
      </c>
      <c r="AV338" s="13">
        <v>0.23353919614947391</v>
      </c>
      <c r="AW338" s="13">
        <v>0.26448579690830221</v>
      </c>
      <c r="AX338" s="13">
        <v>0.2338070784679715</v>
      </c>
      <c r="AY338" s="13">
        <v>0.22645395667813761</v>
      </c>
      <c r="AZ338" s="13">
        <v>0.32103825760320981</v>
      </c>
      <c r="BB338" s="13">
        <v>0.2474040492726631</v>
      </c>
      <c r="BC338" s="13">
        <v>0.24706551045888189</v>
      </c>
      <c r="BD338" s="13">
        <v>0.33661720298938608</v>
      </c>
      <c r="BE338" s="13">
        <v>0.22614658169305099</v>
      </c>
      <c r="BF338" s="13">
        <v>0.30981653941292692</v>
      </c>
      <c r="BH338" s="13">
        <v>0.25324904483877159</v>
      </c>
      <c r="BI338" s="13">
        <v>0.2225455532056107</v>
      </c>
      <c r="BJ338" s="13">
        <v>0.35416769371224788</v>
      </c>
      <c r="BK338" s="13">
        <v>0.21822008900573009</v>
      </c>
      <c r="BL338" s="13">
        <v>0.31332989734743188</v>
      </c>
      <c r="BN338" s="13">
        <v>0.2191281104598258</v>
      </c>
      <c r="BO338" s="13">
        <v>0.29724379491708242</v>
      </c>
      <c r="BP338" s="13">
        <v>0.21635083307983211</v>
      </c>
      <c r="BQ338" s="13">
        <v>0.4351536218634342</v>
      </c>
      <c r="BR338" s="13">
        <v>0.17762871265403279</v>
      </c>
      <c r="BS338" s="13">
        <v>0.25299015518400381</v>
      </c>
    </row>
    <row r="339" spans="2:73" x14ac:dyDescent="0.35">
      <c r="B339" s="12" t="s">
        <v>171</v>
      </c>
      <c r="C339" s="13">
        <v>0.36288733163814418</v>
      </c>
      <c r="D339" s="13">
        <v>0.29246222836354407</v>
      </c>
      <c r="E339" s="13">
        <v>0.32206458574728558</v>
      </c>
      <c r="F339" s="13">
        <v>0.34137829414992149</v>
      </c>
      <c r="G339" s="13">
        <v>0.3936650157013441</v>
      </c>
      <c r="H339" s="13">
        <v>0.40835257180205958</v>
      </c>
      <c r="I339" s="13">
        <v>0.38199002889898642</v>
      </c>
      <c r="K339" s="13">
        <v>0.35311553596688461</v>
      </c>
      <c r="L339" s="13">
        <v>0.37349148179122221</v>
      </c>
      <c r="N339" s="13">
        <v>0.41486215202268872</v>
      </c>
      <c r="O339" s="13">
        <v>0.40179175671367118</v>
      </c>
      <c r="P339" s="13">
        <v>0.30439928337400057</v>
      </c>
      <c r="Q339" s="13">
        <v>0.33314131011055881</v>
      </c>
      <c r="S339" s="13">
        <v>0.34672328193389718</v>
      </c>
      <c r="T339" s="13">
        <v>0.39711712081731187</v>
      </c>
      <c r="U339" s="13">
        <v>0.4655210442732205</v>
      </c>
      <c r="V339" s="13">
        <v>0.2736936069073736</v>
      </c>
      <c r="W339" s="13">
        <v>0.42183421719038727</v>
      </c>
      <c r="X339" s="13">
        <v>0.38708955037047671</v>
      </c>
      <c r="Y339" s="13">
        <v>0.36634025953051691</v>
      </c>
      <c r="Z339" s="13">
        <v>0.32607652988865321</v>
      </c>
      <c r="AB339" s="13">
        <v>0.34669681388847262</v>
      </c>
      <c r="AC339" s="13">
        <v>0.36514460068920468</v>
      </c>
      <c r="AD339" s="13">
        <v>0.36484313396041251</v>
      </c>
      <c r="AE339" s="13">
        <v>0.3750836422447561</v>
      </c>
      <c r="AF339" s="13">
        <v>0.41480991458057198</v>
      </c>
      <c r="AH339" s="13">
        <v>0.35870860114290232</v>
      </c>
      <c r="AI339" s="13">
        <v>0.35474653784260468</v>
      </c>
      <c r="AJ339" s="13">
        <v>0.35106130162638582</v>
      </c>
      <c r="AK339" s="13">
        <v>0.50995636635821562</v>
      </c>
      <c r="AL339" s="13">
        <v>0.40489905642887281</v>
      </c>
      <c r="AM339" s="13">
        <v>0.3440110727602172</v>
      </c>
      <c r="AO339" s="13">
        <v>0.3417217502356818</v>
      </c>
      <c r="AP339" s="13">
        <v>0.38801177583825891</v>
      </c>
      <c r="AQ339" s="13">
        <v>0.35740341701314671</v>
      </c>
      <c r="AR339" s="13">
        <v>0.53867741012325654</v>
      </c>
      <c r="AS339" s="13">
        <v>0.40616171047484562</v>
      </c>
      <c r="AT339" s="13">
        <v>0.33558975771946281</v>
      </c>
      <c r="AV339" s="13">
        <v>0.33627158661718398</v>
      </c>
      <c r="AW339" s="13">
        <v>0.37658526160642358</v>
      </c>
      <c r="AX339" s="13">
        <v>0.54942792786087924</v>
      </c>
      <c r="AY339" s="13">
        <v>0.39993532594164038</v>
      </c>
      <c r="AZ339" s="13">
        <v>0.36670631435581252</v>
      </c>
      <c r="BB339" s="13">
        <v>0.34807160954789967</v>
      </c>
      <c r="BC339" s="13">
        <v>0.39138747498459397</v>
      </c>
      <c r="BD339" s="13">
        <v>0.34779945106750187</v>
      </c>
      <c r="BE339" s="13">
        <v>0.53728287347857084</v>
      </c>
      <c r="BF339" s="13">
        <v>0.33492999298958082</v>
      </c>
      <c r="BH339" s="13">
        <v>0.33988425189511701</v>
      </c>
      <c r="BI339" s="13">
        <v>0.39156827223022711</v>
      </c>
      <c r="BJ339" s="13">
        <v>0.36027724252993881</v>
      </c>
      <c r="BK339" s="13">
        <v>0.50476201454414904</v>
      </c>
      <c r="BL339" s="13">
        <v>0.43680966386751691</v>
      </c>
      <c r="BN339" s="13">
        <v>0.41267166741964229</v>
      </c>
      <c r="BO339" s="13">
        <v>0.35247970217977531</v>
      </c>
      <c r="BP339" s="13">
        <v>0.53463684453391158</v>
      </c>
      <c r="BQ339" s="13">
        <v>0.30716739427475259</v>
      </c>
      <c r="BR339" s="13">
        <v>0.46188865734254347</v>
      </c>
      <c r="BS339" s="13">
        <v>0.33661700237249348</v>
      </c>
    </row>
    <row r="340" spans="2:73" x14ac:dyDescent="0.35">
      <c r="B340" s="12" t="s">
        <v>172</v>
      </c>
      <c r="C340" s="13">
        <v>0.24144535223692989</v>
      </c>
      <c r="D340" s="13">
        <v>0.24240103060391319</v>
      </c>
      <c r="E340" s="13">
        <v>0.25160828447289407</v>
      </c>
      <c r="F340" s="13">
        <v>0.2459344943810978</v>
      </c>
      <c r="G340" s="13">
        <v>0.27157775703935499</v>
      </c>
      <c r="H340" s="13">
        <v>0.25305355351122788</v>
      </c>
      <c r="I340" s="13">
        <v>0.20034606523996559</v>
      </c>
      <c r="K340" s="13">
        <v>0.26292363116910239</v>
      </c>
      <c r="L340" s="13">
        <v>0.22052065796686751</v>
      </c>
      <c r="N340" s="13">
        <v>0.21993290715209429</v>
      </c>
      <c r="O340" s="13">
        <v>0.2168890924414304</v>
      </c>
      <c r="P340" s="13">
        <v>0.26545361637739079</v>
      </c>
      <c r="Q340" s="13">
        <v>0.26290466806163038</v>
      </c>
      <c r="S340" s="13">
        <v>0.26176137245867848</v>
      </c>
      <c r="T340" s="13">
        <v>0.26525462220785501</v>
      </c>
      <c r="U340" s="13">
        <v>0.15580777112338029</v>
      </c>
      <c r="V340" s="13">
        <v>0.29892290805430249</v>
      </c>
      <c r="W340" s="13">
        <v>0.15830909065420951</v>
      </c>
      <c r="X340" s="13">
        <v>0.2177033996305501</v>
      </c>
      <c r="Y340" s="13">
        <v>0.2414802932008592</v>
      </c>
      <c r="Z340" s="13">
        <v>0.23496641229003601</v>
      </c>
      <c r="AB340" s="13">
        <v>0.243158918147271</v>
      </c>
      <c r="AC340" s="13">
        <v>0.24572186942359719</v>
      </c>
      <c r="AD340" s="13">
        <v>0.2595200992583534</v>
      </c>
      <c r="AE340" s="13">
        <v>0.26677928399233031</v>
      </c>
      <c r="AF340" s="13">
        <v>0.15982143647618749</v>
      </c>
      <c r="AH340" s="13">
        <v>0.29067184447527122</v>
      </c>
      <c r="AI340" s="13">
        <v>0.19630155183823439</v>
      </c>
      <c r="AJ340" s="13">
        <v>0.18841782517698641</v>
      </c>
      <c r="AK340" s="13">
        <v>0.17145509728504921</v>
      </c>
      <c r="AL340" s="13">
        <v>0.24034728531561589</v>
      </c>
      <c r="AM340" s="13">
        <v>0.2162944725243455</v>
      </c>
      <c r="AO340" s="13">
        <v>0.31380702218043183</v>
      </c>
      <c r="AP340" s="13">
        <v>0.17487609409428301</v>
      </c>
      <c r="AQ340" s="13">
        <v>0.19879056852392329</v>
      </c>
      <c r="AR340" s="13">
        <v>0.15703021219927599</v>
      </c>
      <c r="AS340" s="13">
        <v>0.2309169552364248</v>
      </c>
      <c r="AT340" s="13">
        <v>0.20081382636424819</v>
      </c>
      <c r="AV340" s="13">
        <v>0.22043619794849359</v>
      </c>
      <c r="AW340" s="13">
        <v>0.25860962935620319</v>
      </c>
      <c r="AX340" s="13">
        <v>0.18221581649152549</v>
      </c>
      <c r="AY340" s="13">
        <v>0.24399858044085229</v>
      </c>
      <c r="AZ340" s="13">
        <v>0.20466694013905609</v>
      </c>
      <c r="BB340" s="13">
        <v>0.28803324855123458</v>
      </c>
      <c r="BC340" s="13">
        <v>0.21323361260682491</v>
      </c>
      <c r="BD340" s="13">
        <v>0.16450725894414739</v>
      </c>
      <c r="BE340" s="13">
        <v>0.17501233314338779</v>
      </c>
      <c r="BF340" s="13">
        <v>0.2056167025714512</v>
      </c>
      <c r="BH340" s="13">
        <v>0.2843321468891164</v>
      </c>
      <c r="BI340" s="13">
        <v>0.22240495769669871</v>
      </c>
      <c r="BJ340" s="13">
        <v>0.14274378364160281</v>
      </c>
      <c r="BK340" s="13">
        <v>0.1917841215121886</v>
      </c>
      <c r="BL340" s="13">
        <v>0.18064416940317921</v>
      </c>
      <c r="BN340" s="13">
        <v>0.22081638323895519</v>
      </c>
      <c r="BO340" s="13">
        <v>0.20193827727974101</v>
      </c>
      <c r="BP340" s="13">
        <v>0.1835406129230569</v>
      </c>
      <c r="BQ340" s="13">
        <v>0.13158288594729189</v>
      </c>
      <c r="BR340" s="13">
        <v>0.22364036029268791</v>
      </c>
      <c r="BS340" s="13">
        <v>0.28728677548071557</v>
      </c>
    </row>
    <row r="341" spans="2:73" x14ac:dyDescent="0.35">
      <c r="B341" s="12" t="s">
        <v>173</v>
      </c>
      <c r="C341" s="13">
        <v>6.4527209438407909E-2</v>
      </c>
      <c r="D341" s="13">
        <v>8.6259694899163797E-2</v>
      </c>
      <c r="E341" s="13">
        <v>0.1213571597264977</v>
      </c>
      <c r="F341" s="13">
        <v>0.108769456663121</v>
      </c>
      <c r="G341" s="13">
        <v>2.7709141598113191E-2</v>
      </c>
      <c r="H341" s="13">
        <v>3.3982021969641583E-2</v>
      </c>
      <c r="I341" s="13">
        <v>3.4286799417275741E-2</v>
      </c>
      <c r="K341" s="13">
        <v>7.5159011308395002E-2</v>
      </c>
      <c r="L341" s="13">
        <v>5.1749827766524273E-2</v>
      </c>
      <c r="N341" s="13">
        <v>8.5437652496493183E-2</v>
      </c>
      <c r="O341" s="13">
        <v>6.3384486096010675E-2</v>
      </c>
      <c r="P341" s="13">
        <v>7.7212770259894245E-2</v>
      </c>
      <c r="Q341" s="13">
        <v>3.9918676925726128E-2</v>
      </c>
      <c r="S341" s="13">
        <v>8.3314605580156395E-2</v>
      </c>
      <c r="T341" s="13">
        <v>6.6414588680711026E-2</v>
      </c>
      <c r="U341" s="13">
        <v>6.1936366163295363E-2</v>
      </c>
      <c r="V341" s="13">
        <v>4.677646482807625E-2</v>
      </c>
      <c r="W341" s="13">
        <v>2.616063460128714E-2</v>
      </c>
      <c r="X341" s="13">
        <v>6.8497582363274079E-2</v>
      </c>
      <c r="Y341" s="13">
        <v>0.1021908799418826</v>
      </c>
      <c r="Z341" s="13">
        <v>6.5400868063927795E-2</v>
      </c>
      <c r="AB341" s="13">
        <v>3.7096346272814287E-2</v>
      </c>
      <c r="AC341" s="13">
        <v>7.249811340831723E-2</v>
      </c>
      <c r="AD341" s="13">
        <v>7.6055644233713013E-2</v>
      </c>
      <c r="AE341" s="13">
        <v>5.9712330007909258E-2</v>
      </c>
      <c r="AF341" s="13">
        <v>9.0267918552641407E-2</v>
      </c>
      <c r="AH341" s="13">
        <v>5.9970765850369548E-2</v>
      </c>
      <c r="AI341" s="13">
        <v>9.1581182925039195E-2</v>
      </c>
      <c r="AJ341" s="13">
        <v>6.3107472607729601E-2</v>
      </c>
      <c r="AK341" s="13">
        <v>5.579666064191445E-2</v>
      </c>
      <c r="AL341" s="13">
        <v>5.9045925798991941E-2</v>
      </c>
      <c r="AM341" s="13">
        <v>4.1009287021208513E-2</v>
      </c>
      <c r="AO341" s="13">
        <v>6.2762120155544901E-2</v>
      </c>
      <c r="AP341" s="13">
        <v>9.3785316793156964E-2</v>
      </c>
      <c r="AQ341" s="13">
        <v>6.3131658277221489E-2</v>
      </c>
      <c r="AR341" s="13">
        <v>3.6740404773458121E-2</v>
      </c>
      <c r="AS341" s="13">
        <v>5.9031805323070667E-2</v>
      </c>
      <c r="AT341" s="13">
        <v>4.1928530177919518E-2</v>
      </c>
      <c r="AV341" s="13">
        <v>0.1099559004815187</v>
      </c>
      <c r="AW341" s="13">
        <v>3.0693803064679049E-2</v>
      </c>
      <c r="AX341" s="13">
        <v>1.989764489400998E-2</v>
      </c>
      <c r="AY341" s="13">
        <v>7.4562305290453157E-2</v>
      </c>
      <c r="AZ341" s="13">
        <v>4.2033785233218719E-2</v>
      </c>
      <c r="BB341" s="13">
        <v>5.9690945111350452E-2</v>
      </c>
      <c r="BC341" s="13">
        <v>8.722579441032198E-2</v>
      </c>
      <c r="BD341" s="13">
        <v>7.3446925250881478E-2</v>
      </c>
      <c r="BE341" s="13">
        <v>2.6584492491397271E-2</v>
      </c>
      <c r="BF341" s="13">
        <v>6.5034674785556898E-2</v>
      </c>
      <c r="BH341" s="13">
        <v>6.4326369805910902E-2</v>
      </c>
      <c r="BI341" s="13">
        <v>9.9698626764171183E-2</v>
      </c>
      <c r="BJ341" s="13">
        <v>6.9524498758661984E-2</v>
      </c>
      <c r="BK341" s="13">
        <v>2.8431926940764459E-2</v>
      </c>
      <c r="BL341" s="13">
        <v>2.0781688017051051E-2</v>
      </c>
      <c r="BN341" s="13">
        <v>7.6300893474048059E-2</v>
      </c>
      <c r="BO341" s="13">
        <v>7.5466228451839396E-2</v>
      </c>
      <c r="BP341" s="13">
        <v>2.4909883638750151E-2</v>
      </c>
      <c r="BQ341" s="13">
        <v>3.0960478443119669E-2</v>
      </c>
      <c r="BR341" s="13">
        <v>7.341755142361224E-2</v>
      </c>
      <c r="BS341" s="13">
        <v>5.769408122324237E-2</v>
      </c>
    </row>
    <row r="342" spans="2:73" x14ac:dyDescent="0.35">
      <c r="B342" s="12" t="s">
        <v>174</v>
      </c>
      <c r="C342" s="13">
        <v>2.25572685594825E-2</v>
      </c>
      <c r="D342" s="13">
        <v>1.8578653326304439E-2</v>
      </c>
      <c r="E342" s="13">
        <v>5.1517092847259152E-2</v>
      </c>
      <c r="F342" s="13">
        <v>2.3189396721437831E-2</v>
      </c>
      <c r="G342" s="13">
        <v>2.0312628025927409E-2</v>
      </c>
      <c r="H342" s="13">
        <v>1.797407806558526E-2</v>
      </c>
      <c r="I342" s="13">
        <v>7.8570007388958727E-3</v>
      </c>
      <c r="K342" s="13">
        <v>2.9791530288498212E-2</v>
      </c>
      <c r="L342" s="13">
        <v>1.5374685212125041E-2</v>
      </c>
      <c r="N342" s="13">
        <v>2.9613306097917649E-2</v>
      </c>
      <c r="O342" s="13">
        <v>3.559022253538676E-2</v>
      </c>
      <c r="P342" s="13">
        <v>7.0318995618918329E-3</v>
      </c>
      <c r="Q342" s="13">
        <v>1.657883771466916E-2</v>
      </c>
      <c r="S342" s="13">
        <v>3.3107318120121527E-2</v>
      </c>
      <c r="T342" s="13">
        <v>2.581604659733475E-2</v>
      </c>
      <c r="U342" s="13">
        <v>0</v>
      </c>
      <c r="V342" s="13">
        <v>8.4683516249560841E-3</v>
      </c>
      <c r="W342" s="13">
        <v>1.5295563663560011E-2</v>
      </c>
      <c r="X342" s="13">
        <v>3.5999336380366898E-2</v>
      </c>
      <c r="Y342" s="13">
        <v>0</v>
      </c>
      <c r="Z342" s="13">
        <v>2.6631879116730438E-2</v>
      </c>
      <c r="AB342" s="13">
        <v>8.5954160787444431E-3</v>
      </c>
      <c r="AC342" s="13">
        <v>1.5253381898136111E-2</v>
      </c>
      <c r="AD342" s="13">
        <v>3.6114688435494958E-2</v>
      </c>
      <c r="AE342" s="13">
        <v>3.4217760684323688E-2</v>
      </c>
      <c r="AF342" s="13">
        <v>4.8266000834798539E-2</v>
      </c>
      <c r="AH342" s="13">
        <v>7.3295030693655751E-3</v>
      </c>
      <c r="AI342" s="13">
        <v>5.8619664826826123E-2</v>
      </c>
      <c r="AJ342" s="13">
        <v>3.4492383286984528E-2</v>
      </c>
      <c r="AK342" s="13">
        <v>1.8674678248038298E-2</v>
      </c>
      <c r="AL342" s="13">
        <v>1.947948929720849E-2</v>
      </c>
      <c r="AM342" s="13">
        <v>2.112415394612642E-2</v>
      </c>
      <c r="AO342" s="13">
        <v>8.3071674404789336E-3</v>
      </c>
      <c r="AP342" s="13">
        <v>5.4984632080947428E-2</v>
      </c>
      <c r="AQ342" s="13">
        <v>3.3846375187256417E-2</v>
      </c>
      <c r="AR342" s="13">
        <v>1.7855342643103289E-2</v>
      </c>
      <c r="AS342" s="13">
        <v>1.4430390281930791E-2</v>
      </c>
      <c r="AT342" s="13">
        <v>2.4344860897931871E-2</v>
      </c>
      <c r="AV342" s="13">
        <v>5.0562907926112503E-2</v>
      </c>
      <c r="AW342" s="13">
        <v>3.3923659466476387E-2</v>
      </c>
      <c r="AX342" s="13">
        <v>6.0035402682690744E-3</v>
      </c>
      <c r="AY342" s="13">
        <v>2.0146407835064651E-2</v>
      </c>
      <c r="AZ342" s="13">
        <v>1.7157796483563879E-2</v>
      </c>
      <c r="BB342" s="13">
        <v>7.2635339708235092E-3</v>
      </c>
      <c r="BC342" s="13">
        <v>4.1356480535140967E-2</v>
      </c>
      <c r="BD342" s="13">
        <v>3.8882127297161187E-2</v>
      </c>
      <c r="BE342" s="13">
        <v>2.1886767554482031E-2</v>
      </c>
      <c r="BF342" s="13">
        <v>3.8587068482777438E-2</v>
      </c>
      <c r="BH342" s="13">
        <v>6.3925145468582498E-3</v>
      </c>
      <c r="BI342" s="13">
        <v>3.9126754767563117E-2</v>
      </c>
      <c r="BJ342" s="13">
        <v>4.3069265093413682E-2</v>
      </c>
      <c r="BK342" s="13">
        <v>1.475864318200929E-2</v>
      </c>
      <c r="BL342" s="13">
        <v>2.5309849534847231E-2</v>
      </c>
      <c r="BN342" s="13">
        <v>4.0149085060096443E-2</v>
      </c>
      <c r="BO342" s="13">
        <v>3.2179087863940588E-2</v>
      </c>
      <c r="BP342" s="13">
        <v>1.6919679511287679E-2</v>
      </c>
      <c r="BQ342" s="13">
        <v>2.0932532244068141E-2</v>
      </c>
      <c r="BR342" s="13">
        <v>1.1674366322514611E-2</v>
      </c>
      <c r="BS342" s="13">
        <v>1.075205286038877E-2</v>
      </c>
    </row>
    <row r="343" spans="2:73" x14ac:dyDescent="0.35">
      <c r="B343" s="12" t="s">
        <v>120</v>
      </c>
      <c r="C343" s="13">
        <v>6.1205979472287633E-2</v>
      </c>
      <c r="D343" s="13">
        <v>0.1208005488458786</v>
      </c>
      <c r="E343" s="13">
        <v>8.7805774454680144E-2</v>
      </c>
      <c r="F343" s="13">
        <v>6.1811209719350307E-2</v>
      </c>
      <c r="G343" s="13">
        <v>5.96650830945279E-2</v>
      </c>
      <c r="H343" s="13">
        <v>2.9707484061783401E-2</v>
      </c>
      <c r="I343" s="13">
        <v>3.9149239672270332E-2</v>
      </c>
      <c r="K343" s="13">
        <v>2.8000595249057361E-2</v>
      </c>
      <c r="L343" s="13">
        <v>9.455199815911372E-2</v>
      </c>
      <c r="N343" s="13">
        <v>2.9351055346217611E-2</v>
      </c>
      <c r="O343" s="13">
        <v>4.8995179910460297E-2</v>
      </c>
      <c r="P343" s="13">
        <v>9.3728442383753385E-2</v>
      </c>
      <c r="Q343" s="13">
        <v>6.8125757100463716E-2</v>
      </c>
      <c r="S343" s="13">
        <v>6.4857741454900614E-2</v>
      </c>
      <c r="T343" s="13">
        <v>4.8315014756398073E-2</v>
      </c>
      <c r="U343" s="13">
        <v>1.5112959137247001E-2</v>
      </c>
      <c r="V343" s="13">
        <v>9.2192116206147978E-2</v>
      </c>
      <c r="W343" s="13">
        <v>6.0420308995296018E-2</v>
      </c>
      <c r="X343" s="13">
        <v>4.5414910517459842E-2</v>
      </c>
      <c r="Y343" s="13">
        <v>3.5721824558464101E-2</v>
      </c>
      <c r="Z343" s="13">
        <v>8.1025013935285384E-2</v>
      </c>
      <c r="AB343" s="13">
        <v>7.6158611525384029E-2</v>
      </c>
      <c r="AC343" s="13">
        <v>5.3122944106559961E-2</v>
      </c>
      <c r="AD343" s="13">
        <v>5.4287903954748473E-2</v>
      </c>
      <c r="AE343" s="13">
        <v>5.8205212712652173E-2</v>
      </c>
      <c r="AF343" s="13">
        <v>2.2338692796460471E-2</v>
      </c>
      <c r="AH343" s="13">
        <v>5.0046190033839012E-2</v>
      </c>
      <c r="AI343" s="13">
        <v>3.4948345335265953E-2</v>
      </c>
      <c r="AJ343" s="13">
        <v>2.694254304857557E-2</v>
      </c>
      <c r="AK343" s="13">
        <v>4.451396267037639E-2</v>
      </c>
      <c r="AL343" s="13">
        <v>7.9123437003869812E-2</v>
      </c>
      <c r="AM343" s="13">
        <v>5.9584789792235561E-2</v>
      </c>
      <c r="AO343" s="13">
        <v>5.6611025448636422E-2</v>
      </c>
      <c r="AP343" s="13">
        <v>3.964051675401966E-2</v>
      </c>
      <c r="AQ343" s="13">
        <v>2.643793596208234E-2</v>
      </c>
      <c r="AR343" s="13">
        <v>4.5209732797735248E-2</v>
      </c>
      <c r="AS343" s="13">
        <v>6.2819308256617926E-2</v>
      </c>
      <c r="AT343" s="13">
        <v>5.6140237780893318E-2</v>
      </c>
      <c r="AV343" s="13">
        <v>4.9234210877217507E-2</v>
      </c>
      <c r="AW343" s="13">
        <v>3.5701849597915468E-2</v>
      </c>
      <c r="AX343" s="13">
        <v>8.6479920173446329E-3</v>
      </c>
      <c r="AY343" s="13">
        <v>3.4903423813852023E-2</v>
      </c>
      <c r="AZ343" s="13">
        <v>4.8396906185138908E-2</v>
      </c>
      <c r="BB343" s="13">
        <v>4.9536613546028292E-2</v>
      </c>
      <c r="BC343" s="13">
        <v>1.973112700423622E-2</v>
      </c>
      <c r="BD343" s="13">
        <v>3.8747034450921862E-2</v>
      </c>
      <c r="BE343" s="13">
        <v>1.3086951639111159E-2</v>
      </c>
      <c r="BF343" s="13">
        <v>4.6015021757706623E-2</v>
      </c>
      <c r="BH343" s="13">
        <v>5.1815672024225802E-2</v>
      </c>
      <c r="BI343" s="13">
        <v>2.4655835335729119E-2</v>
      </c>
      <c r="BJ343" s="13">
        <v>3.0217516264134901E-2</v>
      </c>
      <c r="BK343" s="13">
        <v>4.20432048151584E-2</v>
      </c>
      <c r="BL343" s="13">
        <v>2.3124731829973801E-2</v>
      </c>
      <c r="BN343" s="13">
        <v>3.0933860347432209E-2</v>
      </c>
      <c r="BO343" s="13">
        <v>4.0692909307621247E-2</v>
      </c>
      <c r="BP343" s="13">
        <v>2.3642146313161281E-2</v>
      </c>
      <c r="BQ343" s="13">
        <v>7.4203087227333667E-2</v>
      </c>
      <c r="BR343" s="13">
        <v>5.1750351964609163E-2</v>
      </c>
      <c r="BS343" s="13">
        <v>5.4659932879155833E-2</v>
      </c>
    </row>
    <row r="345" spans="2:73" x14ac:dyDescent="0.35">
      <c r="B345" s="25" t="s">
        <v>188</v>
      </c>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row>
    <row r="346" spans="2:73" x14ac:dyDescent="0.35">
      <c r="B346" s="27" t="s">
        <v>16</v>
      </c>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row>
    <row r="347" spans="2:73" x14ac:dyDescent="0.35">
      <c r="B347" s="12" t="s">
        <v>170</v>
      </c>
      <c r="C347" s="13">
        <v>6.0328902744054787E-2</v>
      </c>
      <c r="D347" s="13">
        <v>5.3574452801204007E-2</v>
      </c>
      <c r="E347" s="13">
        <v>4.0400810335328233E-2</v>
      </c>
      <c r="F347" s="13">
        <v>6.159045560477449E-2</v>
      </c>
      <c r="G347" s="13">
        <v>5.2141196059587891E-2</v>
      </c>
      <c r="H347" s="13">
        <v>7.1823029038157002E-2</v>
      </c>
      <c r="I347" s="13">
        <v>7.4651081478789655E-2</v>
      </c>
      <c r="K347" s="13">
        <v>5.7356846932708178E-2</v>
      </c>
      <c r="L347" s="13">
        <v>6.3439345446899192E-2</v>
      </c>
      <c r="N347" s="13">
        <v>6.0017702629850241E-2</v>
      </c>
      <c r="O347" s="13">
        <v>3.6789277447027487E-2</v>
      </c>
      <c r="P347" s="13">
        <v>7.0525315847983841E-2</v>
      </c>
      <c r="Q347" s="13">
        <v>8.0208809613270066E-2</v>
      </c>
      <c r="S347" s="13">
        <v>7.6408527280046074E-2</v>
      </c>
      <c r="T347" s="13">
        <v>2.9574596135954121E-2</v>
      </c>
      <c r="U347" s="13">
        <v>7.8689275439660741E-2</v>
      </c>
      <c r="V347" s="13">
        <v>6.5331936468427373E-2</v>
      </c>
      <c r="W347" s="13">
        <v>6.0384870512178078E-2</v>
      </c>
      <c r="X347" s="13">
        <v>5.7806604549165301E-2</v>
      </c>
      <c r="Y347" s="13">
        <v>2.6263832098288559E-2</v>
      </c>
      <c r="Z347" s="13">
        <v>6.3986422031151124E-2</v>
      </c>
      <c r="AB347" s="13">
        <v>7.3204497872023433E-2</v>
      </c>
      <c r="AC347" s="13">
        <v>5.7399867785456388E-2</v>
      </c>
      <c r="AD347" s="13">
        <v>3.2792566262998951E-2</v>
      </c>
      <c r="AE347" s="13">
        <v>6.9930183717889075E-2</v>
      </c>
      <c r="AF347" s="13">
        <v>8.2045093340033751E-2</v>
      </c>
      <c r="AH347" s="13">
        <v>2.6217363376196699E-2</v>
      </c>
      <c r="AI347" s="13">
        <v>4.0964665369510447E-2</v>
      </c>
      <c r="AJ347" s="13">
        <v>0.1188243417692855</v>
      </c>
      <c r="AK347" s="13">
        <v>4.0875476368222183E-2</v>
      </c>
      <c r="AL347" s="13">
        <v>2.6291688043285941E-2</v>
      </c>
      <c r="AM347" s="13">
        <v>0.1609029051079755</v>
      </c>
      <c r="AO347" s="13">
        <v>2.5336477566568871E-2</v>
      </c>
      <c r="AP347" s="13">
        <v>4.2039576561395592E-2</v>
      </c>
      <c r="AQ347" s="13">
        <v>0.12900626218585259</v>
      </c>
      <c r="AR347" s="13">
        <v>4.1514375574054907E-2</v>
      </c>
      <c r="AS347" s="13">
        <v>1.8812498368585329E-2</v>
      </c>
      <c r="AT347" s="13">
        <v>0.15392168731653499</v>
      </c>
      <c r="AV347" s="13">
        <v>3.7970281759184377E-2</v>
      </c>
      <c r="AW347" s="13">
        <v>0.1352400968363297</v>
      </c>
      <c r="AX347" s="13">
        <v>6.4405759445538446E-2</v>
      </c>
      <c r="AY347" s="13">
        <v>2.2374732771487191E-2</v>
      </c>
      <c r="AZ347" s="13">
        <v>0.14179365794435519</v>
      </c>
      <c r="BB347" s="13">
        <v>3.2570343422029698E-2</v>
      </c>
      <c r="BC347" s="13">
        <v>5.4910193443091677E-2</v>
      </c>
      <c r="BD347" s="13">
        <v>0.1542375548981566</v>
      </c>
      <c r="BE347" s="13">
        <v>5.645269738624574E-2</v>
      </c>
      <c r="BF347" s="13">
        <v>4.6403491387259369E-2</v>
      </c>
      <c r="BH347" s="13">
        <v>3.6844079914661008E-2</v>
      </c>
      <c r="BI347" s="13">
        <v>5.8128113904865122E-2</v>
      </c>
      <c r="BJ347" s="13">
        <v>0.1246736002384824</v>
      </c>
      <c r="BK347" s="13">
        <v>7.5691709459366457E-2</v>
      </c>
      <c r="BL347" s="13">
        <v>4.6589922684871048E-2</v>
      </c>
      <c r="BN347" s="13">
        <v>4.7320486775955399E-2</v>
      </c>
      <c r="BO347" s="13">
        <v>0.1004670994353145</v>
      </c>
      <c r="BP347" s="13">
        <v>4.4391374486131348E-2</v>
      </c>
      <c r="BQ347" s="13">
        <v>0.21529181333602671</v>
      </c>
      <c r="BR347" s="13">
        <v>6.4100186607922965E-2</v>
      </c>
      <c r="BS347" s="13">
        <v>2.9539576655687801E-2</v>
      </c>
    </row>
    <row r="348" spans="2:73" x14ac:dyDescent="0.35">
      <c r="B348" s="12" t="s">
        <v>171</v>
      </c>
      <c r="C348" s="13">
        <v>0.1153737494992878</v>
      </c>
      <c r="D348" s="13">
        <v>0.15383992014238079</v>
      </c>
      <c r="E348" s="13">
        <v>0.12886002822422599</v>
      </c>
      <c r="F348" s="13">
        <v>0.15750366626660811</v>
      </c>
      <c r="G348" s="13">
        <v>6.2985397763054438E-2</v>
      </c>
      <c r="H348" s="13">
        <v>9.1050887154655188E-2</v>
      </c>
      <c r="I348" s="13">
        <v>0.1174726535535328</v>
      </c>
      <c r="K348" s="13">
        <v>0.11140469189542861</v>
      </c>
      <c r="L348" s="13">
        <v>0.1196074465428484</v>
      </c>
      <c r="N348" s="13">
        <v>0.12695645363648789</v>
      </c>
      <c r="O348" s="13">
        <v>0.1046930432539656</v>
      </c>
      <c r="P348" s="13">
        <v>0.14634033133393351</v>
      </c>
      <c r="Q348" s="13">
        <v>9.2904007480577824E-2</v>
      </c>
      <c r="S348" s="13">
        <v>0.1384312376472373</v>
      </c>
      <c r="T348" s="13">
        <v>0.1089738434879549</v>
      </c>
      <c r="U348" s="13">
        <v>8.9140725081992861E-2</v>
      </c>
      <c r="V348" s="13">
        <v>9.2345078217180313E-2</v>
      </c>
      <c r="W348" s="13">
        <v>0.1126209211814209</v>
      </c>
      <c r="X348" s="13">
        <v>9.3341264144374714E-2</v>
      </c>
      <c r="Y348" s="13">
        <v>0.16632579549813239</v>
      </c>
      <c r="Z348" s="13">
        <v>0.11859480489449339</v>
      </c>
      <c r="AB348" s="13">
        <v>7.6879213546629258E-2</v>
      </c>
      <c r="AC348" s="13">
        <v>0.12747323560892371</v>
      </c>
      <c r="AD348" s="13">
        <v>0.1003154659627164</v>
      </c>
      <c r="AE348" s="13">
        <v>0.12760959478155481</v>
      </c>
      <c r="AF348" s="13">
        <v>0.1474571704041617</v>
      </c>
      <c r="AH348" s="13">
        <v>8.8007938163234156E-2</v>
      </c>
      <c r="AI348" s="13">
        <v>0.14210200472008311</v>
      </c>
      <c r="AJ348" s="13">
        <v>0.1036666923075048</v>
      </c>
      <c r="AK348" s="13">
        <v>0.110048822361398</v>
      </c>
      <c r="AL348" s="13">
        <v>0.1081090009561597</v>
      </c>
      <c r="AM348" s="13">
        <v>0.17655748823356279</v>
      </c>
      <c r="AO348" s="13">
        <v>9.9379692378827961E-2</v>
      </c>
      <c r="AP348" s="13">
        <v>0.14800824380172331</v>
      </c>
      <c r="AQ348" s="13">
        <v>9.7526522565396151E-2</v>
      </c>
      <c r="AR348" s="13">
        <v>8.1551209809321859E-2</v>
      </c>
      <c r="AS348" s="13">
        <v>7.1518156797726523E-2</v>
      </c>
      <c r="AT348" s="13">
        <v>0.18630232706356109</v>
      </c>
      <c r="AV348" s="13">
        <v>0.1230235860787381</v>
      </c>
      <c r="AW348" s="13">
        <v>8.4706962984347392E-2</v>
      </c>
      <c r="AX348" s="13">
        <v>0.1170345193079404</v>
      </c>
      <c r="AY348" s="13">
        <v>0.1247510075461232</v>
      </c>
      <c r="AZ348" s="13">
        <v>0.1971257891390539</v>
      </c>
      <c r="BB348" s="13">
        <v>9.1761043968238074E-2</v>
      </c>
      <c r="BC348" s="13">
        <v>0.13519544009039239</v>
      </c>
      <c r="BD348" s="13">
        <v>0.18933408961437301</v>
      </c>
      <c r="BE348" s="13">
        <v>0.12696925051662719</v>
      </c>
      <c r="BF348" s="13">
        <v>0.14834792236372599</v>
      </c>
      <c r="BH348" s="13">
        <v>9.6915630028655886E-2</v>
      </c>
      <c r="BI348" s="13">
        <v>0.12222082391411219</v>
      </c>
      <c r="BJ348" s="13">
        <v>0.1963758010757119</v>
      </c>
      <c r="BK348" s="13">
        <v>8.6059613902045667E-2</v>
      </c>
      <c r="BL348" s="13">
        <v>0.1004369668469203</v>
      </c>
      <c r="BN348" s="13">
        <v>0.1091553688282111</v>
      </c>
      <c r="BO348" s="13">
        <v>0.17689769262981581</v>
      </c>
      <c r="BP348" s="13">
        <v>0.12344358758618609</v>
      </c>
      <c r="BQ348" s="13">
        <v>0.18739580438069089</v>
      </c>
      <c r="BR348" s="13">
        <v>9.3877734346708763E-2</v>
      </c>
      <c r="BS348" s="13">
        <v>0.1032719829044895</v>
      </c>
    </row>
    <row r="349" spans="2:73" x14ac:dyDescent="0.35">
      <c r="B349" s="12" t="s">
        <v>172</v>
      </c>
      <c r="C349" s="13">
        <v>0.2366611048944422</v>
      </c>
      <c r="D349" s="13">
        <v>0.24529315653133821</v>
      </c>
      <c r="E349" s="13">
        <v>0.25846699849673621</v>
      </c>
      <c r="F349" s="13">
        <v>0.20739914385189381</v>
      </c>
      <c r="G349" s="13">
        <v>0.1792883192892476</v>
      </c>
      <c r="H349" s="13">
        <v>0.30044635795987629</v>
      </c>
      <c r="I349" s="13">
        <v>0.23200797972536369</v>
      </c>
      <c r="K349" s="13">
        <v>0.20162720636195661</v>
      </c>
      <c r="L349" s="13">
        <v>0.27223805661187578</v>
      </c>
      <c r="N349" s="13">
        <v>0.20527313895875199</v>
      </c>
      <c r="O349" s="13">
        <v>0.23890740849051009</v>
      </c>
      <c r="P349" s="13">
        <v>0.23613469635072401</v>
      </c>
      <c r="Q349" s="13">
        <v>0.25935055430440779</v>
      </c>
      <c r="S349" s="13">
        <v>0.2327792251100472</v>
      </c>
      <c r="T349" s="13">
        <v>0.24514472287471359</v>
      </c>
      <c r="U349" s="13">
        <v>0.27594286305290677</v>
      </c>
      <c r="V349" s="13">
        <v>0.25091864738461628</v>
      </c>
      <c r="W349" s="13">
        <v>0.26532758661996769</v>
      </c>
      <c r="X349" s="13">
        <v>0.19313812939042349</v>
      </c>
      <c r="Y349" s="13">
        <v>0.26496550020594772</v>
      </c>
      <c r="Z349" s="13">
        <v>0.18520673633137691</v>
      </c>
      <c r="AB349" s="13">
        <v>0.27318408019324181</v>
      </c>
      <c r="AC349" s="13">
        <v>0.25426432315711089</v>
      </c>
      <c r="AD349" s="13">
        <v>0.22010670461947321</v>
      </c>
      <c r="AE349" s="13">
        <v>0.15252756141022769</v>
      </c>
      <c r="AF349" s="13">
        <v>0.21178938831762961</v>
      </c>
      <c r="AH349" s="13">
        <v>0.22066115555502561</v>
      </c>
      <c r="AI349" s="13">
        <v>0.22848399025702981</v>
      </c>
      <c r="AJ349" s="13">
        <v>0.33943294766712362</v>
      </c>
      <c r="AK349" s="13">
        <v>0.24082259785620791</v>
      </c>
      <c r="AL349" s="13">
        <v>0.22775150643822981</v>
      </c>
      <c r="AM349" s="13">
        <v>0.21736575539561059</v>
      </c>
      <c r="AO349" s="13">
        <v>0.22697911570323329</v>
      </c>
      <c r="AP349" s="13">
        <v>0.2259733194358991</v>
      </c>
      <c r="AQ349" s="13">
        <v>0.36994948440881942</v>
      </c>
      <c r="AR349" s="13">
        <v>0.2291375572029806</v>
      </c>
      <c r="AS349" s="13">
        <v>0.20859205972864089</v>
      </c>
      <c r="AT349" s="13">
        <v>0.22365660872795529</v>
      </c>
      <c r="AV349" s="13">
        <v>0.22707342258201851</v>
      </c>
      <c r="AW349" s="13">
        <v>0.2500484351362709</v>
      </c>
      <c r="AX349" s="13">
        <v>0.20938562710477779</v>
      </c>
      <c r="AY349" s="13">
        <v>0.2365152058000741</v>
      </c>
      <c r="AZ349" s="13">
        <v>0.23497381898821831</v>
      </c>
      <c r="BB349" s="13">
        <v>0.2002231095571857</v>
      </c>
      <c r="BC349" s="13">
        <v>0.24151010532101089</v>
      </c>
      <c r="BD349" s="13">
        <v>0.27922289795493671</v>
      </c>
      <c r="BE349" s="13">
        <v>0.24581264929515709</v>
      </c>
      <c r="BF349" s="13">
        <v>0.20323711456182261</v>
      </c>
      <c r="BH349" s="13">
        <v>0.21286809662389711</v>
      </c>
      <c r="BI349" s="13">
        <v>0.2446110234534172</v>
      </c>
      <c r="BJ349" s="13">
        <v>0.27027673618041392</v>
      </c>
      <c r="BK349" s="13">
        <v>0.24418056788378931</v>
      </c>
      <c r="BL349" s="13">
        <v>0.15488243505991131</v>
      </c>
      <c r="BN349" s="13">
        <v>0.23054050576593479</v>
      </c>
      <c r="BO349" s="13">
        <v>0.3044709559969988</v>
      </c>
      <c r="BP349" s="13">
        <v>0.31970896413428967</v>
      </c>
      <c r="BQ349" s="13">
        <v>0.20118521301981479</v>
      </c>
      <c r="BR349" s="13">
        <v>0.2003723397610031</v>
      </c>
      <c r="BS349" s="13">
        <v>0.20328765262364271</v>
      </c>
    </row>
    <row r="350" spans="2:73" x14ac:dyDescent="0.35">
      <c r="B350" s="12" t="s">
        <v>173</v>
      </c>
      <c r="C350" s="13">
        <v>0.2637015370579287</v>
      </c>
      <c r="D350" s="13">
        <v>0.20841253242096211</v>
      </c>
      <c r="E350" s="13">
        <v>0.25199202403175192</v>
      </c>
      <c r="F350" s="13">
        <v>0.24028889889243529</v>
      </c>
      <c r="G350" s="13">
        <v>0.36008981629765457</v>
      </c>
      <c r="H350" s="13">
        <v>0.17436864750835651</v>
      </c>
      <c r="I350" s="13">
        <v>0.30524008870768921</v>
      </c>
      <c r="K350" s="13">
        <v>0.27177527920442651</v>
      </c>
      <c r="L350" s="13">
        <v>0.25623252853252498</v>
      </c>
      <c r="N350" s="13">
        <v>0.25815768699379488</v>
      </c>
      <c r="O350" s="13">
        <v>0.27044610926991108</v>
      </c>
      <c r="P350" s="13">
        <v>0.26278404831098939</v>
      </c>
      <c r="Q350" s="13">
        <v>0.25952725979431462</v>
      </c>
      <c r="S350" s="13">
        <v>0.23038331033105561</v>
      </c>
      <c r="T350" s="13">
        <v>0.30213776436613199</v>
      </c>
      <c r="U350" s="13">
        <v>0.31995886162300807</v>
      </c>
      <c r="V350" s="13">
        <v>0.27417906857995272</v>
      </c>
      <c r="W350" s="13">
        <v>0.19616977803331109</v>
      </c>
      <c r="X350" s="13">
        <v>0.32214761771003508</v>
      </c>
      <c r="Y350" s="13">
        <v>0.26016642777264087</v>
      </c>
      <c r="Z350" s="13">
        <v>0.26680549001170112</v>
      </c>
      <c r="AB350" s="13">
        <v>0.24106203340449051</v>
      </c>
      <c r="AC350" s="13">
        <v>0.28687208742222042</v>
      </c>
      <c r="AD350" s="13">
        <v>0.29281602689758801</v>
      </c>
      <c r="AE350" s="13">
        <v>0.27321091675530063</v>
      </c>
      <c r="AF350" s="13">
        <v>0.21393667458179541</v>
      </c>
      <c r="AH350" s="13">
        <v>0.27114833858388399</v>
      </c>
      <c r="AI350" s="13">
        <v>0.29901741107765828</v>
      </c>
      <c r="AJ350" s="13">
        <v>0.2044308178883863</v>
      </c>
      <c r="AK350" s="13">
        <v>0.39296121852486943</v>
      </c>
      <c r="AL350" s="13">
        <v>0.27664699792778902</v>
      </c>
      <c r="AM350" s="13">
        <v>0.20171861855297679</v>
      </c>
      <c r="AO350" s="13">
        <v>0.30092596528955778</v>
      </c>
      <c r="AP350" s="13">
        <v>0.28298569031715348</v>
      </c>
      <c r="AQ350" s="13">
        <v>0.19449666331976759</v>
      </c>
      <c r="AR350" s="13">
        <v>0.36584350914400199</v>
      </c>
      <c r="AS350" s="13">
        <v>0.2398934950202411</v>
      </c>
      <c r="AT350" s="13">
        <v>0.20163650938987421</v>
      </c>
      <c r="AV350" s="13">
        <v>0.29456540055385971</v>
      </c>
      <c r="AW350" s="13">
        <v>0.31470307672999648</v>
      </c>
      <c r="AX350" s="13">
        <v>0.37947847087073849</v>
      </c>
      <c r="AY350" s="13">
        <v>0.24063040189304699</v>
      </c>
      <c r="AZ350" s="13">
        <v>0.20230784246437891</v>
      </c>
      <c r="BB350" s="13">
        <v>0.27746270948605078</v>
      </c>
      <c r="BC350" s="13">
        <v>0.2939259591168632</v>
      </c>
      <c r="BD350" s="13">
        <v>0.1911575309737302</v>
      </c>
      <c r="BE350" s="13">
        <v>0.30466085401598608</v>
      </c>
      <c r="BF350" s="13">
        <v>0.23911328076818919</v>
      </c>
      <c r="BH350" s="13">
        <v>0.28916112013357309</v>
      </c>
      <c r="BI350" s="13">
        <v>0.28408713744796837</v>
      </c>
      <c r="BJ350" s="13">
        <v>0.22041964273392131</v>
      </c>
      <c r="BK350" s="13">
        <v>0.31546333200832172</v>
      </c>
      <c r="BL350" s="13">
        <v>0.18653501616195231</v>
      </c>
      <c r="BN350" s="13">
        <v>0.31589418577146111</v>
      </c>
      <c r="BO350" s="13">
        <v>0.18748537460270129</v>
      </c>
      <c r="BP350" s="13">
        <v>0.27098325725074329</v>
      </c>
      <c r="BQ350" s="13">
        <v>0.1570455001568328</v>
      </c>
      <c r="BR350" s="13">
        <v>0.22570631015507531</v>
      </c>
      <c r="BS350" s="13">
        <v>0.27172387132515302</v>
      </c>
    </row>
    <row r="351" spans="2:73" x14ac:dyDescent="0.35">
      <c r="B351" s="12" t="s">
        <v>174</v>
      </c>
      <c r="C351" s="13">
        <v>0.24542690369698389</v>
      </c>
      <c r="D351" s="13">
        <v>0.19264765356328301</v>
      </c>
      <c r="E351" s="13">
        <v>0.19986478414920961</v>
      </c>
      <c r="F351" s="13">
        <v>0.25059363821987563</v>
      </c>
      <c r="G351" s="13">
        <v>0.26832791035235509</v>
      </c>
      <c r="H351" s="13">
        <v>0.31440031041475242</v>
      </c>
      <c r="I351" s="13">
        <v>0.231897157332972</v>
      </c>
      <c r="K351" s="13">
        <v>0.31557626995315602</v>
      </c>
      <c r="L351" s="13">
        <v>0.17354638454351179</v>
      </c>
      <c r="N351" s="13">
        <v>0.29791159580171939</v>
      </c>
      <c r="O351" s="13">
        <v>0.27349244496854619</v>
      </c>
      <c r="P351" s="13">
        <v>0.20745800700847999</v>
      </c>
      <c r="Q351" s="13">
        <v>0.20545749237850139</v>
      </c>
      <c r="S351" s="13">
        <v>0.2484577062668174</v>
      </c>
      <c r="T351" s="13">
        <v>0.22779436081550891</v>
      </c>
      <c r="U351" s="13">
        <v>0.20655999374765119</v>
      </c>
      <c r="V351" s="13">
        <v>0.25736412504999162</v>
      </c>
      <c r="W351" s="13">
        <v>0.2757872444189155</v>
      </c>
      <c r="X351" s="13">
        <v>0.2450347375788606</v>
      </c>
      <c r="Y351" s="13">
        <v>0.18352885052269999</v>
      </c>
      <c r="Z351" s="13">
        <v>0.25956282209022891</v>
      </c>
      <c r="AB351" s="13">
        <v>0.23646375256572069</v>
      </c>
      <c r="AC351" s="13">
        <v>0.21101037717086379</v>
      </c>
      <c r="AD351" s="13">
        <v>0.27320326458311339</v>
      </c>
      <c r="AE351" s="13">
        <v>0.29096880780290668</v>
      </c>
      <c r="AF351" s="13">
        <v>0.29568931519222852</v>
      </c>
      <c r="AH351" s="13">
        <v>0.32004341779818651</v>
      </c>
      <c r="AI351" s="13">
        <v>0.2301362493238068</v>
      </c>
      <c r="AJ351" s="13">
        <v>0.20733806597675941</v>
      </c>
      <c r="AK351" s="13">
        <v>0.1954224619709144</v>
      </c>
      <c r="AL351" s="13">
        <v>0.25953520223961207</v>
      </c>
      <c r="AM351" s="13">
        <v>0.18229713525355451</v>
      </c>
      <c r="AO351" s="13">
        <v>0.26997829644441929</v>
      </c>
      <c r="AP351" s="13">
        <v>0.23736135958907401</v>
      </c>
      <c r="AQ351" s="13">
        <v>0.18320663964230499</v>
      </c>
      <c r="AR351" s="13">
        <v>0.25517585617803068</v>
      </c>
      <c r="AS351" s="13">
        <v>0.38675591146177601</v>
      </c>
      <c r="AT351" s="13">
        <v>0.1727286886040138</v>
      </c>
      <c r="AV351" s="13">
        <v>0.25185397647590901</v>
      </c>
      <c r="AW351" s="13">
        <v>0.20154409429622411</v>
      </c>
      <c r="AX351" s="13">
        <v>0.19795491393578221</v>
      </c>
      <c r="AY351" s="13">
        <v>0.27335266271553571</v>
      </c>
      <c r="AZ351" s="13">
        <v>0.1705623659199767</v>
      </c>
      <c r="BB351" s="13">
        <v>0.33396447854987632</v>
      </c>
      <c r="BC351" s="13">
        <v>0.22739647168057431</v>
      </c>
      <c r="BD351" s="13">
        <v>0.15573360976647929</v>
      </c>
      <c r="BE351" s="13">
        <v>0.20030618725210941</v>
      </c>
      <c r="BF351" s="13">
        <v>0.22740167689144011</v>
      </c>
      <c r="BH351" s="13">
        <v>0.30085274291385422</v>
      </c>
      <c r="BI351" s="13">
        <v>0.24408266780853091</v>
      </c>
      <c r="BJ351" s="13">
        <v>0.15587326296888671</v>
      </c>
      <c r="BK351" s="13">
        <v>0.23081408136947401</v>
      </c>
      <c r="BL351" s="13">
        <v>0.41399986760531071</v>
      </c>
      <c r="BN351" s="13">
        <v>0.24275147838842789</v>
      </c>
      <c r="BO351" s="13">
        <v>0.17781626597746911</v>
      </c>
      <c r="BP351" s="13">
        <v>0.19619600753432451</v>
      </c>
      <c r="BQ351" s="13">
        <v>0.2105719018038032</v>
      </c>
      <c r="BR351" s="13">
        <v>0.27413700455519852</v>
      </c>
      <c r="BS351" s="13">
        <v>0.33168710739734808</v>
      </c>
    </row>
    <row r="352" spans="2:73" x14ac:dyDescent="0.35">
      <c r="B352" s="12" t="s">
        <v>120</v>
      </c>
      <c r="C352" s="13">
        <v>7.8507802107302641E-2</v>
      </c>
      <c r="D352" s="13">
        <v>0.14623228454083201</v>
      </c>
      <c r="E352" s="13">
        <v>0.1204153547627481</v>
      </c>
      <c r="F352" s="13">
        <v>8.2624197164412563E-2</v>
      </c>
      <c r="G352" s="13">
        <v>7.7167360238100433E-2</v>
      </c>
      <c r="H352" s="13">
        <v>4.7910767924202603E-2</v>
      </c>
      <c r="I352" s="13">
        <v>3.8731039201652773E-2</v>
      </c>
      <c r="K352" s="13">
        <v>4.2259705652324293E-2</v>
      </c>
      <c r="L352" s="13">
        <v>0.11493623832233971</v>
      </c>
      <c r="N352" s="13">
        <v>5.1683421979395509E-2</v>
      </c>
      <c r="O352" s="13">
        <v>7.5671716570039488E-2</v>
      </c>
      <c r="P352" s="13">
        <v>7.6757601147889071E-2</v>
      </c>
      <c r="Q352" s="13">
        <v>0.10255187642892841</v>
      </c>
      <c r="S352" s="13">
        <v>7.3539993364796469E-2</v>
      </c>
      <c r="T352" s="13">
        <v>8.637471231973623E-2</v>
      </c>
      <c r="U352" s="13">
        <v>2.9708281054780319E-2</v>
      </c>
      <c r="V352" s="13">
        <v>5.9861144299831782E-2</v>
      </c>
      <c r="W352" s="13">
        <v>8.9709599234206683E-2</v>
      </c>
      <c r="X352" s="13">
        <v>8.8531646627140886E-2</v>
      </c>
      <c r="Y352" s="13">
        <v>9.8749593902290461E-2</v>
      </c>
      <c r="Z352" s="13">
        <v>0.10584372464104851</v>
      </c>
      <c r="AB352" s="13">
        <v>9.9206422417894277E-2</v>
      </c>
      <c r="AC352" s="13">
        <v>6.2980108855424807E-2</v>
      </c>
      <c r="AD352" s="13">
        <v>8.0765971674110038E-2</v>
      </c>
      <c r="AE352" s="13">
        <v>8.5752935532121322E-2</v>
      </c>
      <c r="AF352" s="13">
        <v>4.908235816415131E-2</v>
      </c>
      <c r="AH352" s="13">
        <v>7.3921786523473143E-2</v>
      </c>
      <c r="AI352" s="13">
        <v>5.929567925191162E-2</v>
      </c>
      <c r="AJ352" s="13">
        <v>2.6307134390940269E-2</v>
      </c>
      <c r="AK352" s="13">
        <v>1.986942291838794E-2</v>
      </c>
      <c r="AL352" s="13">
        <v>0.1016656043949232</v>
      </c>
      <c r="AM352" s="13">
        <v>6.1158097456319949E-2</v>
      </c>
      <c r="AO352" s="13">
        <v>7.7400452617392673E-2</v>
      </c>
      <c r="AP352" s="13">
        <v>6.3631810294754565E-2</v>
      </c>
      <c r="AQ352" s="13">
        <v>2.5814427877859269E-2</v>
      </c>
      <c r="AR352" s="13">
        <v>2.6777492091609959E-2</v>
      </c>
      <c r="AS352" s="13">
        <v>7.4427878623030047E-2</v>
      </c>
      <c r="AT352" s="13">
        <v>6.175417889806032E-2</v>
      </c>
      <c r="AV352" s="13">
        <v>6.5513332550290404E-2</v>
      </c>
      <c r="AW352" s="13">
        <v>1.3757334016831451E-2</v>
      </c>
      <c r="AX352" s="13">
        <v>3.1740709335222772E-2</v>
      </c>
      <c r="AY352" s="13">
        <v>0.1023759892737327</v>
      </c>
      <c r="AZ352" s="13">
        <v>5.3236525544016908E-2</v>
      </c>
      <c r="BB352" s="13">
        <v>6.4018315016619184E-2</v>
      </c>
      <c r="BC352" s="13">
        <v>4.7061830348067379E-2</v>
      </c>
      <c r="BD352" s="13">
        <v>3.0314316792324179E-2</v>
      </c>
      <c r="BE352" s="13">
        <v>6.5798361533874555E-2</v>
      </c>
      <c r="BF352" s="13">
        <v>0.13549651402756249</v>
      </c>
      <c r="BH352" s="13">
        <v>6.3358330385358611E-2</v>
      </c>
      <c r="BI352" s="13">
        <v>4.6870233471105999E-2</v>
      </c>
      <c r="BJ352" s="13">
        <v>3.2380956802583863E-2</v>
      </c>
      <c r="BK352" s="13">
        <v>4.7790695377002909E-2</v>
      </c>
      <c r="BL352" s="13">
        <v>9.7555791641034173E-2</v>
      </c>
      <c r="BN352" s="13">
        <v>5.4337974470009619E-2</v>
      </c>
      <c r="BO352" s="13">
        <v>5.2862611357700519E-2</v>
      </c>
      <c r="BP352" s="13">
        <v>4.5276809008324988E-2</v>
      </c>
      <c r="BQ352" s="13">
        <v>2.8509767302831741E-2</v>
      </c>
      <c r="BR352" s="13">
        <v>0.14180642457409159</v>
      </c>
      <c r="BS352" s="13">
        <v>6.0489809093678917E-2</v>
      </c>
    </row>
    <row r="354" spans="2:73" x14ac:dyDescent="0.35">
      <c r="B354" s="25" t="s">
        <v>189</v>
      </c>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row>
    <row r="355" spans="2:73" x14ac:dyDescent="0.35">
      <c r="B355" s="27" t="s">
        <v>16</v>
      </c>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row>
    <row r="356" spans="2:73" x14ac:dyDescent="0.35">
      <c r="B356" s="12" t="s">
        <v>170</v>
      </c>
      <c r="C356" s="13">
        <v>0.20190441652415181</v>
      </c>
      <c r="D356" s="13">
        <v>0.1480151043505856</v>
      </c>
      <c r="E356" s="13">
        <v>0.17980952460548441</v>
      </c>
      <c r="F356" s="13">
        <v>0.1798626037011527</v>
      </c>
      <c r="G356" s="13">
        <v>0.18913923176192621</v>
      </c>
      <c r="H356" s="13">
        <v>0.23242076498123929</v>
      </c>
      <c r="I356" s="13">
        <v>0.24316617120432221</v>
      </c>
      <c r="K356" s="13">
        <v>0.23516291796726979</v>
      </c>
      <c r="L356" s="13">
        <v>0.1691087210730873</v>
      </c>
      <c r="N356" s="13">
        <v>0.20358890751350001</v>
      </c>
      <c r="O356" s="13">
        <v>0.18064517250695111</v>
      </c>
      <c r="P356" s="13">
        <v>0.1866490447862926</v>
      </c>
      <c r="Q356" s="13">
        <v>0.24349378107621281</v>
      </c>
      <c r="S356" s="13">
        <v>0.2379211368242648</v>
      </c>
      <c r="T356" s="13">
        <v>0.15268581047848789</v>
      </c>
      <c r="U356" s="13">
        <v>0.17400673642619921</v>
      </c>
      <c r="V356" s="13">
        <v>0.21391695232578259</v>
      </c>
      <c r="W356" s="13">
        <v>0.2182112162916359</v>
      </c>
      <c r="X356" s="13">
        <v>0.1935908109941199</v>
      </c>
      <c r="Y356" s="13">
        <v>0.1712961254687918</v>
      </c>
      <c r="Z356" s="13">
        <v>0.18067141115017679</v>
      </c>
      <c r="AB356" s="13">
        <v>0.21104918530212799</v>
      </c>
      <c r="AC356" s="13">
        <v>0.2004476703124905</v>
      </c>
      <c r="AD356" s="13">
        <v>0.1858162544386403</v>
      </c>
      <c r="AE356" s="13">
        <v>0.193381219403963</v>
      </c>
      <c r="AF356" s="13">
        <v>0.246095853458111</v>
      </c>
      <c r="AH356" s="13">
        <v>0.2002892616948366</v>
      </c>
      <c r="AI356" s="13">
        <v>0.19741478877375779</v>
      </c>
      <c r="AJ356" s="13">
        <v>0.1843868589983958</v>
      </c>
      <c r="AK356" s="13">
        <v>0.218005661707771</v>
      </c>
      <c r="AL356" s="13">
        <v>0.14227824437509359</v>
      </c>
      <c r="AM356" s="13">
        <v>0.27333754257689402</v>
      </c>
      <c r="AO356" s="13">
        <v>0.20242699337046541</v>
      </c>
      <c r="AP356" s="13">
        <v>0.21673845910809181</v>
      </c>
      <c r="AQ356" s="13">
        <v>0.18117613151568979</v>
      </c>
      <c r="AR356" s="13">
        <v>0.2233908719647241</v>
      </c>
      <c r="AS356" s="13">
        <v>0.14679859535974299</v>
      </c>
      <c r="AT356" s="13">
        <v>0.25758566019441492</v>
      </c>
      <c r="AV356" s="13">
        <v>0.2001894238697626</v>
      </c>
      <c r="AW356" s="13">
        <v>0.18098312251290641</v>
      </c>
      <c r="AX356" s="13">
        <v>0.20987739503371799</v>
      </c>
      <c r="AY356" s="13">
        <v>0.16442291636722761</v>
      </c>
      <c r="AZ356" s="13">
        <v>0.27326647560992823</v>
      </c>
      <c r="BB356" s="13">
        <v>0.206878933398771</v>
      </c>
      <c r="BC356" s="13">
        <v>0.2323620982327661</v>
      </c>
      <c r="BD356" s="13">
        <v>0.25714132426449499</v>
      </c>
      <c r="BE356" s="13">
        <v>0.1702025831080006</v>
      </c>
      <c r="BF356" s="13">
        <v>0.30716211142824662</v>
      </c>
      <c r="BH356" s="13">
        <v>0.224709443165196</v>
      </c>
      <c r="BI356" s="13">
        <v>0.23476107447713351</v>
      </c>
      <c r="BJ356" s="13">
        <v>0.24781983525516549</v>
      </c>
      <c r="BK356" s="13">
        <v>0.15698225993857651</v>
      </c>
      <c r="BL356" s="13">
        <v>0.16394384459708711</v>
      </c>
      <c r="BN356" s="13">
        <v>0.20696493960078841</v>
      </c>
      <c r="BO356" s="13">
        <v>0.23682840029428939</v>
      </c>
      <c r="BP356" s="13">
        <v>0.17368024208947219</v>
      </c>
      <c r="BQ356" s="13">
        <v>0.30166462909256081</v>
      </c>
      <c r="BR356" s="13">
        <v>0.1642347126273766</v>
      </c>
      <c r="BS356" s="13">
        <v>0.20016018686882109</v>
      </c>
    </row>
    <row r="357" spans="2:73" x14ac:dyDescent="0.35">
      <c r="B357" s="12" t="s">
        <v>171</v>
      </c>
      <c r="C357" s="13">
        <v>0.37018972711049281</v>
      </c>
      <c r="D357" s="13">
        <v>0.29490245947457772</v>
      </c>
      <c r="E357" s="13">
        <v>0.34162156803680649</v>
      </c>
      <c r="F357" s="13">
        <v>0.353162993899578</v>
      </c>
      <c r="G357" s="13">
        <v>0.41750591889777888</v>
      </c>
      <c r="H357" s="13">
        <v>0.36140411956034418</v>
      </c>
      <c r="I357" s="13">
        <v>0.40659778991050499</v>
      </c>
      <c r="K357" s="13">
        <v>0.38309630839114539</v>
      </c>
      <c r="L357" s="13">
        <v>0.3558385819754733</v>
      </c>
      <c r="N357" s="13">
        <v>0.42446015710766799</v>
      </c>
      <c r="O357" s="13">
        <v>0.34996026808095809</v>
      </c>
      <c r="P357" s="13">
        <v>0.39867475237047051</v>
      </c>
      <c r="Q357" s="13">
        <v>0.32576513932122408</v>
      </c>
      <c r="S357" s="13">
        <v>0.36198074874965258</v>
      </c>
      <c r="T357" s="13">
        <v>0.42784320662146541</v>
      </c>
      <c r="U357" s="13">
        <v>0.26585559621843369</v>
      </c>
      <c r="V357" s="13">
        <v>0.34609418795170382</v>
      </c>
      <c r="W357" s="13">
        <v>0.33270634735115567</v>
      </c>
      <c r="X357" s="13">
        <v>0.39917413418520847</v>
      </c>
      <c r="Y357" s="13">
        <v>0.29977238233444131</v>
      </c>
      <c r="Z357" s="13">
        <v>0.44405066857035652</v>
      </c>
      <c r="AB357" s="13">
        <v>0.33409611334700989</v>
      </c>
      <c r="AC357" s="13">
        <v>0.37015789760672951</v>
      </c>
      <c r="AD357" s="13">
        <v>0.35484434651635971</v>
      </c>
      <c r="AE357" s="13">
        <v>0.39608793712233792</v>
      </c>
      <c r="AF357" s="13">
        <v>0.44083155921095679</v>
      </c>
      <c r="AH357" s="13">
        <v>0.36441549004499429</v>
      </c>
      <c r="AI357" s="13">
        <v>0.45808461028969027</v>
      </c>
      <c r="AJ357" s="13">
        <v>0.44867955357795458</v>
      </c>
      <c r="AK357" s="13">
        <v>0.352008797565315</v>
      </c>
      <c r="AL357" s="13">
        <v>0.23234269670671329</v>
      </c>
      <c r="AM357" s="13">
        <v>0.39027734462182018</v>
      </c>
      <c r="AO357" s="13">
        <v>0.368295366266574</v>
      </c>
      <c r="AP357" s="13">
        <v>0.44937648381878481</v>
      </c>
      <c r="AQ357" s="13">
        <v>0.43072042721346759</v>
      </c>
      <c r="AR357" s="13">
        <v>0.3735359593273348</v>
      </c>
      <c r="AS357" s="13">
        <v>0.26504342163170719</v>
      </c>
      <c r="AT357" s="13">
        <v>0.38775545150820151</v>
      </c>
      <c r="AV357" s="13">
        <v>0.44024233617662811</v>
      </c>
      <c r="AW357" s="13">
        <v>0.43946002872967338</v>
      </c>
      <c r="AX357" s="13">
        <v>0.36382583408845159</v>
      </c>
      <c r="AY357" s="13">
        <v>0.28591014906904771</v>
      </c>
      <c r="AZ357" s="13">
        <v>0.38554181836688128</v>
      </c>
      <c r="BB357" s="13">
        <v>0.37003277693865377</v>
      </c>
      <c r="BC357" s="13">
        <v>0.45379896628704558</v>
      </c>
      <c r="BD357" s="13">
        <v>0.40648129399948441</v>
      </c>
      <c r="BE357" s="13">
        <v>0.34047186554084191</v>
      </c>
      <c r="BF357" s="13">
        <v>0.22125166277185171</v>
      </c>
      <c r="BH357" s="13">
        <v>0.36568852118586248</v>
      </c>
      <c r="BI357" s="13">
        <v>0.45352813525811142</v>
      </c>
      <c r="BJ357" s="13">
        <v>0.41964118353343982</v>
      </c>
      <c r="BK357" s="13">
        <v>0.36852864701586702</v>
      </c>
      <c r="BL357" s="13">
        <v>0.29306160228909311</v>
      </c>
      <c r="BN357" s="13">
        <v>0.4578135408516803</v>
      </c>
      <c r="BO357" s="13">
        <v>0.39772425664382449</v>
      </c>
      <c r="BP357" s="13">
        <v>0.32221383895396488</v>
      </c>
      <c r="BQ357" s="13">
        <v>0.37619753854459959</v>
      </c>
      <c r="BR357" s="13">
        <v>0.22429980647085671</v>
      </c>
      <c r="BS357" s="13">
        <v>0.35115783185897043</v>
      </c>
    </row>
    <row r="358" spans="2:73" x14ac:dyDescent="0.35">
      <c r="B358" s="12" t="s">
        <v>172</v>
      </c>
      <c r="C358" s="13">
        <v>0.2200423017900775</v>
      </c>
      <c r="D358" s="13">
        <v>0.20662024327450229</v>
      </c>
      <c r="E358" s="13">
        <v>0.24061870404317939</v>
      </c>
      <c r="F358" s="13">
        <v>0.22907550324387799</v>
      </c>
      <c r="G358" s="13">
        <v>0.2316227040920098</v>
      </c>
      <c r="H358" s="13">
        <v>0.21116189680822389</v>
      </c>
      <c r="I358" s="13">
        <v>0.20312867519127359</v>
      </c>
      <c r="K358" s="13">
        <v>0.20813736687316409</v>
      </c>
      <c r="L358" s="13">
        <v>0.23245199429706029</v>
      </c>
      <c r="N358" s="13">
        <v>0.2012045628486086</v>
      </c>
      <c r="O358" s="13">
        <v>0.21173037669543179</v>
      </c>
      <c r="P358" s="13">
        <v>0.22711798575384179</v>
      </c>
      <c r="Q358" s="13">
        <v>0.23698050266203591</v>
      </c>
      <c r="S358" s="13">
        <v>0.199977159504305</v>
      </c>
      <c r="T358" s="13">
        <v>0.20777821484604109</v>
      </c>
      <c r="U358" s="13">
        <v>0.30960193028100202</v>
      </c>
      <c r="V358" s="13">
        <v>0.2226954993043842</v>
      </c>
      <c r="W358" s="13">
        <v>0.24085709960173421</v>
      </c>
      <c r="X358" s="13">
        <v>0.1888923903498925</v>
      </c>
      <c r="Y358" s="13">
        <v>0.35655272791530329</v>
      </c>
      <c r="Z358" s="13">
        <v>0.19022088601880599</v>
      </c>
      <c r="AB358" s="13">
        <v>0.2156936466607976</v>
      </c>
      <c r="AC358" s="13">
        <v>0.2112076126209961</v>
      </c>
      <c r="AD358" s="13">
        <v>0.27938941847576582</v>
      </c>
      <c r="AE358" s="13">
        <v>0.21225733791438511</v>
      </c>
      <c r="AF358" s="13">
        <v>0.17462647608437709</v>
      </c>
      <c r="AH358" s="13">
        <v>0.23796766072402181</v>
      </c>
      <c r="AI358" s="13">
        <v>0.18219810358982941</v>
      </c>
      <c r="AJ358" s="13">
        <v>0.26151551206245649</v>
      </c>
      <c r="AK358" s="13">
        <v>0.1922338355107221</v>
      </c>
      <c r="AL358" s="13">
        <v>0.27740981896845601</v>
      </c>
      <c r="AM358" s="13">
        <v>0.18782129236884679</v>
      </c>
      <c r="AO358" s="13">
        <v>0.23044162509428759</v>
      </c>
      <c r="AP358" s="13">
        <v>0.168827935342203</v>
      </c>
      <c r="AQ358" s="13">
        <v>0.24661335802430989</v>
      </c>
      <c r="AR358" s="13">
        <v>0.23459419206461929</v>
      </c>
      <c r="AS358" s="13">
        <v>0.24918437887564679</v>
      </c>
      <c r="AT358" s="13">
        <v>0.21078819534665541</v>
      </c>
      <c r="AV358" s="13">
        <v>0.17043909522065551</v>
      </c>
      <c r="AW358" s="13">
        <v>0.28059999391139478</v>
      </c>
      <c r="AX358" s="13">
        <v>0.24839631970393561</v>
      </c>
      <c r="AY358" s="13">
        <v>0.23871144944893999</v>
      </c>
      <c r="AZ358" s="13">
        <v>0.2162697057208833</v>
      </c>
      <c r="BB358" s="13">
        <v>0.24217493937542359</v>
      </c>
      <c r="BC358" s="13">
        <v>0.1487864724770244</v>
      </c>
      <c r="BD358" s="13">
        <v>0.1947684576543624</v>
      </c>
      <c r="BE358" s="13">
        <v>0.3331067954210451</v>
      </c>
      <c r="BF358" s="13">
        <v>0.13438564747993631</v>
      </c>
      <c r="BH358" s="13">
        <v>0.23237767559735689</v>
      </c>
      <c r="BI358" s="13">
        <v>0.15984774952012379</v>
      </c>
      <c r="BJ358" s="13">
        <v>0.1923342788762871</v>
      </c>
      <c r="BK358" s="13">
        <v>0.29619604863432919</v>
      </c>
      <c r="BL358" s="13">
        <v>0.2425003236512826</v>
      </c>
      <c r="BN358" s="13">
        <v>0.16849088191977379</v>
      </c>
      <c r="BO358" s="13">
        <v>0.24021002556218771</v>
      </c>
      <c r="BP358" s="13">
        <v>0.28032685685341308</v>
      </c>
      <c r="BQ358" s="13">
        <v>0.23883419511720719</v>
      </c>
      <c r="BR358" s="13">
        <v>0.21556350130788429</v>
      </c>
      <c r="BS358" s="13">
        <v>0.2447278159265833</v>
      </c>
    </row>
    <row r="359" spans="2:73" x14ac:dyDescent="0.35">
      <c r="B359" s="12" t="s">
        <v>173</v>
      </c>
      <c r="C359" s="13">
        <v>9.491095189415677E-2</v>
      </c>
      <c r="D359" s="13">
        <v>0.11408388873111069</v>
      </c>
      <c r="E359" s="13">
        <v>0.1014940663958841</v>
      </c>
      <c r="F359" s="13">
        <v>0.10244987996064719</v>
      </c>
      <c r="G359" s="13">
        <v>7.157725400696853E-2</v>
      </c>
      <c r="H359" s="13">
        <v>0.1096505754535699</v>
      </c>
      <c r="I359" s="13">
        <v>8.3347381069076132E-2</v>
      </c>
      <c r="K359" s="13">
        <v>8.7108941261728967E-2</v>
      </c>
      <c r="L359" s="13">
        <v>0.1029307006801487</v>
      </c>
      <c r="N359" s="13">
        <v>8.5972632488971495E-2</v>
      </c>
      <c r="O359" s="13">
        <v>0.127007495625622</v>
      </c>
      <c r="P359" s="13">
        <v>6.6358515330825527E-2</v>
      </c>
      <c r="Q359" s="13">
        <v>8.7061100772681851E-2</v>
      </c>
      <c r="S359" s="13">
        <v>6.8889676384051038E-2</v>
      </c>
      <c r="T359" s="13">
        <v>9.0948498610104789E-2</v>
      </c>
      <c r="U359" s="13">
        <v>0.172433628458594</v>
      </c>
      <c r="V359" s="13">
        <v>0.1164917827895907</v>
      </c>
      <c r="W359" s="13">
        <v>9.8778923575172289E-2</v>
      </c>
      <c r="X359" s="13">
        <v>0.1023742031459309</v>
      </c>
      <c r="Y359" s="13">
        <v>0.1132239156032115</v>
      </c>
      <c r="Z359" s="13">
        <v>7.4182719797296418E-2</v>
      </c>
      <c r="AB359" s="13">
        <v>0.10854112905198821</v>
      </c>
      <c r="AC359" s="13">
        <v>0.1074166697469808</v>
      </c>
      <c r="AD359" s="13">
        <v>7.4979638921972278E-2</v>
      </c>
      <c r="AE359" s="13">
        <v>8.3327725627877908E-2</v>
      </c>
      <c r="AF359" s="13">
        <v>7.35027970922391E-2</v>
      </c>
      <c r="AH359" s="13">
        <v>0.1064422583166275</v>
      </c>
      <c r="AI359" s="13">
        <v>8.0698827765086342E-2</v>
      </c>
      <c r="AJ359" s="13">
        <v>2.7414622089734459E-2</v>
      </c>
      <c r="AK359" s="13">
        <v>0.14579453977724099</v>
      </c>
      <c r="AL359" s="13">
        <v>0.1640692788926138</v>
      </c>
      <c r="AM359" s="13">
        <v>4.7608942392169618E-2</v>
      </c>
      <c r="AO359" s="13">
        <v>0.1083929627543375</v>
      </c>
      <c r="AP359" s="13">
        <v>8.6368376464142957E-2</v>
      </c>
      <c r="AQ359" s="13">
        <v>5.6867024035658048E-2</v>
      </c>
      <c r="AR359" s="13">
        <v>0.1031904126410781</v>
      </c>
      <c r="AS359" s="13">
        <v>0.16139167997208331</v>
      </c>
      <c r="AT359" s="13">
        <v>4.1146959671395283E-2</v>
      </c>
      <c r="AV359" s="13">
        <v>8.9859490646275991E-2</v>
      </c>
      <c r="AW359" s="13">
        <v>4.315682052054394E-2</v>
      </c>
      <c r="AX359" s="13">
        <v>0.1090266473707993</v>
      </c>
      <c r="AY359" s="13">
        <v>0.17853430561543171</v>
      </c>
      <c r="AZ359" s="13">
        <v>3.5991506219640937E-2</v>
      </c>
      <c r="BB359" s="13">
        <v>9.2194726296565527E-2</v>
      </c>
      <c r="BC359" s="13">
        <v>9.1494050466007323E-2</v>
      </c>
      <c r="BD359" s="13">
        <v>6.2177121067844163E-2</v>
      </c>
      <c r="BE359" s="13">
        <v>9.6388993862010275E-2</v>
      </c>
      <c r="BF359" s="13">
        <v>0.1277341336806655</v>
      </c>
      <c r="BH359" s="13">
        <v>9.8064719973438366E-2</v>
      </c>
      <c r="BI359" s="13">
        <v>7.3234984333265349E-2</v>
      </c>
      <c r="BJ359" s="13">
        <v>6.5014947676645479E-2</v>
      </c>
      <c r="BK359" s="13">
        <v>0.10384958893786179</v>
      </c>
      <c r="BL359" s="13">
        <v>0.1126948825063669</v>
      </c>
      <c r="BN359" s="13">
        <v>8.6597134722990257E-2</v>
      </c>
      <c r="BO359" s="13">
        <v>3.0801298641855431E-2</v>
      </c>
      <c r="BP359" s="13">
        <v>0.15360922910565969</v>
      </c>
      <c r="BQ359" s="13">
        <v>4.3146660934725183E-2</v>
      </c>
      <c r="BR359" s="13">
        <v>0.19300855146463741</v>
      </c>
      <c r="BS359" s="13">
        <v>0.1039480198316519</v>
      </c>
    </row>
    <row r="360" spans="2:73" x14ac:dyDescent="0.35">
      <c r="B360" s="12" t="s">
        <v>174</v>
      </c>
      <c r="C360" s="13">
        <v>4.1323174019380807E-2</v>
      </c>
      <c r="D360" s="13">
        <v>3.6534053018465948E-2</v>
      </c>
      <c r="E360" s="13">
        <v>3.9770477058611753E-2</v>
      </c>
      <c r="F360" s="13">
        <v>6.5034613993016313E-2</v>
      </c>
      <c r="G360" s="13">
        <v>2.7154375196984059E-2</v>
      </c>
      <c r="H360" s="13">
        <v>4.7813913802359283E-2</v>
      </c>
      <c r="I360" s="13">
        <v>3.5005919411352449E-2</v>
      </c>
      <c r="K360" s="13">
        <v>3.7411810635137932E-2</v>
      </c>
      <c r="L360" s="13">
        <v>4.5329342192585102E-2</v>
      </c>
      <c r="N360" s="13">
        <v>4.4465856508868411E-2</v>
      </c>
      <c r="O360" s="13">
        <v>4.9288383580477241E-2</v>
      </c>
      <c r="P360" s="13">
        <v>2.519893103788649E-2</v>
      </c>
      <c r="Q360" s="13">
        <v>4.5120512298628353E-2</v>
      </c>
      <c r="S360" s="13">
        <v>4.3346168751705397E-2</v>
      </c>
      <c r="T360" s="13">
        <v>4.451499355489464E-2</v>
      </c>
      <c r="U360" s="13">
        <v>4.3975574022511177E-2</v>
      </c>
      <c r="V360" s="13">
        <v>3.2592976752805591E-2</v>
      </c>
      <c r="W360" s="13">
        <v>3.928822252488727E-2</v>
      </c>
      <c r="X360" s="13">
        <v>3.9432739410719342E-2</v>
      </c>
      <c r="Y360" s="13">
        <v>3.6735566438012318E-2</v>
      </c>
      <c r="Z360" s="13">
        <v>4.8858201291882751E-2</v>
      </c>
      <c r="AB360" s="13">
        <v>6.121819300844919E-2</v>
      </c>
      <c r="AC360" s="13">
        <v>3.6934081028862968E-2</v>
      </c>
      <c r="AD360" s="13">
        <v>4.5986380734190029E-2</v>
      </c>
      <c r="AE360" s="13">
        <v>2.1243320775041999E-2</v>
      </c>
      <c r="AF360" s="13">
        <v>4.3977058454643933E-2</v>
      </c>
      <c r="AH360" s="13">
        <v>3.9891552739484477E-2</v>
      </c>
      <c r="AI360" s="13">
        <v>2.7942847066394948E-2</v>
      </c>
      <c r="AJ360" s="13">
        <v>3.7414528083707703E-2</v>
      </c>
      <c r="AK360" s="13">
        <v>1.913614282231119E-2</v>
      </c>
      <c r="AL360" s="13">
        <v>9.1861922870455373E-2</v>
      </c>
      <c r="AM360" s="13">
        <v>5.3859943816386251E-2</v>
      </c>
      <c r="AO360" s="13">
        <v>3.1366216451073833E-2</v>
      </c>
      <c r="AP360" s="13">
        <v>3.3080889570062437E-2</v>
      </c>
      <c r="AQ360" s="13">
        <v>4.4794324300854928E-2</v>
      </c>
      <c r="AR360" s="13">
        <v>9.9316639657357191E-3</v>
      </c>
      <c r="AS360" s="13">
        <v>9.7910765594822813E-2</v>
      </c>
      <c r="AT360" s="13">
        <v>4.591246029965429E-2</v>
      </c>
      <c r="AV360" s="13">
        <v>3.7613433247139241E-2</v>
      </c>
      <c r="AW360" s="13">
        <v>2.6427784298842662E-2</v>
      </c>
      <c r="AX360" s="13">
        <v>1.7685524638999021E-2</v>
      </c>
      <c r="AY360" s="13">
        <v>7.0890609467152713E-2</v>
      </c>
      <c r="AZ360" s="13">
        <v>3.6147662092571212E-2</v>
      </c>
      <c r="BB360" s="13">
        <v>4.3382973304724223E-2</v>
      </c>
      <c r="BC360" s="13">
        <v>2.5040560019836091E-2</v>
      </c>
      <c r="BD360" s="13">
        <v>4.9608070763044458E-2</v>
      </c>
      <c r="BE360" s="13">
        <v>2.6825544704223301E-2</v>
      </c>
      <c r="BF360" s="13">
        <v>0.16158383347971689</v>
      </c>
      <c r="BH360" s="13">
        <v>3.210953285028139E-2</v>
      </c>
      <c r="BI360" s="13">
        <v>3.0485229918014351E-2</v>
      </c>
      <c r="BJ360" s="13">
        <v>4.6958756168536911E-2</v>
      </c>
      <c r="BK360" s="13">
        <v>2.7489497301685331E-2</v>
      </c>
      <c r="BL360" s="13">
        <v>0.1637360628352883</v>
      </c>
      <c r="BN360" s="13">
        <v>2.9538186675196459E-2</v>
      </c>
      <c r="BO360" s="13">
        <v>4.7324499626521903E-2</v>
      </c>
      <c r="BP360" s="13">
        <v>2.4794319499208059E-2</v>
      </c>
      <c r="BQ360" s="13">
        <v>3.025650168233731E-2</v>
      </c>
      <c r="BR360" s="13">
        <v>0.12054509606023379</v>
      </c>
      <c r="BS360" s="13">
        <v>4.6601291469888798E-2</v>
      </c>
    </row>
    <row r="361" spans="2:73" x14ac:dyDescent="0.35">
      <c r="B361" s="12" t="s">
        <v>120</v>
      </c>
      <c r="C361" s="13">
        <v>7.1629428661740421E-2</v>
      </c>
      <c r="D361" s="13">
        <v>0.19984425115075791</v>
      </c>
      <c r="E361" s="13">
        <v>9.6685659860033774E-2</v>
      </c>
      <c r="F361" s="13">
        <v>7.0414405201727551E-2</v>
      </c>
      <c r="G361" s="13">
        <v>6.3000516044332433E-2</v>
      </c>
      <c r="H361" s="13">
        <v>3.754872939426341E-2</v>
      </c>
      <c r="I361" s="13">
        <v>2.8754063213470599E-2</v>
      </c>
      <c r="K361" s="13">
        <v>4.9082654871553902E-2</v>
      </c>
      <c r="L361" s="13">
        <v>9.4340659781645367E-2</v>
      </c>
      <c r="N361" s="13">
        <v>4.0307883532383487E-2</v>
      </c>
      <c r="O361" s="13">
        <v>8.1368303510559653E-2</v>
      </c>
      <c r="P361" s="13">
        <v>9.6000770720682957E-2</v>
      </c>
      <c r="Q361" s="13">
        <v>6.1578963869217233E-2</v>
      </c>
      <c r="S361" s="13">
        <v>8.7885109786021084E-2</v>
      </c>
      <c r="T361" s="13">
        <v>7.6229275889006048E-2</v>
      </c>
      <c r="U361" s="13">
        <v>3.4126534593259962E-2</v>
      </c>
      <c r="V361" s="13">
        <v>6.8208600875733091E-2</v>
      </c>
      <c r="W361" s="13">
        <v>7.0158190655414759E-2</v>
      </c>
      <c r="X361" s="13">
        <v>7.653572191412901E-2</v>
      </c>
      <c r="Y361" s="13">
        <v>2.2419282240239952E-2</v>
      </c>
      <c r="Z361" s="13">
        <v>6.2016113171481542E-2</v>
      </c>
      <c r="AB361" s="13">
        <v>6.9401732629626955E-2</v>
      </c>
      <c r="AC361" s="13">
        <v>7.3836068683940034E-2</v>
      </c>
      <c r="AD361" s="13">
        <v>5.8983960913071967E-2</v>
      </c>
      <c r="AE361" s="13">
        <v>9.370245915639408E-2</v>
      </c>
      <c r="AF361" s="13">
        <v>2.0966255699672219E-2</v>
      </c>
      <c r="AH361" s="13">
        <v>5.0993776480035342E-2</v>
      </c>
      <c r="AI361" s="13">
        <v>5.3660822515241333E-2</v>
      </c>
      <c r="AJ361" s="13">
        <v>4.0588925187750848E-2</v>
      </c>
      <c r="AK361" s="13">
        <v>7.2821022616639641E-2</v>
      </c>
      <c r="AL361" s="13">
        <v>9.2038038186667656E-2</v>
      </c>
      <c r="AM361" s="13">
        <v>4.7094934223883347E-2</v>
      </c>
      <c r="AO361" s="13">
        <v>5.907683606326166E-2</v>
      </c>
      <c r="AP361" s="13">
        <v>4.5607855696714938E-2</v>
      </c>
      <c r="AQ361" s="13">
        <v>3.9828734910019613E-2</v>
      </c>
      <c r="AR361" s="13">
        <v>5.5356900036507888E-2</v>
      </c>
      <c r="AS361" s="13">
        <v>7.9671158565996728E-2</v>
      </c>
      <c r="AT361" s="13">
        <v>5.6811272979678633E-2</v>
      </c>
      <c r="AV361" s="13">
        <v>6.16562208395387E-2</v>
      </c>
      <c r="AW361" s="13">
        <v>2.937225002663876E-2</v>
      </c>
      <c r="AX361" s="13">
        <v>5.1188279164096517E-2</v>
      </c>
      <c r="AY361" s="13">
        <v>6.1530570032200388E-2</v>
      </c>
      <c r="AZ361" s="13">
        <v>5.2782831990094849E-2</v>
      </c>
      <c r="BB361" s="13">
        <v>4.533565068586163E-2</v>
      </c>
      <c r="BC361" s="13">
        <v>4.8517852517320423E-2</v>
      </c>
      <c r="BD361" s="13">
        <v>2.9823732250769359E-2</v>
      </c>
      <c r="BE361" s="13">
        <v>3.3004217363878888E-2</v>
      </c>
      <c r="BF361" s="13">
        <v>4.7882611159582873E-2</v>
      </c>
      <c r="BH361" s="13">
        <v>4.7050107227864797E-2</v>
      </c>
      <c r="BI361" s="13">
        <v>4.8142826493351581E-2</v>
      </c>
      <c r="BJ361" s="13">
        <v>2.823099848992516E-2</v>
      </c>
      <c r="BK361" s="13">
        <v>4.6953958171680098E-2</v>
      </c>
      <c r="BL361" s="13">
        <v>2.4063284120882069E-2</v>
      </c>
      <c r="BN361" s="13">
        <v>5.059531622957076E-2</v>
      </c>
      <c r="BO361" s="13">
        <v>4.711151923132112E-2</v>
      </c>
      <c r="BP361" s="13">
        <v>4.5375513498281818E-2</v>
      </c>
      <c r="BQ361" s="13">
        <v>9.9004746285700548E-3</v>
      </c>
      <c r="BR361" s="13">
        <v>8.2348332069011584E-2</v>
      </c>
      <c r="BS361" s="13">
        <v>5.3404854044084467E-2</v>
      </c>
    </row>
    <row r="363" spans="2:73" x14ac:dyDescent="0.35">
      <c r="B363" s="25" t="s">
        <v>190</v>
      </c>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row>
    <row r="364" spans="2:73" x14ac:dyDescent="0.35">
      <c r="B364" s="27" t="s">
        <v>16</v>
      </c>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row>
    <row r="365" spans="2:73" x14ac:dyDescent="0.35">
      <c r="B365" s="12" t="s">
        <v>170</v>
      </c>
      <c r="C365" s="13">
        <v>0.22679513848328309</v>
      </c>
      <c r="D365" s="13">
        <v>0.20491950403878981</v>
      </c>
      <c r="E365" s="13">
        <v>0.1951030718255039</v>
      </c>
      <c r="F365" s="13">
        <v>0.18011423076353339</v>
      </c>
      <c r="G365" s="13">
        <v>0.26267674964397142</v>
      </c>
      <c r="H365" s="13">
        <v>0.2188571477158153</v>
      </c>
      <c r="I365" s="13">
        <v>0.26883555100649059</v>
      </c>
      <c r="K365" s="13">
        <v>0.2287758576797401</v>
      </c>
      <c r="L365" s="13">
        <v>0.22304106677089941</v>
      </c>
      <c r="N365" s="13">
        <v>0.2502950120677857</v>
      </c>
      <c r="O365" s="13">
        <v>0.18889654105317269</v>
      </c>
      <c r="P365" s="13">
        <v>0.2277371164054971</v>
      </c>
      <c r="Q365" s="13">
        <v>0.25248122305901621</v>
      </c>
      <c r="S365" s="13">
        <v>0.20082448379632359</v>
      </c>
      <c r="T365" s="13">
        <v>0.18419180240775529</v>
      </c>
      <c r="U365" s="13">
        <v>0.24125531127156549</v>
      </c>
      <c r="V365" s="13">
        <v>0.26214553818935299</v>
      </c>
      <c r="W365" s="13">
        <v>0.24811480568618699</v>
      </c>
      <c r="X365" s="13">
        <v>0.24442551523223899</v>
      </c>
      <c r="Y365" s="13">
        <v>0.23391324516955769</v>
      </c>
      <c r="Z365" s="13">
        <v>0.26114797092211711</v>
      </c>
      <c r="AB365" s="13">
        <v>0.24392449542883129</v>
      </c>
      <c r="AC365" s="13">
        <v>0.2234464781871989</v>
      </c>
      <c r="AD365" s="13">
        <v>0.22605202072299821</v>
      </c>
      <c r="AE365" s="13">
        <v>0.222660936707232</v>
      </c>
      <c r="AF365" s="13">
        <v>0.25428798740849451</v>
      </c>
      <c r="AH365" s="13">
        <v>0.28554716171265521</v>
      </c>
      <c r="AI365" s="13">
        <v>0.21073915161697671</v>
      </c>
      <c r="AJ365" s="13">
        <v>0.19327178307225651</v>
      </c>
      <c r="AK365" s="13">
        <v>0.13631343897067469</v>
      </c>
      <c r="AL365" s="13">
        <v>0.16939252972514179</v>
      </c>
      <c r="AM365" s="13">
        <v>0.21702442088550211</v>
      </c>
      <c r="AO365" s="13">
        <v>0.2662574440007236</v>
      </c>
      <c r="AP365" s="13">
        <v>0.22288799047957369</v>
      </c>
      <c r="AQ365" s="13">
        <v>0.2219754829937263</v>
      </c>
      <c r="AR365" s="13">
        <v>0.16288185028260951</v>
      </c>
      <c r="AS365" s="13">
        <v>0.21437148424026761</v>
      </c>
      <c r="AT365" s="13">
        <v>0.20533500066440299</v>
      </c>
      <c r="AV365" s="13">
        <v>0.25082655512421048</v>
      </c>
      <c r="AW365" s="13">
        <v>0.18677334831013881</v>
      </c>
      <c r="AX365" s="13">
        <v>0.1815678149221189</v>
      </c>
      <c r="AY365" s="13">
        <v>0.2175506421012551</v>
      </c>
      <c r="AZ365" s="13">
        <v>0.2184729746337882</v>
      </c>
      <c r="BB365" s="13">
        <v>0.26370041530976512</v>
      </c>
      <c r="BC365" s="13">
        <v>0.20862562629945181</v>
      </c>
      <c r="BD365" s="13">
        <v>0.2549445331421436</v>
      </c>
      <c r="BE365" s="13">
        <v>0.1787518786183348</v>
      </c>
      <c r="BF365" s="13">
        <v>0.28157384273439851</v>
      </c>
      <c r="BH365" s="13">
        <v>0.27440280779483078</v>
      </c>
      <c r="BI365" s="13">
        <v>0.18371221819504799</v>
      </c>
      <c r="BJ365" s="13">
        <v>0.25581109142303782</v>
      </c>
      <c r="BK365" s="13">
        <v>0.19298472539545361</v>
      </c>
      <c r="BL365" s="13">
        <v>0.27942346191479628</v>
      </c>
      <c r="BN365" s="13">
        <v>0.21285593180956669</v>
      </c>
      <c r="BO365" s="13">
        <v>0.25886760358466959</v>
      </c>
      <c r="BP365" s="13">
        <v>0.156075924989342</v>
      </c>
      <c r="BQ365" s="13">
        <v>0.24035839373780249</v>
      </c>
      <c r="BR365" s="13">
        <v>0.2398850407725692</v>
      </c>
      <c r="BS365" s="13">
        <v>0.26294425654925468</v>
      </c>
    </row>
    <row r="366" spans="2:73" x14ac:dyDescent="0.35">
      <c r="B366" s="12" t="s">
        <v>171</v>
      </c>
      <c r="C366" s="13">
        <v>0.43970408886089862</v>
      </c>
      <c r="D366" s="13">
        <v>0.33958550803676718</v>
      </c>
      <c r="E366" s="13">
        <v>0.42058249382123558</v>
      </c>
      <c r="F366" s="13">
        <v>0.4553239444483958</v>
      </c>
      <c r="G366" s="13">
        <v>0.46286874154396612</v>
      </c>
      <c r="H366" s="13">
        <v>0.4423916999285023</v>
      </c>
      <c r="I366" s="13">
        <v>0.46861112921712561</v>
      </c>
      <c r="K366" s="13">
        <v>0.45260762385248388</v>
      </c>
      <c r="L366" s="13">
        <v>0.4278089097525164</v>
      </c>
      <c r="N366" s="13">
        <v>0.44516175053167262</v>
      </c>
      <c r="O366" s="13">
        <v>0.45244636559021872</v>
      </c>
      <c r="P366" s="13">
        <v>0.41232331962861829</v>
      </c>
      <c r="Q366" s="13">
        <v>0.45108028688509327</v>
      </c>
      <c r="S366" s="13">
        <v>0.42253871555310002</v>
      </c>
      <c r="T366" s="13">
        <v>0.46405511014709538</v>
      </c>
      <c r="U366" s="13">
        <v>0.44205616522990931</v>
      </c>
      <c r="V366" s="13">
        <v>0.44408682817795508</v>
      </c>
      <c r="W366" s="13">
        <v>0.45702158497650958</v>
      </c>
      <c r="X366" s="13">
        <v>0.46645707982479218</v>
      </c>
      <c r="Y366" s="13">
        <v>0.40112542624785108</v>
      </c>
      <c r="Z366" s="13">
        <v>0.40374054818976107</v>
      </c>
      <c r="AB366" s="13">
        <v>0.42959003097482212</v>
      </c>
      <c r="AC366" s="13">
        <v>0.43488817562994292</v>
      </c>
      <c r="AD366" s="13">
        <v>0.44857814004006258</v>
      </c>
      <c r="AE366" s="13">
        <v>0.43833577418527581</v>
      </c>
      <c r="AF366" s="13">
        <v>0.5051898689348957</v>
      </c>
      <c r="AH366" s="13">
        <v>0.41308326466638717</v>
      </c>
      <c r="AI366" s="13">
        <v>0.46666169017996451</v>
      </c>
      <c r="AJ366" s="13">
        <v>0.54229884796188521</v>
      </c>
      <c r="AK366" s="13">
        <v>0.56462787162323536</v>
      </c>
      <c r="AL366" s="13">
        <v>0.43895257003742522</v>
      </c>
      <c r="AM366" s="13">
        <v>0.40572486591520918</v>
      </c>
      <c r="AO366" s="13">
        <v>0.41484097807201009</v>
      </c>
      <c r="AP366" s="13">
        <v>0.4602045944943855</v>
      </c>
      <c r="AQ366" s="13">
        <v>0.50661626853356101</v>
      </c>
      <c r="AR366" s="13">
        <v>0.54750865352173028</v>
      </c>
      <c r="AS366" s="13">
        <v>0.44351215271817462</v>
      </c>
      <c r="AT366" s="13">
        <v>0.42998238961924262</v>
      </c>
      <c r="AV366" s="13">
        <v>0.43325822653103652</v>
      </c>
      <c r="AW366" s="13">
        <v>0.57195396240115171</v>
      </c>
      <c r="AX366" s="13">
        <v>0.58841020907163744</v>
      </c>
      <c r="AY366" s="13">
        <v>0.40625728276657119</v>
      </c>
      <c r="AZ366" s="13">
        <v>0.42601720036249691</v>
      </c>
      <c r="BB366" s="13">
        <v>0.44901413595691198</v>
      </c>
      <c r="BC366" s="13">
        <v>0.45301990944602671</v>
      </c>
      <c r="BD366" s="13">
        <v>0.46768680842831878</v>
      </c>
      <c r="BE366" s="13">
        <v>0.53567659475848894</v>
      </c>
      <c r="BF366" s="13">
        <v>0.33444840250231522</v>
      </c>
      <c r="BH366" s="13">
        <v>0.43683600480205931</v>
      </c>
      <c r="BI366" s="13">
        <v>0.49477471003873491</v>
      </c>
      <c r="BJ366" s="13">
        <v>0.47742522006149729</v>
      </c>
      <c r="BK366" s="13">
        <v>0.48592366234190459</v>
      </c>
      <c r="BL366" s="13">
        <v>0.39671805736810362</v>
      </c>
      <c r="BN366" s="13">
        <v>0.43790391676547452</v>
      </c>
      <c r="BO366" s="13">
        <v>0.49981940238140299</v>
      </c>
      <c r="BP366" s="13">
        <v>0.58699776480118937</v>
      </c>
      <c r="BQ366" s="13">
        <v>0.4027659031067749</v>
      </c>
      <c r="BR366" s="13">
        <v>0.35089196291023522</v>
      </c>
      <c r="BS366" s="13">
        <v>0.44471257090357658</v>
      </c>
    </row>
    <row r="367" spans="2:73" x14ac:dyDescent="0.35">
      <c r="B367" s="12" t="s">
        <v>172</v>
      </c>
      <c r="C367" s="13">
        <v>0.2103991924622855</v>
      </c>
      <c r="D367" s="13">
        <v>0.24172556726322589</v>
      </c>
      <c r="E367" s="13">
        <v>0.21765751539553699</v>
      </c>
      <c r="F367" s="13">
        <v>0.25738091880252939</v>
      </c>
      <c r="G367" s="13">
        <v>0.16610681368414179</v>
      </c>
      <c r="H367" s="13">
        <v>0.2272730243279214</v>
      </c>
      <c r="I367" s="13">
        <v>0.18144644972195051</v>
      </c>
      <c r="K367" s="13">
        <v>0.21179994711352149</v>
      </c>
      <c r="L367" s="13">
        <v>0.20948097516706879</v>
      </c>
      <c r="N367" s="13">
        <v>0.1931501093362171</v>
      </c>
      <c r="O367" s="13">
        <v>0.21448995703366669</v>
      </c>
      <c r="P367" s="13">
        <v>0.23519866056573141</v>
      </c>
      <c r="Q367" s="13">
        <v>0.18937584309482999</v>
      </c>
      <c r="S367" s="13">
        <v>0.2390686967022681</v>
      </c>
      <c r="T367" s="13">
        <v>0.21557739382124441</v>
      </c>
      <c r="U367" s="13">
        <v>0.22661919021452301</v>
      </c>
      <c r="V367" s="13">
        <v>0.1929942078016495</v>
      </c>
      <c r="W367" s="13">
        <v>0.1943835615326881</v>
      </c>
      <c r="X367" s="13">
        <v>0.1380216380643095</v>
      </c>
      <c r="Y367" s="13">
        <v>0.29112651094358738</v>
      </c>
      <c r="Z367" s="13">
        <v>0.20173886123898241</v>
      </c>
      <c r="AB367" s="13">
        <v>0.2072531227774512</v>
      </c>
      <c r="AC367" s="13">
        <v>0.24046973222214421</v>
      </c>
      <c r="AD367" s="13">
        <v>0.19666204837914211</v>
      </c>
      <c r="AE367" s="13">
        <v>0.1619956627208963</v>
      </c>
      <c r="AF367" s="13">
        <v>0.1462519007262493</v>
      </c>
      <c r="AH367" s="13">
        <v>0.2022622845133985</v>
      </c>
      <c r="AI367" s="13">
        <v>0.2182117296403181</v>
      </c>
      <c r="AJ367" s="13">
        <v>0.193455363181776</v>
      </c>
      <c r="AK367" s="13">
        <v>0.2189767077621621</v>
      </c>
      <c r="AL367" s="13">
        <v>0.18102234464799941</v>
      </c>
      <c r="AM367" s="13">
        <v>0.23318043115103701</v>
      </c>
      <c r="AO367" s="13">
        <v>0.22043457877703121</v>
      </c>
      <c r="AP367" s="13">
        <v>0.20478586540236671</v>
      </c>
      <c r="AQ367" s="13">
        <v>0.18423058305218329</v>
      </c>
      <c r="AR367" s="13">
        <v>0.21662262904014351</v>
      </c>
      <c r="AS367" s="13">
        <v>0.17421433739364781</v>
      </c>
      <c r="AT367" s="13">
        <v>0.23289667425816829</v>
      </c>
      <c r="AV367" s="13">
        <v>0.1986112693161371</v>
      </c>
      <c r="AW367" s="13">
        <v>0.16466190624539931</v>
      </c>
      <c r="AX367" s="13">
        <v>0.16128344306086531</v>
      </c>
      <c r="AY367" s="13">
        <v>0.22112638358356029</v>
      </c>
      <c r="AZ367" s="13">
        <v>0.2315687847113595</v>
      </c>
      <c r="BB367" s="13">
        <v>0.19095614460787211</v>
      </c>
      <c r="BC367" s="13">
        <v>0.22686910166431651</v>
      </c>
      <c r="BD367" s="13">
        <v>0.18567140904797319</v>
      </c>
      <c r="BE367" s="13">
        <v>0.18643034792065349</v>
      </c>
      <c r="BF367" s="13">
        <v>0.12443209292587749</v>
      </c>
      <c r="BH367" s="13">
        <v>0.19196841532109421</v>
      </c>
      <c r="BI367" s="13">
        <v>0.2255459152173456</v>
      </c>
      <c r="BJ367" s="13">
        <v>0.1820669081141113</v>
      </c>
      <c r="BK367" s="13">
        <v>0.21107670269276099</v>
      </c>
      <c r="BL367" s="13">
        <v>0.15582136475909919</v>
      </c>
      <c r="BN367" s="13">
        <v>0.21332435622306681</v>
      </c>
      <c r="BO367" s="13">
        <v>0.1536711403978212</v>
      </c>
      <c r="BP367" s="13">
        <v>0.17539680161838461</v>
      </c>
      <c r="BQ367" s="13">
        <v>0.24670330074018601</v>
      </c>
      <c r="BR367" s="13">
        <v>0.2475441894666516</v>
      </c>
      <c r="BS367" s="13">
        <v>0.1928684353765793</v>
      </c>
    </row>
    <row r="368" spans="2:73" x14ac:dyDescent="0.35">
      <c r="B368" s="12" t="s">
        <v>173</v>
      </c>
      <c r="C368" s="13">
        <v>5.488961888706282E-2</v>
      </c>
      <c r="D368" s="13">
        <v>7.2992479336239216E-2</v>
      </c>
      <c r="E368" s="13">
        <v>7.0759058016209284E-2</v>
      </c>
      <c r="F368" s="13">
        <v>5.449631503064243E-2</v>
      </c>
      <c r="G368" s="13">
        <v>6.0002398425728173E-2</v>
      </c>
      <c r="H368" s="13">
        <v>4.357422368094787E-2</v>
      </c>
      <c r="I368" s="13">
        <v>4.0086001376722233E-2</v>
      </c>
      <c r="K368" s="13">
        <v>5.2949730693728519E-2</v>
      </c>
      <c r="L368" s="13">
        <v>5.6955410975467427E-2</v>
      </c>
      <c r="N368" s="13">
        <v>7.451444461871376E-2</v>
      </c>
      <c r="O368" s="13">
        <v>7.9673331892612928E-2</v>
      </c>
      <c r="P368" s="13">
        <v>2.8260047284623061E-2</v>
      </c>
      <c r="Q368" s="13">
        <v>3.6499351102160127E-2</v>
      </c>
      <c r="S368" s="13">
        <v>6.2763341484170412E-2</v>
      </c>
      <c r="T368" s="13">
        <v>7.3471851770702298E-2</v>
      </c>
      <c r="U368" s="13">
        <v>2.5956017166108809E-2</v>
      </c>
      <c r="V368" s="13">
        <v>4.2533893847308983E-2</v>
      </c>
      <c r="W368" s="13">
        <v>5.1728174928601101E-2</v>
      </c>
      <c r="X368" s="13">
        <v>5.4819736394281088E-2</v>
      </c>
      <c r="Y368" s="13">
        <v>2.9538543405257679E-2</v>
      </c>
      <c r="Z368" s="13">
        <v>5.2285243745048247E-2</v>
      </c>
      <c r="AB368" s="13">
        <v>4.7296433117602871E-2</v>
      </c>
      <c r="AC368" s="13">
        <v>4.4039444416438797E-2</v>
      </c>
      <c r="AD368" s="13">
        <v>7.1673669556335862E-2</v>
      </c>
      <c r="AE368" s="13">
        <v>7.5834523085285155E-2</v>
      </c>
      <c r="AF368" s="13">
        <v>5.7019035330337912E-2</v>
      </c>
      <c r="AH368" s="13">
        <v>5.2230527807293467E-2</v>
      </c>
      <c r="AI368" s="13">
        <v>6.4262512891955212E-2</v>
      </c>
      <c r="AJ368" s="13">
        <v>1.4389168534247151E-2</v>
      </c>
      <c r="AK368" s="13">
        <v>7.2491887234002086E-2</v>
      </c>
      <c r="AL368" s="13">
        <v>7.7547682527566525E-2</v>
      </c>
      <c r="AM368" s="13">
        <v>6.1730542080790457E-2</v>
      </c>
      <c r="AO368" s="13">
        <v>5.2567493056938523E-2</v>
      </c>
      <c r="AP368" s="13">
        <v>7.1297234423370645E-2</v>
      </c>
      <c r="AQ368" s="13">
        <v>2.3883273000655379E-2</v>
      </c>
      <c r="AR368" s="13">
        <v>7.2986867155516721E-2</v>
      </c>
      <c r="AS368" s="13">
        <v>6.7183541029344152E-2</v>
      </c>
      <c r="AT368" s="13">
        <v>5.0254052205972968E-2</v>
      </c>
      <c r="AV368" s="13">
        <v>8.1219291739648383E-2</v>
      </c>
      <c r="AW368" s="13">
        <v>1.481933626153112E-2</v>
      </c>
      <c r="AX368" s="13">
        <v>6.8738532945378433E-2</v>
      </c>
      <c r="AY368" s="13">
        <v>6.3588100477943305E-2</v>
      </c>
      <c r="AZ368" s="13">
        <v>4.8675489092682912E-2</v>
      </c>
      <c r="BB368" s="13">
        <v>5.6998406725309023E-2</v>
      </c>
      <c r="BC368" s="13">
        <v>6.6328660773391279E-2</v>
      </c>
      <c r="BD368" s="13">
        <v>3.7696434250436298E-2</v>
      </c>
      <c r="BE368" s="13">
        <v>8.5341514695480139E-2</v>
      </c>
      <c r="BF368" s="13">
        <v>5.0838852505987818E-2</v>
      </c>
      <c r="BH368" s="13">
        <v>5.7546279603327637E-2</v>
      </c>
      <c r="BI368" s="13">
        <v>6.083172717250844E-2</v>
      </c>
      <c r="BJ368" s="13">
        <v>2.673587687166859E-2</v>
      </c>
      <c r="BK368" s="13">
        <v>8.2525412268195486E-2</v>
      </c>
      <c r="BL368" s="13">
        <v>7.6809970540728925E-2</v>
      </c>
      <c r="BN368" s="13">
        <v>9.1881151089787741E-2</v>
      </c>
      <c r="BO368" s="13">
        <v>2.0568561707476628E-2</v>
      </c>
      <c r="BP368" s="13">
        <v>8.1529508591083918E-2</v>
      </c>
      <c r="BQ368" s="13">
        <v>2.9526511168713701E-2</v>
      </c>
      <c r="BR368" s="13">
        <v>1.26918803314638E-2</v>
      </c>
      <c r="BS368" s="13">
        <v>4.7613145954934363E-2</v>
      </c>
    </row>
    <row r="369" spans="2:73" x14ac:dyDescent="0.35">
      <c r="B369" s="12" t="s">
        <v>174</v>
      </c>
      <c r="C369" s="13">
        <v>1.7684793060558129E-2</v>
      </c>
      <c r="D369" s="13">
        <v>3.8351058932295498E-2</v>
      </c>
      <c r="E369" s="13">
        <v>2.94165519754244E-2</v>
      </c>
      <c r="F369" s="13">
        <v>8.138306531443637E-3</v>
      </c>
      <c r="G369" s="13">
        <v>1.0679551048704571E-2</v>
      </c>
      <c r="H369" s="13">
        <v>2.7092442595164822E-2</v>
      </c>
      <c r="I369" s="13">
        <v>4.6025859332310924E-3</v>
      </c>
      <c r="K369" s="13">
        <v>1.7760133604175238E-2</v>
      </c>
      <c r="L369" s="13">
        <v>1.765001181196426E-2</v>
      </c>
      <c r="N369" s="13">
        <v>2.1087812960444721E-2</v>
      </c>
      <c r="O369" s="13">
        <v>1.2624953657749349E-2</v>
      </c>
      <c r="P369" s="13">
        <v>2.7169814933917961E-2</v>
      </c>
      <c r="Q369" s="13">
        <v>1.2749382032520049E-2</v>
      </c>
      <c r="S369" s="13">
        <v>2.0985916378772951E-2</v>
      </c>
      <c r="T369" s="13">
        <v>1.062863418306738E-2</v>
      </c>
      <c r="U369" s="13">
        <v>3.7913984494923211E-2</v>
      </c>
      <c r="V369" s="13">
        <v>3.4851776312203992E-3</v>
      </c>
      <c r="W369" s="13">
        <v>6.6628588509076037E-3</v>
      </c>
      <c r="X369" s="13">
        <v>3.4604693723695491E-2</v>
      </c>
      <c r="Y369" s="13">
        <v>0</v>
      </c>
      <c r="Z369" s="13">
        <v>3.3339009466277041E-2</v>
      </c>
      <c r="AB369" s="13">
        <v>1.347867833507789E-2</v>
      </c>
      <c r="AC369" s="13">
        <v>1.5662870255832261E-2</v>
      </c>
      <c r="AD369" s="13">
        <v>2.4383684374157361E-2</v>
      </c>
      <c r="AE369" s="13">
        <v>2.3543581990389851E-2</v>
      </c>
      <c r="AF369" s="13">
        <v>2.2857541540075649E-2</v>
      </c>
      <c r="AH369" s="13">
        <v>7.8517091967193579E-3</v>
      </c>
      <c r="AI369" s="13">
        <v>1.350839851896512E-2</v>
      </c>
      <c r="AJ369" s="13">
        <v>1.9493293744736021E-2</v>
      </c>
      <c r="AK369" s="13">
        <v>7.590094409925573E-3</v>
      </c>
      <c r="AL369" s="13">
        <v>7.0156728124966913E-2</v>
      </c>
      <c r="AM369" s="13">
        <v>2.3946299758162929E-2</v>
      </c>
      <c r="AO369" s="13">
        <v>8.5790106033363494E-3</v>
      </c>
      <c r="AP369" s="13">
        <v>1.37438573955948E-2</v>
      </c>
      <c r="AQ369" s="13">
        <v>1.9128203703125859E-2</v>
      </c>
      <c r="AR369" s="13">
        <v>0</v>
      </c>
      <c r="AS369" s="13">
        <v>5.5691492741342323E-2</v>
      </c>
      <c r="AT369" s="13">
        <v>2.2561982128046311E-2</v>
      </c>
      <c r="AV369" s="13">
        <v>1.0807906277857909E-2</v>
      </c>
      <c r="AW369" s="13">
        <v>1.8673998374326789E-2</v>
      </c>
      <c r="AX369" s="13">
        <v>0</v>
      </c>
      <c r="AY369" s="13">
        <v>4.2578404431305727E-2</v>
      </c>
      <c r="AZ369" s="13">
        <v>1.9450044666064169E-2</v>
      </c>
      <c r="BB369" s="13">
        <v>1.106055744982074E-2</v>
      </c>
      <c r="BC369" s="13">
        <v>1.489480496947128E-2</v>
      </c>
      <c r="BD369" s="13">
        <v>8.753537418996097E-3</v>
      </c>
      <c r="BE369" s="13">
        <v>1.379966400704279E-2</v>
      </c>
      <c r="BF369" s="13">
        <v>8.2335090952458501E-2</v>
      </c>
      <c r="BH369" s="13">
        <v>8.6066269694164057E-3</v>
      </c>
      <c r="BI369" s="13">
        <v>7.3992778106822393E-3</v>
      </c>
      <c r="BJ369" s="13">
        <v>1.513005264812005E-2</v>
      </c>
      <c r="BK369" s="13">
        <v>1.475864318200929E-2</v>
      </c>
      <c r="BL369" s="13">
        <v>3.9620682573218748E-2</v>
      </c>
      <c r="BN369" s="13">
        <v>1.8458028723734421E-2</v>
      </c>
      <c r="BO369" s="13">
        <v>1.115855133196168E-2</v>
      </c>
      <c r="BP369" s="13">
        <v>0</v>
      </c>
      <c r="BQ369" s="13">
        <v>2.3372130663855298E-2</v>
      </c>
      <c r="BR369" s="13">
        <v>9.4844151058743623E-2</v>
      </c>
      <c r="BS369" s="13">
        <v>1.34659983137518E-2</v>
      </c>
    </row>
    <row r="370" spans="2:73" x14ac:dyDescent="0.35">
      <c r="B370" s="12" t="s">
        <v>120</v>
      </c>
      <c r="C370" s="13">
        <v>5.0527168245911927E-2</v>
      </c>
      <c r="D370" s="13">
        <v>0.10242588239268249</v>
      </c>
      <c r="E370" s="13">
        <v>6.648130896608978E-2</v>
      </c>
      <c r="F370" s="13">
        <v>4.4546284423455138E-2</v>
      </c>
      <c r="G370" s="13">
        <v>3.766574565348791E-2</v>
      </c>
      <c r="H370" s="13">
        <v>4.0811461751648209E-2</v>
      </c>
      <c r="I370" s="13">
        <v>3.6418282744480009E-2</v>
      </c>
      <c r="K370" s="13">
        <v>3.6106707056350829E-2</v>
      </c>
      <c r="L370" s="13">
        <v>6.5063625522083682E-2</v>
      </c>
      <c r="N370" s="13">
        <v>1.5790870485166121E-2</v>
      </c>
      <c r="O370" s="13">
        <v>5.1868850772579529E-2</v>
      </c>
      <c r="P370" s="13">
        <v>6.9311041181611854E-2</v>
      </c>
      <c r="Q370" s="13">
        <v>5.7813913826380327E-2</v>
      </c>
      <c r="S370" s="13">
        <v>5.3818846085365038E-2</v>
      </c>
      <c r="T370" s="13">
        <v>5.2075207670134953E-2</v>
      </c>
      <c r="U370" s="13">
        <v>2.6199331622970199E-2</v>
      </c>
      <c r="V370" s="13">
        <v>5.4754354352512913E-2</v>
      </c>
      <c r="W370" s="13">
        <v>4.2089014025106397E-2</v>
      </c>
      <c r="X370" s="13">
        <v>6.1671336760682698E-2</v>
      </c>
      <c r="Y370" s="13">
        <v>4.4296274233746213E-2</v>
      </c>
      <c r="Z370" s="13">
        <v>4.7748366437813959E-2</v>
      </c>
      <c r="AB370" s="13">
        <v>5.8457239366214719E-2</v>
      </c>
      <c r="AC370" s="13">
        <v>4.1493299288442878E-2</v>
      </c>
      <c r="AD370" s="13">
        <v>3.2650436927303877E-2</v>
      </c>
      <c r="AE370" s="13">
        <v>7.7629521310920893E-2</v>
      </c>
      <c r="AF370" s="13">
        <v>1.4393666059947159E-2</v>
      </c>
      <c r="AH370" s="13">
        <v>3.9025052103546287E-2</v>
      </c>
      <c r="AI370" s="13">
        <v>2.6616517151820389E-2</v>
      </c>
      <c r="AJ370" s="13">
        <v>3.7091543505099168E-2</v>
      </c>
      <c r="AK370" s="13">
        <v>0</v>
      </c>
      <c r="AL370" s="13">
        <v>6.2928144936899827E-2</v>
      </c>
      <c r="AM370" s="13">
        <v>5.8393440209298382E-2</v>
      </c>
      <c r="AO370" s="13">
        <v>3.7320495489960227E-2</v>
      </c>
      <c r="AP370" s="13">
        <v>2.7080457804708549E-2</v>
      </c>
      <c r="AQ370" s="13">
        <v>4.4166188716748218E-2</v>
      </c>
      <c r="AR370" s="13">
        <v>0</v>
      </c>
      <c r="AS370" s="13">
        <v>4.5026991877223463E-2</v>
      </c>
      <c r="AT370" s="13">
        <v>5.8969901124166703E-2</v>
      </c>
      <c r="AV370" s="13">
        <v>2.5276751011109749E-2</v>
      </c>
      <c r="AW370" s="13">
        <v>4.3117448407452241E-2</v>
      </c>
      <c r="AX370" s="13">
        <v>0</v>
      </c>
      <c r="AY370" s="13">
        <v>4.8899186639364468E-2</v>
      </c>
      <c r="AZ370" s="13">
        <v>5.5815506533608172E-2</v>
      </c>
      <c r="BB370" s="13">
        <v>2.8270339950320779E-2</v>
      </c>
      <c r="BC370" s="13">
        <v>3.0261896847342411E-2</v>
      </c>
      <c r="BD370" s="13">
        <v>4.5247277712131842E-2</v>
      </c>
      <c r="BE370" s="13">
        <v>0</v>
      </c>
      <c r="BF370" s="13">
        <v>0.1263717183789623</v>
      </c>
      <c r="BH370" s="13">
        <v>3.0639865509271641E-2</v>
      </c>
      <c r="BI370" s="13">
        <v>2.7736151565680781E-2</v>
      </c>
      <c r="BJ370" s="13">
        <v>4.2830850881564839E-2</v>
      </c>
      <c r="BK370" s="13">
        <v>1.273085411967604E-2</v>
      </c>
      <c r="BL370" s="13">
        <v>5.1606462844053222E-2</v>
      </c>
      <c r="BN370" s="13">
        <v>2.557661538836976E-2</v>
      </c>
      <c r="BO370" s="13">
        <v>5.5914740596667609E-2</v>
      </c>
      <c r="BP370" s="13">
        <v>0</v>
      </c>
      <c r="BQ370" s="13">
        <v>5.72737605826679E-2</v>
      </c>
      <c r="BR370" s="13">
        <v>5.4142775460336752E-2</v>
      </c>
      <c r="BS370" s="13">
        <v>3.8395592901903093E-2</v>
      </c>
    </row>
    <row r="372" spans="2:73" x14ac:dyDescent="0.35">
      <c r="B372" s="25" t="s">
        <v>191</v>
      </c>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row>
    <row r="373" spans="2:73" x14ac:dyDescent="0.35">
      <c r="B373" s="27" t="s">
        <v>16</v>
      </c>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row>
    <row r="374" spans="2:73" ht="72.5" x14ac:dyDescent="0.35">
      <c r="B374" s="12" t="s">
        <v>192</v>
      </c>
      <c r="C374" s="13">
        <v>0.2233299651044206</v>
      </c>
      <c r="D374" s="13">
        <v>0.33141415131635749</v>
      </c>
      <c r="E374" s="13">
        <v>0.28660072406138581</v>
      </c>
      <c r="F374" s="13">
        <v>0.26406882146701588</v>
      </c>
      <c r="G374" s="13">
        <v>0.24106712097449881</v>
      </c>
      <c r="H374" s="13">
        <v>0.17364008341545989</v>
      </c>
      <c r="I374" s="13">
        <v>0.12654197895534289</v>
      </c>
      <c r="K374" s="13">
        <v>0.2417964370508735</v>
      </c>
      <c r="L374" s="13">
        <v>0.2030820646137419</v>
      </c>
      <c r="N374" s="13">
        <v>0.28619616434153999</v>
      </c>
      <c r="O374" s="13">
        <v>0.24514281172499611</v>
      </c>
      <c r="P374" s="13">
        <v>0.18465557723267079</v>
      </c>
      <c r="Q374" s="13">
        <v>0.18164017478373559</v>
      </c>
      <c r="S374" s="13">
        <v>0.2295278648385492</v>
      </c>
      <c r="T374" s="13">
        <v>0.29248208356719291</v>
      </c>
      <c r="U374" s="13">
        <v>0.20583814590784519</v>
      </c>
      <c r="V374" s="13">
        <v>0.20194248349332999</v>
      </c>
      <c r="W374" s="13">
        <v>0.20719358457919759</v>
      </c>
      <c r="X374" s="13">
        <v>0.18467962268286531</v>
      </c>
      <c r="Y374" s="13">
        <v>0.13661648023953041</v>
      </c>
      <c r="Z374" s="13">
        <v>0.23052366085147319</v>
      </c>
      <c r="AB374" s="13">
        <v>0.20664273764466151</v>
      </c>
      <c r="AC374" s="13">
        <v>0.22173910757460191</v>
      </c>
      <c r="AD374" s="13">
        <v>0.23713227827312769</v>
      </c>
      <c r="AE374" s="13">
        <v>0.25984222057364731</v>
      </c>
      <c r="AF374" s="13">
        <v>0.25576843577988179</v>
      </c>
      <c r="AH374" s="13">
        <v>0.28436641039097882</v>
      </c>
      <c r="AI374" s="13">
        <v>0.25306436954270572</v>
      </c>
      <c r="AJ374" s="13">
        <v>0.1200836469004684</v>
      </c>
      <c r="AK374" s="13">
        <v>0.15113114685879209</v>
      </c>
      <c r="AL374" s="13">
        <v>0.36896960639597148</v>
      </c>
      <c r="AM374" s="13">
        <v>0.1021065480694788</v>
      </c>
      <c r="AO374" s="13">
        <v>0.24578731876020321</v>
      </c>
      <c r="AP374" s="13">
        <v>0.26422254433567333</v>
      </c>
      <c r="AQ374" s="13">
        <v>0.10302898709659181</v>
      </c>
      <c r="AR374" s="13">
        <v>0.14772680676000341</v>
      </c>
      <c r="AS374" s="13">
        <v>0.4388194170650403</v>
      </c>
      <c r="AT374" s="13">
        <v>0.1239826414216491</v>
      </c>
      <c r="AV374" s="13">
        <v>0.31552186394264592</v>
      </c>
      <c r="AW374" s="13">
        <v>0.1118037519504652</v>
      </c>
      <c r="AX374" s="13">
        <v>0.2179062934534032</v>
      </c>
      <c r="AY374" s="13">
        <v>0.44101745630542921</v>
      </c>
      <c r="AZ374" s="13">
        <v>0.1015879379964055</v>
      </c>
      <c r="BB374" s="13">
        <v>0.25287886089593309</v>
      </c>
      <c r="BC374" s="13">
        <v>0.2117874824559936</v>
      </c>
      <c r="BD374" s="13">
        <v>0.106524429169004</v>
      </c>
      <c r="BE374" s="13">
        <v>0.13653890356797729</v>
      </c>
      <c r="BF374" s="13">
        <v>0.30385965939202181</v>
      </c>
      <c r="BH374" s="13">
        <v>0.23980030564220151</v>
      </c>
      <c r="BI374" s="13">
        <v>0.2100271479763938</v>
      </c>
      <c r="BJ374" s="13">
        <v>0.11312542511063151</v>
      </c>
      <c r="BK374" s="13">
        <v>0.1237953496360607</v>
      </c>
      <c r="BL374" s="13">
        <v>0.3850481568460245</v>
      </c>
      <c r="BN374" s="13">
        <v>0.24249992901879069</v>
      </c>
      <c r="BO374" s="13">
        <v>8.1737234959487703E-2</v>
      </c>
      <c r="BP374" s="13">
        <v>0.1753784588084937</v>
      </c>
      <c r="BQ374" s="13">
        <v>0.18084356338401619</v>
      </c>
      <c r="BR374" s="13">
        <v>0.42972967946244067</v>
      </c>
      <c r="BS374" s="13">
        <v>0.26760406556331479</v>
      </c>
    </row>
    <row r="375" spans="2:73" ht="72.5" x14ac:dyDescent="0.35">
      <c r="B375" s="12" t="s">
        <v>193</v>
      </c>
      <c r="C375" s="13">
        <v>0.63285984844800081</v>
      </c>
      <c r="D375" s="13">
        <v>0.50730706064372122</v>
      </c>
      <c r="E375" s="13">
        <v>0.5615027644349303</v>
      </c>
      <c r="F375" s="13">
        <v>0.60533373038649929</v>
      </c>
      <c r="G375" s="13">
        <v>0.59815621556239362</v>
      </c>
      <c r="H375" s="13">
        <v>0.67770191840702354</v>
      </c>
      <c r="I375" s="13">
        <v>0.75060189894213769</v>
      </c>
      <c r="K375" s="13">
        <v>0.65994341671190537</v>
      </c>
      <c r="L375" s="13">
        <v>0.60722752603800212</v>
      </c>
      <c r="N375" s="13">
        <v>0.61953981510151912</v>
      </c>
      <c r="O375" s="13">
        <v>0.61290296968213254</v>
      </c>
      <c r="P375" s="13">
        <v>0.69313825194979706</v>
      </c>
      <c r="Q375" s="13">
        <v>0.61706156615649466</v>
      </c>
      <c r="S375" s="13">
        <v>0.62268953355171752</v>
      </c>
      <c r="T375" s="13">
        <v>0.55211386369619686</v>
      </c>
      <c r="U375" s="13">
        <v>0.70013056127191242</v>
      </c>
      <c r="V375" s="13">
        <v>0.67358935284796639</v>
      </c>
      <c r="W375" s="13">
        <v>0.61484673065249529</v>
      </c>
      <c r="X375" s="13">
        <v>0.66812107102244511</v>
      </c>
      <c r="Y375" s="13">
        <v>0.64584321234267394</v>
      </c>
      <c r="Z375" s="13">
        <v>0.67403883522105656</v>
      </c>
      <c r="AB375" s="13">
        <v>0.58377545085712257</v>
      </c>
      <c r="AC375" s="13">
        <v>0.65797895761807002</v>
      </c>
      <c r="AD375" s="13">
        <v>0.65382136590451168</v>
      </c>
      <c r="AE375" s="13">
        <v>0.62696162801493716</v>
      </c>
      <c r="AF375" s="13">
        <v>0.67684765490872001</v>
      </c>
      <c r="AH375" s="13">
        <v>0.58423741117262074</v>
      </c>
      <c r="AI375" s="13">
        <v>0.63532487538350246</v>
      </c>
      <c r="AJ375" s="13">
        <v>0.79928731605702263</v>
      </c>
      <c r="AK375" s="13">
        <v>0.6851509008182125</v>
      </c>
      <c r="AL375" s="13">
        <v>0.43453045751286778</v>
      </c>
      <c r="AM375" s="13">
        <v>0.79656661191238487</v>
      </c>
      <c r="AO375" s="13">
        <v>0.61116778112903647</v>
      </c>
      <c r="AP375" s="13">
        <v>0.64125383522528789</v>
      </c>
      <c r="AQ375" s="13">
        <v>0.81207159545087193</v>
      </c>
      <c r="AR375" s="13">
        <v>0.66021101472603516</v>
      </c>
      <c r="AS375" s="13">
        <v>0.40767537179156987</v>
      </c>
      <c r="AT375" s="13">
        <v>0.78526036357897844</v>
      </c>
      <c r="AV375" s="13">
        <v>0.59206725132333393</v>
      </c>
      <c r="AW375" s="13">
        <v>0.80496934131010378</v>
      </c>
      <c r="AX375" s="13">
        <v>0.66214063579875015</v>
      </c>
      <c r="AY375" s="13">
        <v>0.42062510995519597</v>
      </c>
      <c r="AZ375" s="13">
        <v>0.81718653134577501</v>
      </c>
      <c r="BB375" s="13">
        <v>0.61444143892352177</v>
      </c>
      <c r="BC375" s="13">
        <v>0.68551919138567619</v>
      </c>
      <c r="BD375" s="13">
        <v>0.81966752451951175</v>
      </c>
      <c r="BE375" s="13">
        <v>0.81134460154392052</v>
      </c>
      <c r="BF375" s="13">
        <v>0.46160207377004808</v>
      </c>
      <c r="BH375" s="13">
        <v>0.62740715140707259</v>
      </c>
      <c r="BI375" s="13">
        <v>0.67696002811565081</v>
      </c>
      <c r="BJ375" s="13">
        <v>0.80705903297672466</v>
      </c>
      <c r="BK375" s="13">
        <v>0.79607939225943947</v>
      </c>
      <c r="BL375" s="13">
        <v>0.47035945702933279</v>
      </c>
      <c r="BN375" s="13">
        <v>0.64501969044707352</v>
      </c>
      <c r="BO375" s="13">
        <v>0.82957195376115445</v>
      </c>
      <c r="BP375" s="13">
        <v>0.76692541748782184</v>
      </c>
      <c r="BQ375" s="13">
        <v>0.73516734412533624</v>
      </c>
      <c r="BR375" s="13">
        <v>0.38057559578597799</v>
      </c>
      <c r="BS375" s="13">
        <v>0.60371798132504728</v>
      </c>
    </row>
    <row r="376" spans="2:73" x14ac:dyDescent="0.35">
      <c r="B376" s="12" t="s">
        <v>120</v>
      </c>
      <c r="C376" s="13">
        <v>0.1438101864475787</v>
      </c>
      <c r="D376" s="13">
        <v>0.16127878803992129</v>
      </c>
      <c r="E376" s="13">
        <v>0.15189651150368369</v>
      </c>
      <c r="F376" s="13">
        <v>0.13059744814648469</v>
      </c>
      <c r="G376" s="13">
        <v>0.16077666346310771</v>
      </c>
      <c r="H376" s="13">
        <v>0.14865799817751649</v>
      </c>
      <c r="I376" s="13">
        <v>0.12285612210251939</v>
      </c>
      <c r="K376" s="13">
        <v>9.826014623722111E-2</v>
      </c>
      <c r="L376" s="13">
        <v>0.18969040934825601</v>
      </c>
      <c r="N376" s="13">
        <v>9.42640205569409E-2</v>
      </c>
      <c r="O376" s="13">
        <v>0.1419542185928715</v>
      </c>
      <c r="P376" s="13">
        <v>0.12220617081753191</v>
      </c>
      <c r="Q376" s="13">
        <v>0.20129825905976989</v>
      </c>
      <c r="S376" s="13">
        <v>0.14778260160973319</v>
      </c>
      <c r="T376" s="13">
        <v>0.15540405273661009</v>
      </c>
      <c r="U376" s="13">
        <v>9.403129282024239E-2</v>
      </c>
      <c r="V376" s="13">
        <v>0.1244681636587037</v>
      </c>
      <c r="W376" s="13">
        <v>0.17795968476830701</v>
      </c>
      <c r="X376" s="13">
        <v>0.1471993062946898</v>
      </c>
      <c r="Y376" s="13">
        <v>0.21754030741779559</v>
      </c>
      <c r="Z376" s="13">
        <v>9.5437503927470246E-2</v>
      </c>
      <c r="AB376" s="13">
        <v>0.20958181149821589</v>
      </c>
      <c r="AC376" s="13">
        <v>0.1202819348073281</v>
      </c>
      <c r="AD376" s="13">
        <v>0.1090463558223608</v>
      </c>
      <c r="AE376" s="13">
        <v>0.1131961514114156</v>
      </c>
      <c r="AF376" s="13">
        <v>6.7383909311398385E-2</v>
      </c>
      <c r="AH376" s="13">
        <v>0.13139617843640031</v>
      </c>
      <c r="AI376" s="13">
        <v>0.1116107550737918</v>
      </c>
      <c r="AJ376" s="13">
        <v>8.0629037042508969E-2</v>
      </c>
      <c r="AK376" s="13">
        <v>0.16371795232299541</v>
      </c>
      <c r="AL376" s="13">
        <v>0.19649993609116029</v>
      </c>
      <c r="AM376" s="13">
        <v>0.10132684001813649</v>
      </c>
      <c r="AO376" s="13">
        <v>0.14304490011076029</v>
      </c>
      <c r="AP376" s="13">
        <v>9.4523620439038891E-2</v>
      </c>
      <c r="AQ376" s="13">
        <v>8.4899417452536374E-2</v>
      </c>
      <c r="AR376" s="13">
        <v>0.1920621785139614</v>
      </c>
      <c r="AS376" s="13">
        <v>0.1535052111433898</v>
      </c>
      <c r="AT376" s="13">
        <v>9.0756994999372523E-2</v>
      </c>
      <c r="AV376" s="13">
        <v>9.241088473402026E-2</v>
      </c>
      <c r="AW376" s="13">
        <v>8.3226906739430992E-2</v>
      </c>
      <c r="AX376" s="13">
        <v>0.1199530707478467</v>
      </c>
      <c r="AY376" s="13">
        <v>0.13835743373937481</v>
      </c>
      <c r="AZ376" s="13">
        <v>8.122553065781947E-2</v>
      </c>
      <c r="BB376" s="13">
        <v>0.1326797001805449</v>
      </c>
      <c r="BC376" s="13">
        <v>0.1026933261583302</v>
      </c>
      <c r="BD376" s="13">
        <v>7.3808046311484132E-2</v>
      </c>
      <c r="BE376" s="13">
        <v>5.211649488810223E-2</v>
      </c>
      <c r="BF376" s="13">
        <v>0.23453826683792989</v>
      </c>
      <c r="BH376" s="13">
        <v>0.13279254295072571</v>
      </c>
      <c r="BI376" s="13">
        <v>0.1130128239079552</v>
      </c>
      <c r="BJ376" s="13">
        <v>7.9815541912643798E-2</v>
      </c>
      <c r="BK376" s="13">
        <v>8.0125258104499872E-2</v>
      </c>
      <c r="BL376" s="13">
        <v>0.14459238612464281</v>
      </c>
      <c r="BN376" s="13">
        <v>0.1124803805341356</v>
      </c>
      <c r="BO376" s="13">
        <v>8.869081127935774E-2</v>
      </c>
      <c r="BP376" s="13">
        <v>5.7696123703684328E-2</v>
      </c>
      <c r="BQ376" s="13">
        <v>8.3989092490647704E-2</v>
      </c>
      <c r="BR376" s="13">
        <v>0.1896947247515815</v>
      </c>
      <c r="BS376" s="13">
        <v>0.12867795311163779</v>
      </c>
    </row>
    <row r="378" spans="2:73" x14ac:dyDescent="0.35">
      <c r="B378" s="25" t="s">
        <v>194</v>
      </c>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row>
    <row r="379" spans="2:73" x14ac:dyDescent="0.35">
      <c r="B379" s="27" t="s">
        <v>16</v>
      </c>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row>
    <row r="380" spans="2:73" x14ac:dyDescent="0.35">
      <c r="B380" s="12" t="s">
        <v>195</v>
      </c>
      <c r="C380" s="13">
        <v>0.26052181116442102</v>
      </c>
      <c r="D380" s="13">
        <v>0.27673719085074622</v>
      </c>
      <c r="E380" s="13">
        <v>0.29686382006066092</v>
      </c>
      <c r="F380" s="13">
        <v>0.28210408440261292</v>
      </c>
      <c r="G380" s="13">
        <v>0.31208111856511672</v>
      </c>
      <c r="H380" s="13">
        <v>0.2467870357017331</v>
      </c>
      <c r="I380" s="13">
        <v>0.18529441313326561</v>
      </c>
      <c r="K380" s="13">
        <v>0.30335752425437518</v>
      </c>
      <c r="L380" s="13">
        <v>0.21598977840008479</v>
      </c>
      <c r="N380" s="13">
        <v>0.30496391242148779</v>
      </c>
      <c r="O380" s="13">
        <v>0.25970560063583981</v>
      </c>
      <c r="P380" s="13">
        <v>0.2357177094727676</v>
      </c>
      <c r="Q380" s="13">
        <v>0.2476499363938435</v>
      </c>
      <c r="S380" s="13">
        <v>0.26495334605681259</v>
      </c>
      <c r="T380" s="13">
        <v>0.2731390526856754</v>
      </c>
      <c r="U380" s="13">
        <v>0.26863168368600399</v>
      </c>
      <c r="V380" s="13">
        <v>0.20265838802330349</v>
      </c>
      <c r="W380" s="13">
        <v>0.25697667869922269</v>
      </c>
      <c r="X380" s="13">
        <v>0.26895288632276459</v>
      </c>
      <c r="Y380" s="13">
        <v>0.29685588911579081</v>
      </c>
      <c r="Z380" s="13">
        <v>0.29347267764628332</v>
      </c>
      <c r="AB380" s="13">
        <v>0.222293368913871</v>
      </c>
      <c r="AC380" s="13">
        <v>0.25382001469611998</v>
      </c>
      <c r="AD380" s="13">
        <v>0.26860938862671779</v>
      </c>
      <c r="AE380" s="13">
        <v>0.28580915061616058</v>
      </c>
      <c r="AF380" s="13">
        <v>0.38980050228193558</v>
      </c>
      <c r="AH380" s="13">
        <v>0.33619028605094481</v>
      </c>
      <c r="AI380" s="13">
        <v>0.27780267034823058</v>
      </c>
      <c r="AJ380" s="13">
        <v>0.18860021916761011</v>
      </c>
      <c r="AK380" s="13">
        <v>0.17401131047005081</v>
      </c>
      <c r="AL380" s="13">
        <v>0.35931707560034282</v>
      </c>
      <c r="AM380" s="13">
        <v>0.15653629483292339</v>
      </c>
      <c r="AO380" s="13">
        <v>0.3063384092997728</v>
      </c>
      <c r="AP380" s="13">
        <v>0.29190527786489529</v>
      </c>
      <c r="AQ380" s="13">
        <v>0.17413773097456339</v>
      </c>
      <c r="AR380" s="13">
        <v>0.19824371850472999</v>
      </c>
      <c r="AS380" s="13">
        <v>0.4223234596511129</v>
      </c>
      <c r="AT380" s="13">
        <v>0.15780769581395651</v>
      </c>
      <c r="AV380" s="13">
        <v>0.32909338866301602</v>
      </c>
      <c r="AW380" s="13">
        <v>0.16569663735061169</v>
      </c>
      <c r="AX380" s="13">
        <v>0.21516859331879629</v>
      </c>
      <c r="AY380" s="13">
        <v>0.34133509172840559</v>
      </c>
      <c r="AZ380" s="13">
        <v>0.16486898412130699</v>
      </c>
      <c r="BB380" s="13">
        <v>0.32572542651579722</v>
      </c>
      <c r="BC380" s="13">
        <v>0.22399427335191219</v>
      </c>
      <c r="BD380" s="13">
        <v>0.17205918027336881</v>
      </c>
      <c r="BE380" s="13">
        <v>0.23829909743377639</v>
      </c>
      <c r="BF380" s="13">
        <v>0.40441150359721201</v>
      </c>
      <c r="BH380" s="13">
        <v>0.31099937996462429</v>
      </c>
      <c r="BI380" s="13">
        <v>0.23416748302631291</v>
      </c>
      <c r="BJ380" s="13">
        <v>0.18251464690959121</v>
      </c>
      <c r="BK380" s="13">
        <v>0.20119630084619289</v>
      </c>
      <c r="BL380" s="13">
        <v>0.49041661561092781</v>
      </c>
      <c r="BN380" s="13">
        <v>0.26945201450458339</v>
      </c>
      <c r="BO380" s="13">
        <v>0.15179021388449371</v>
      </c>
      <c r="BP380" s="13">
        <v>0.2171057842203164</v>
      </c>
      <c r="BQ380" s="13">
        <v>0.2341898320979563</v>
      </c>
      <c r="BR380" s="13">
        <v>0.37766938665531302</v>
      </c>
      <c r="BS380" s="13">
        <v>0.33262773420015151</v>
      </c>
    </row>
    <row r="381" spans="2:73" x14ac:dyDescent="0.35">
      <c r="B381" s="12" t="s">
        <v>196</v>
      </c>
      <c r="C381" s="13">
        <v>0.37911369040318038</v>
      </c>
      <c r="D381" s="13">
        <v>0.37096032919453159</v>
      </c>
      <c r="E381" s="13">
        <v>0.37566906629556701</v>
      </c>
      <c r="F381" s="13">
        <v>0.3867595755920924</v>
      </c>
      <c r="G381" s="13">
        <v>0.40419446718768692</v>
      </c>
      <c r="H381" s="13">
        <v>0.37208119615317631</v>
      </c>
      <c r="I381" s="13">
        <v>0.36696422841836129</v>
      </c>
      <c r="K381" s="13">
        <v>0.37798565125262817</v>
      </c>
      <c r="L381" s="13">
        <v>0.38111123154078652</v>
      </c>
      <c r="N381" s="13">
        <v>0.4314615031708624</v>
      </c>
      <c r="O381" s="13">
        <v>0.40529601635073281</v>
      </c>
      <c r="P381" s="13">
        <v>0.35185064579559688</v>
      </c>
      <c r="Q381" s="13">
        <v>0.34106105666760278</v>
      </c>
      <c r="S381" s="13">
        <v>0.38256101542865639</v>
      </c>
      <c r="T381" s="13">
        <v>0.44041702768909458</v>
      </c>
      <c r="U381" s="13">
        <v>0.32761105571743021</v>
      </c>
      <c r="V381" s="13">
        <v>0.33525773680982363</v>
      </c>
      <c r="W381" s="13">
        <v>0.40892801769591058</v>
      </c>
      <c r="X381" s="13">
        <v>0.33054020604793011</v>
      </c>
      <c r="Y381" s="13">
        <v>0.47185096658697712</v>
      </c>
      <c r="Z381" s="13">
        <v>0.34158195036403832</v>
      </c>
      <c r="AB381" s="13">
        <v>0.39198110202489339</v>
      </c>
      <c r="AC381" s="13">
        <v>0.37216633222322942</v>
      </c>
      <c r="AD381" s="13">
        <v>0.335098631623853</v>
      </c>
      <c r="AE381" s="13">
        <v>0.41138928694534982</v>
      </c>
      <c r="AF381" s="13">
        <v>0.40230767168278991</v>
      </c>
      <c r="AH381" s="13">
        <v>0.41755453094991851</v>
      </c>
      <c r="AI381" s="13">
        <v>0.45717770246751882</v>
      </c>
      <c r="AJ381" s="13">
        <v>0.32135129916793409</v>
      </c>
      <c r="AK381" s="13">
        <v>0.44018395091995483</v>
      </c>
      <c r="AL381" s="13">
        <v>0.37270742519949168</v>
      </c>
      <c r="AM381" s="13">
        <v>0.26904683584311939</v>
      </c>
      <c r="AO381" s="13">
        <v>0.42230408971553463</v>
      </c>
      <c r="AP381" s="13">
        <v>0.44831408219021801</v>
      </c>
      <c r="AQ381" s="13">
        <v>0.32126916517201021</v>
      </c>
      <c r="AR381" s="13">
        <v>0.46566716679810899</v>
      </c>
      <c r="AS381" s="13">
        <v>0.34330709516012298</v>
      </c>
      <c r="AT381" s="13">
        <v>0.29402542649893121</v>
      </c>
      <c r="AV381" s="13">
        <v>0.43228682773284982</v>
      </c>
      <c r="AW381" s="13">
        <v>0.41490674321364462</v>
      </c>
      <c r="AX381" s="13">
        <v>0.38705024016378159</v>
      </c>
      <c r="AY381" s="13">
        <v>0.39896208393296911</v>
      </c>
      <c r="AZ381" s="13">
        <v>0.29301176681261792</v>
      </c>
      <c r="BB381" s="13">
        <v>0.41540405961485288</v>
      </c>
      <c r="BC381" s="13">
        <v>0.44679520403529049</v>
      </c>
      <c r="BD381" s="13">
        <v>0.26555958397246548</v>
      </c>
      <c r="BE381" s="13">
        <v>0.38598539969581919</v>
      </c>
      <c r="BF381" s="13">
        <v>0.35267004140902403</v>
      </c>
      <c r="BH381" s="13">
        <v>0.41218009956868468</v>
      </c>
      <c r="BI381" s="13">
        <v>0.46423854786064173</v>
      </c>
      <c r="BJ381" s="13">
        <v>0.30120968820594529</v>
      </c>
      <c r="BK381" s="13">
        <v>0.39467330942414702</v>
      </c>
      <c r="BL381" s="13">
        <v>0.30032703537137229</v>
      </c>
      <c r="BN381" s="13">
        <v>0.41054087270980882</v>
      </c>
      <c r="BO381" s="13">
        <v>0.31564103321862891</v>
      </c>
      <c r="BP381" s="13">
        <v>0.38502231911028528</v>
      </c>
      <c r="BQ381" s="13">
        <v>0.28890165491456821</v>
      </c>
      <c r="BR381" s="13">
        <v>0.31216783098313122</v>
      </c>
      <c r="BS381" s="13">
        <v>0.41676207070584198</v>
      </c>
    </row>
    <row r="382" spans="2:73" ht="29" x14ac:dyDescent="0.35">
      <c r="B382" s="12" t="s">
        <v>197</v>
      </c>
      <c r="C382" s="13">
        <v>0.1721006820897534</v>
      </c>
      <c r="D382" s="13">
        <v>0.1198740452564047</v>
      </c>
      <c r="E382" s="13">
        <v>0.1408504001652878</v>
      </c>
      <c r="F382" s="13">
        <v>0.13302665513168141</v>
      </c>
      <c r="G382" s="13">
        <v>0.13309517370099061</v>
      </c>
      <c r="H382" s="13">
        <v>0.20480376622403601</v>
      </c>
      <c r="I382" s="13">
        <v>0.2478704342693181</v>
      </c>
      <c r="K382" s="13">
        <v>0.1766004089827542</v>
      </c>
      <c r="L382" s="13">
        <v>0.16799563113908339</v>
      </c>
      <c r="N382" s="13">
        <v>0.15262131206649651</v>
      </c>
      <c r="O382" s="13">
        <v>0.15884637801674031</v>
      </c>
      <c r="P382" s="13">
        <v>0.1965655999683813</v>
      </c>
      <c r="Q382" s="13">
        <v>0.17439844663054249</v>
      </c>
      <c r="S382" s="13">
        <v>0.1585718745618776</v>
      </c>
      <c r="T382" s="13">
        <v>0.12942086026740809</v>
      </c>
      <c r="U382" s="13">
        <v>0.24591067025696051</v>
      </c>
      <c r="V382" s="13">
        <v>0.23439792174502699</v>
      </c>
      <c r="W382" s="13">
        <v>0.1582766481298277</v>
      </c>
      <c r="X382" s="13">
        <v>0.18508980558841301</v>
      </c>
      <c r="Y382" s="13">
        <v>0.10339690225772941</v>
      </c>
      <c r="Z382" s="13">
        <v>0.1720266602083845</v>
      </c>
      <c r="AB382" s="13">
        <v>0.16730269100349171</v>
      </c>
      <c r="AC382" s="13">
        <v>0.18760561988564611</v>
      </c>
      <c r="AD382" s="13">
        <v>0.21806887424130469</v>
      </c>
      <c r="AE382" s="13">
        <v>0.1780858067081014</v>
      </c>
      <c r="AF382" s="13">
        <v>9.6049282466202701E-2</v>
      </c>
      <c r="AH382" s="13">
        <v>0.123143088566259</v>
      </c>
      <c r="AI382" s="13">
        <v>0.1066453779271832</v>
      </c>
      <c r="AJ382" s="13">
        <v>0.32789389770391503</v>
      </c>
      <c r="AK382" s="13">
        <v>0.19417407378201701</v>
      </c>
      <c r="AL382" s="13">
        <v>0.11512888397319811</v>
      </c>
      <c r="AM382" s="13">
        <v>0.30592769182316498</v>
      </c>
      <c r="AO382" s="13">
        <v>0.13307443348080439</v>
      </c>
      <c r="AP382" s="13">
        <v>0.1137712738948152</v>
      </c>
      <c r="AQ382" s="13">
        <v>0.31814022160434791</v>
      </c>
      <c r="AR382" s="13">
        <v>0.139364456760183</v>
      </c>
      <c r="AS382" s="13">
        <v>9.9978003175507604E-2</v>
      </c>
      <c r="AT382" s="13">
        <v>0.31367194865392239</v>
      </c>
      <c r="AV382" s="13">
        <v>9.1682699006669241E-2</v>
      </c>
      <c r="AW382" s="13">
        <v>0.25068751385417931</v>
      </c>
      <c r="AX382" s="13">
        <v>0.2246873546350637</v>
      </c>
      <c r="AY382" s="13">
        <v>0.12795784609159569</v>
      </c>
      <c r="AZ382" s="13">
        <v>0.30824796976605418</v>
      </c>
      <c r="BB382" s="13">
        <v>0.11632612295974069</v>
      </c>
      <c r="BC382" s="13">
        <v>0.16950631952835871</v>
      </c>
      <c r="BD382" s="13">
        <v>0.35154875322808021</v>
      </c>
      <c r="BE382" s="13">
        <v>0.23850761580360921</v>
      </c>
      <c r="BF382" s="13">
        <v>0.11874269612445711</v>
      </c>
      <c r="BH382" s="13">
        <v>0.1242775522059642</v>
      </c>
      <c r="BI382" s="13">
        <v>0.14189665086124151</v>
      </c>
      <c r="BJ382" s="13">
        <v>0.32961737992572882</v>
      </c>
      <c r="BK382" s="13">
        <v>0.21825262675014559</v>
      </c>
      <c r="BL382" s="13">
        <v>0.1097436313927917</v>
      </c>
      <c r="BN382" s="13">
        <v>0.16025582419098361</v>
      </c>
      <c r="BO382" s="13">
        <v>0.31659589886086309</v>
      </c>
      <c r="BP382" s="13">
        <v>0.24097216490844631</v>
      </c>
      <c r="BQ382" s="13">
        <v>0.27811516278151027</v>
      </c>
      <c r="BR382" s="13">
        <v>0.12645623272713929</v>
      </c>
      <c r="BS382" s="13">
        <v>0.11685074107090861</v>
      </c>
    </row>
    <row r="383" spans="2:73" ht="29" x14ac:dyDescent="0.35">
      <c r="B383" s="12" t="s">
        <v>198</v>
      </c>
      <c r="C383" s="13">
        <v>5.3425846464192878E-2</v>
      </c>
      <c r="D383" s="13">
        <v>4.1095876245691332E-2</v>
      </c>
      <c r="E383" s="13">
        <v>2.980843758646921E-2</v>
      </c>
      <c r="F383" s="13">
        <v>6.8031657982267901E-2</v>
      </c>
      <c r="G383" s="13">
        <v>3.9229731796980208E-2</v>
      </c>
      <c r="H383" s="13">
        <v>7.002948065519228E-2</v>
      </c>
      <c r="I383" s="13">
        <v>6.5010773113678103E-2</v>
      </c>
      <c r="K383" s="13">
        <v>6.4296926187444578E-2</v>
      </c>
      <c r="L383" s="13">
        <v>4.2677213485270003E-2</v>
      </c>
      <c r="N383" s="13">
        <v>3.8843670737342122E-2</v>
      </c>
      <c r="O383" s="13">
        <v>5.8514701094382497E-2</v>
      </c>
      <c r="P383" s="13">
        <v>5.7007750692718212E-2</v>
      </c>
      <c r="Q383" s="13">
        <v>5.5600271606775477E-2</v>
      </c>
      <c r="S383" s="13">
        <v>4.4017529981151729E-2</v>
      </c>
      <c r="T383" s="13">
        <v>1.821911004212997E-2</v>
      </c>
      <c r="U383" s="13">
        <v>9.2937744956661975E-2</v>
      </c>
      <c r="V383" s="13">
        <v>8.8299100647836054E-2</v>
      </c>
      <c r="W383" s="13">
        <v>5.7947002855520943E-2</v>
      </c>
      <c r="X383" s="13">
        <v>7.6090452834255529E-2</v>
      </c>
      <c r="Y383" s="13">
        <v>3.5400055160200908E-2</v>
      </c>
      <c r="Z383" s="13">
        <v>3.8111246955709249E-2</v>
      </c>
      <c r="AB383" s="13">
        <v>6.8290474246386582E-2</v>
      </c>
      <c r="AC383" s="13">
        <v>4.5075905692248307E-2</v>
      </c>
      <c r="AD383" s="13">
        <v>6.6355633325964711E-2</v>
      </c>
      <c r="AE383" s="13">
        <v>2.8168294947318331E-2</v>
      </c>
      <c r="AF383" s="13">
        <v>5.8519933431563413E-2</v>
      </c>
      <c r="AH383" s="13">
        <v>3.096038196299452E-2</v>
      </c>
      <c r="AI383" s="13">
        <v>6.5769418960165277E-2</v>
      </c>
      <c r="AJ383" s="13">
        <v>5.3324553163911798E-2</v>
      </c>
      <c r="AK383" s="13">
        <v>5.7322894223362272E-2</v>
      </c>
      <c r="AL383" s="13">
        <v>2.1068670084047659E-2</v>
      </c>
      <c r="AM383" s="13">
        <v>0.11201928074341611</v>
      </c>
      <c r="AO383" s="13">
        <v>3.2519220364656452E-2</v>
      </c>
      <c r="AP383" s="13">
        <v>5.9856406255903598E-2</v>
      </c>
      <c r="AQ383" s="13">
        <v>6.3811263707566665E-2</v>
      </c>
      <c r="AR383" s="13">
        <v>7.003597632070141E-2</v>
      </c>
      <c r="AS383" s="13">
        <v>2.156854651662251E-2</v>
      </c>
      <c r="AT383" s="13">
        <v>0.1013824247528194</v>
      </c>
      <c r="AV383" s="13">
        <v>5.1103944201224383E-2</v>
      </c>
      <c r="AW383" s="13">
        <v>4.540164920903348E-2</v>
      </c>
      <c r="AX383" s="13">
        <v>7.032446077001106E-2</v>
      </c>
      <c r="AY383" s="13">
        <v>2.175167990092855E-2</v>
      </c>
      <c r="AZ383" s="13">
        <v>0.10498615017232429</v>
      </c>
      <c r="BB383" s="13">
        <v>3.996934857814069E-2</v>
      </c>
      <c r="BC383" s="13">
        <v>5.029615794236067E-2</v>
      </c>
      <c r="BD383" s="13">
        <v>0.10856816403062371</v>
      </c>
      <c r="BE383" s="13">
        <v>6.8832013372602155E-2</v>
      </c>
      <c r="BF383" s="13">
        <v>0</v>
      </c>
      <c r="BH383" s="13">
        <v>4.3273871037998422E-2</v>
      </c>
      <c r="BI383" s="13">
        <v>4.7290976067269959E-2</v>
      </c>
      <c r="BJ383" s="13">
        <v>9.6315619539289202E-2</v>
      </c>
      <c r="BK383" s="13">
        <v>8.8373995291094659E-2</v>
      </c>
      <c r="BL383" s="13">
        <v>1.280068874865088E-2</v>
      </c>
      <c r="BN383" s="13">
        <v>5.62628079646985E-2</v>
      </c>
      <c r="BO383" s="13">
        <v>8.8008936392839354E-2</v>
      </c>
      <c r="BP383" s="13">
        <v>4.7317654175478917E-2</v>
      </c>
      <c r="BQ383" s="13">
        <v>8.7528539672228484E-2</v>
      </c>
      <c r="BR383" s="13">
        <v>2.2755900930113999E-2</v>
      </c>
      <c r="BS383" s="13">
        <v>4.0113813608318581E-2</v>
      </c>
    </row>
    <row r="384" spans="2:73" x14ac:dyDescent="0.35">
      <c r="B384" s="12" t="s">
        <v>120</v>
      </c>
      <c r="C384" s="13">
        <v>0.1348379698784524</v>
      </c>
      <c r="D384" s="13">
        <v>0.19133255845262631</v>
      </c>
      <c r="E384" s="13">
        <v>0.1568082758920151</v>
      </c>
      <c r="F384" s="13">
        <v>0.13007802689134521</v>
      </c>
      <c r="G384" s="13">
        <v>0.1113995087492255</v>
      </c>
      <c r="H384" s="13">
        <v>0.1062985212658623</v>
      </c>
      <c r="I384" s="13">
        <v>0.1348601510653768</v>
      </c>
      <c r="K384" s="13">
        <v>7.7759489322797762E-2</v>
      </c>
      <c r="L384" s="13">
        <v>0.1922261454347752</v>
      </c>
      <c r="N384" s="13">
        <v>7.2109601603811205E-2</v>
      </c>
      <c r="O384" s="13">
        <v>0.11763730390230449</v>
      </c>
      <c r="P384" s="13">
        <v>0.15885829407053581</v>
      </c>
      <c r="Q384" s="13">
        <v>0.18129028870123581</v>
      </c>
      <c r="S384" s="13">
        <v>0.14989623397150159</v>
      </c>
      <c r="T384" s="13">
        <v>0.13880394931569179</v>
      </c>
      <c r="U384" s="13">
        <v>6.490884538294335E-2</v>
      </c>
      <c r="V384" s="13">
        <v>0.13938685277400981</v>
      </c>
      <c r="W384" s="13">
        <v>0.117871652619518</v>
      </c>
      <c r="X384" s="13">
        <v>0.1393266492066367</v>
      </c>
      <c r="Y384" s="13">
        <v>9.2496186879301903E-2</v>
      </c>
      <c r="Z384" s="13">
        <v>0.15480746482558461</v>
      </c>
      <c r="AB384" s="13">
        <v>0.15013236381135731</v>
      </c>
      <c r="AC384" s="13">
        <v>0.14133212750275609</v>
      </c>
      <c r="AD384" s="13">
        <v>0.1118674721821597</v>
      </c>
      <c r="AE384" s="13">
        <v>9.6547460783069902E-2</v>
      </c>
      <c r="AF384" s="13">
        <v>5.3322610137508553E-2</v>
      </c>
      <c r="AH384" s="13">
        <v>9.2151712469883282E-2</v>
      </c>
      <c r="AI384" s="13">
        <v>9.2604830296902058E-2</v>
      </c>
      <c r="AJ384" s="13">
        <v>0.10883003079662899</v>
      </c>
      <c r="AK384" s="13">
        <v>0.13430777060461499</v>
      </c>
      <c r="AL384" s="13">
        <v>0.13177794514291949</v>
      </c>
      <c r="AM384" s="13">
        <v>0.1564698967573761</v>
      </c>
      <c r="AO384" s="13">
        <v>0.1057638471392317</v>
      </c>
      <c r="AP384" s="13">
        <v>8.615295979416783E-2</v>
      </c>
      <c r="AQ384" s="13">
        <v>0.1226416185415118</v>
      </c>
      <c r="AR384" s="13">
        <v>0.12668868161627669</v>
      </c>
      <c r="AS384" s="13">
        <v>0.1128228954966338</v>
      </c>
      <c r="AT384" s="13">
        <v>0.1331125042803703</v>
      </c>
      <c r="AV384" s="13">
        <v>9.583314039624069E-2</v>
      </c>
      <c r="AW384" s="13">
        <v>0.1233074563725309</v>
      </c>
      <c r="AX384" s="13">
        <v>0.1027693511123474</v>
      </c>
      <c r="AY384" s="13">
        <v>0.10999329834610121</v>
      </c>
      <c r="AZ384" s="13">
        <v>0.12888512912769651</v>
      </c>
      <c r="BB384" s="13">
        <v>0.10257504233146821</v>
      </c>
      <c r="BC384" s="13">
        <v>0.1094080451420779</v>
      </c>
      <c r="BD384" s="13">
        <v>0.10226431849546171</v>
      </c>
      <c r="BE384" s="13">
        <v>6.8375873694193137E-2</v>
      </c>
      <c r="BF384" s="13">
        <v>0.1241757588693068</v>
      </c>
      <c r="BH384" s="13">
        <v>0.1092690972227283</v>
      </c>
      <c r="BI384" s="13">
        <v>0.1124063421845338</v>
      </c>
      <c r="BJ384" s="13">
        <v>9.0342665419445425E-2</v>
      </c>
      <c r="BK384" s="13">
        <v>9.7503767688419785E-2</v>
      </c>
      <c r="BL384" s="13">
        <v>8.6712028876257161E-2</v>
      </c>
      <c r="BN384" s="13">
        <v>0.10348848062992549</v>
      </c>
      <c r="BO384" s="13">
        <v>0.127963917643175</v>
      </c>
      <c r="BP384" s="13">
        <v>0.109582077585473</v>
      </c>
      <c r="BQ384" s="13">
        <v>0.111264810533737</v>
      </c>
      <c r="BR384" s="13">
        <v>0.1609506487043027</v>
      </c>
      <c r="BS384" s="13">
        <v>9.3645640414779255E-2</v>
      </c>
    </row>
    <row r="386" spans="2:73" x14ac:dyDescent="0.35">
      <c r="B386" s="25" t="s">
        <v>199</v>
      </c>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row>
    <row r="387" spans="2:73" x14ac:dyDescent="0.35">
      <c r="B387" s="27" t="s">
        <v>16</v>
      </c>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row>
    <row r="388" spans="2:73" x14ac:dyDescent="0.35">
      <c r="B388" s="12" t="s">
        <v>195</v>
      </c>
      <c r="C388" s="13">
        <v>0.2122696716723636</v>
      </c>
      <c r="D388" s="13">
        <v>0.23736092405276049</v>
      </c>
      <c r="E388" s="13">
        <v>0.2841101349631176</v>
      </c>
      <c r="F388" s="13">
        <v>0.22555711686011301</v>
      </c>
      <c r="G388" s="13">
        <v>0.21962891222590419</v>
      </c>
      <c r="H388" s="13">
        <v>0.1958981304349956</v>
      </c>
      <c r="I388" s="13">
        <v>0.14702881859269409</v>
      </c>
      <c r="K388" s="13">
        <v>0.24400150772130569</v>
      </c>
      <c r="L388" s="13">
        <v>0.17873093686339431</v>
      </c>
      <c r="N388" s="13">
        <v>0.25212291535518788</v>
      </c>
      <c r="O388" s="13">
        <v>0.216563505432804</v>
      </c>
      <c r="P388" s="13">
        <v>0.1910330217258541</v>
      </c>
      <c r="Q388" s="13">
        <v>0.19777587086391121</v>
      </c>
      <c r="S388" s="13">
        <v>0.25133136913624399</v>
      </c>
      <c r="T388" s="13">
        <v>0.24459082620662839</v>
      </c>
      <c r="U388" s="13">
        <v>0.14064793198179981</v>
      </c>
      <c r="V388" s="13">
        <v>0.19788287190077</v>
      </c>
      <c r="W388" s="13">
        <v>0.1903571628789314</v>
      </c>
      <c r="X388" s="13">
        <v>0.1574255519234955</v>
      </c>
      <c r="Y388" s="13">
        <v>0.2154214418392747</v>
      </c>
      <c r="Z388" s="13">
        <v>0.1968933095372454</v>
      </c>
      <c r="AB388" s="13">
        <v>0.18501974016042619</v>
      </c>
      <c r="AC388" s="13">
        <v>0.22533092880912309</v>
      </c>
      <c r="AD388" s="13">
        <v>0.18811911878814461</v>
      </c>
      <c r="AE388" s="13">
        <v>0.2154842308406861</v>
      </c>
      <c r="AF388" s="13">
        <v>0.31207597080123201</v>
      </c>
      <c r="AH388" s="13">
        <v>0.2860357105836242</v>
      </c>
      <c r="AI388" s="13">
        <v>0.22373880970314761</v>
      </c>
      <c r="AJ388" s="13">
        <v>0.13236448507326409</v>
      </c>
      <c r="AK388" s="13">
        <v>9.8707267354072009E-2</v>
      </c>
      <c r="AL388" s="13">
        <v>0.29669488081317019</v>
      </c>
      <c r="AM388" s="13">
        <v>0.1343897985546581</v>
      </c>
      <c r="AO388" s="13">
        <v>0.26766540629474361</v>
      </c>
      <c r="AP388" s="13">
        <v>0.21642463859433089</v>
      </c>
      <c r="AQ388" s="13">
        <v>0.12794982232171709</v>
      </c>
      <c r="AR388" s="13">
        <v>0.11577743316687519</v>
      </c>
      <c r="AS388" s="13">
        <v>0.33136772955400162</v>
      </c>
      <c r="AT388" s="13">
        <v>0.14101595925448951</v>
      </c>
      <c r="AV388" s="13">
        <v>0.28564211402206008</v>
      </c>
      <c r="AW388" s="13">
        <v>0.1226769465961768</v>
      </c>
      <c r="AX388" s="13">
        <v>0.11672118947730641</v>
      </c>
      <c r="AY388" s="13">
        <v>0.30326549891168852</v>
      </c>
      <c r="AZ388" s="13">
        <v>0.13851933992981449</v>
      </c>
      <c r="BB388" s="13">
        <v>0.27538454993033368</v>
      </c>
      <c r="BC388" s="13">
        <v>0.1953634362150094</v>
      </c>
      <c r="BD388" s="13">
        <v>0.1366768247331758</v>
      </c>
      <c r="BE388" s="13">
        <v>7.9571936556982345E-2</v>
      </c>
      <c r="BF388" s="13">
        <v>0.29821788302116148</v>
      </c>
      <c r="BH388" s="13">
        <v>0.2544262487029465</v>
      </c>
      <c r="BI388" s="13">
        <v>0.19260902177169381</v>
      </c>
      <c r="BJ388" s="13">
        <v>0.15390952952970841</v>
      </c>
      <c r="BK388" s="13">
        <v>8.9387031094859029E-2</v>
      </c>
      <c r="BL388" s="13">
        <v>0.38100319055395798</v>
      </c>
      <c r="BN388" s="13">
        <v>0.203621885613301</v>
      </c>
      <c r="BO388" s="13">
        <v>0.14550144828674341</v>
      </c>
      <c r="BP388" s="13">
        <v>0.1000327854023583</v>
      </c>
      <c r="BQ388" s="13">
        <v>0.21022514326192099</v>
      </c>
      <c r="BR388" s="13">
        <v>0.34165821018618409</v>
      </c>
      <c r="BS388" s="13">
        <v>0.28311653761295941</v>
      </c>
    </row>
    <row r="389" spans="2:73" x14ac:dyDescent="0.35">
      <c r="B389" s="12" t="s">
        <v>196</v>
      </c>
      <c r="C389" s="13">
        <v>0.35686211778243643</v>
      </c>
      <c r="D389" s="13">
        <v>0.35929241128427553</v>
      </c>
      <c r="E389" s="13">
        <v>0.37108747782594359</v>
      </c>
      <c r="F389" s="13">
        <v>0.3584048394840243</v>
      </c>
      <c r="G389" s="13">
        <v>0.42465712174217801</v>
      </c>
      <c r="H389" s="13">
        <v>0.32287201209265348</v>
      </c>
      <c r="I389" s="13">
        <v>0.31929753989598481</v>
      </c>
      <c r="K389" s="13">
        <v>0.37931637852652028</v>
      </c>
      <c r="L389" s="13">
        <v>0.33522614119526289</v>
      </c>
      <c r="N389" s="13">
        <v>0.40249971530256379</v>
      </c>
      <c r="O389" s="13">
        <v>0.37636691256363719</v>
      </c>
      <c r="P389" s="13">
        <v>0.33262565709060782</v>
      </c>
      <c r="Q389" s="13">
        <v>0.32126163148057058</v>
      </c>
      <c r="S389" s="13">
        <v>0.36555170044641139</v>
      </c>
      <c r="T389" s="13">
        <v>0.40481565311139273</v>
      </c>
      <c r="U389" s="13">
        <v>0.36155239737460942</v>
      </c>
      <c r="V389" s="13">
        <v>0.28167704937861432</v>
      </c>
      <c r="W389" s="13">
        <v>0.3829693164072222</v>
      </c>
      <c r="X389" s="13">
        <v>0.31384300054396091</v>
      </c>
      <c r="Y389" s="13">
        <v>0.47842798182928092</v>
      </c>
      <c r="Z389" s="13">
        <v>0.32882693693645992</v>
      </c>
      <c r="AB389" s="13">
        <v>0.37852227546232659</v>
      </c>
      <c r="AC389" s="13">
        <v>0.3234883350373709</v>
      </c>
      <c r="AD389" s="13">
        <v>0.36124343338552828</v>
      </c>
      <c r="AE389" s="13">
        <v>0.42439462758634677</v>
      </c>
      <c r="AF389" s="13">
        <v>0.36580875993673939</v>
      </c>
      <c r="AH389" s="13">
        <v>0.4062091548459722</v>
      </c>
      <c r="AI389" s="13">
        <v>0.40933014848907029</v>
      </c>
      <c r="AJ389" s="13">
        <v>0.27585664511779251</v>
      </c>
      <c r="AK389" s="13">
        <v>0.38257660346595213</v>
      </c>
      <c r="AL389" s="13">
        <v>0.4454699732895615</v>
      </c>
      <c r="AM389" s="13">
        <v>0.26124171623544212</v>
      </c>
      <c r="AO389" s="13">
        <v>0.38862415830840102</v>
      </c>
      <c r="AP389" s="13">
        <v>0.40664116869128952</v>
      </c>
      <c r="AQ389" s="13">
        <v>0.28562621878481681</v>
      </c>
      <c r="AR389" s="13">
        <v>0.39705912803401999</v>
      </c>
      <c r="AS389" s="13">
        <v>0.44513754945776129</v>
      </c>
      <c r="AT389" s="13">
        <v>0.27851097934688729</v>
      </c>
      <c r="AV389" s="13">
        <v>0.37880147588860719</v>
      </c>
      <c r="AW389" s="13">
        <v>0.26792510584308132</v>
      </c>
      <c r="AX389" s="13">
        <v>0.39627238882022803</v>
      </c>
      <c r="AY389" s="13">
        <v>0.45480696596134479</v>
      </c>
      <c r="AZ389" s="13">
        <v>0.28266084839392541</v>
      </c>
      <c r="BB389" s="13">
        <v>0.41253275203277312</v>
      </c>
      <c r="BC389" s="13">
        <v>0.39683280099933349</v>
      </c>
      <c r="BD389" s="13">
        <v>0.20378792879915739</v>
      </c>
      <c r="BE389" s="13">
        <v>0.39117702889204031</v>
      </c>
      <c r="BF389" s="13">
        <v>0.47723193810250991</v>
      </c>
      <c r="BH389" s="13">
        <v>0.40693962127857081</v>
      </c>
      <c r="BI389" s="13">
        <v>0.41956176675602558</v>
      </c>
      <c r="BJ389" s="13">
        <v>0.20609510117318661</v>
      </c>
      <c r="BK389" s="13">
        <v>0.38502829445059328</v>
      </c>
      <c r="BL389" s="13">
        <v>0.40507808533783901</v>
      </c>
      <c r="BN389" s="13">
        <v>0.39260878929601412</v>
      </c>
      <c r="BO389" s="13">
        <v>0.22788500249504839</v>
      </c>
      <c r="BP389" s="13">
        <v>0.41291676002926458</v>
      </c>
      <c r="BQ389" s="13">
        <v>0.29488117581095358</v>
      </c>
      <c r="BR389" s="13">
        <v>0.36225568447585421</v>
      </c>
      <c r="BS389" s="13">
        <v>0.38979957800169118</v>
      </c>
    </row>
    <row r="390" spans="2:73" ht="29" x14ac:dyDescent="0.35">
      <c r="B390" s="12" t="s">
        <v>197</v>
      </c>
      <c r="C390" s="13">
        <v>0.1997136647808066</v>
      </c>
      <c r="D390" s="13">
        <v>0.15261558980170761</v>
      </c>
      <c r="E390" s="13">
        <v>0.1435953151856216</v>
      </c>
      <c r="F390" s="13">
        <v>0.184240022252952</v>
      </c>
      <c r="G390" s="13">
        <v>0.17159701660987131</v>
      </c>
      <c r="H390" s="13">
        <v>0.22728913761595021</v>
      </c>
      <c r="I390" s="13">
        <v>0.27178118900482068</v>
      </c>
      <c r="K390" s="13">
        <v>0.2034413417521666</v>
      </c>
      <c r="L390" s="13">
        <v>0.1964439998580591</v>
      </c>
      <c r="N390" s="13">
        <v>0.19723896632231111</v>
      </c>
      <c r="O390" s="13">
        <v>0.20332290628530311</v>
      </c>
      <c r="P390" s="13">
        <v>0.2129946642977531</v>
      </c>
      <c r="Q390" s="13">
        <v>0.1843328194105652</v>
      </c>
      <c r="S390" s="13">
        <v>0.16027236931342381</v>
      </c>
      <c r="T390" s="13">
        <v>0.16036517791907851</v>
      </c>
      <c r="U390" s="13">
        <v>0.25075395766307912</v>
      </c>
      <c r="V390" s="13">
        <v>0.25278980912025317</v>
      </c>
      <c r="W390" s="13">
        <v>0.18743092163525421</v>
      </c>
      <c r="X390" s="13">
        <v>0.26641866684904891</v>
      </c>
      <c r="Y390" s="13">
        <v>0.17974102360676969</v>
      </c>
      <c r="Z390" s="13">
        <v>0.21710091994052691</v>
      </c>
      <c r="AB390" s="13">
        <v>0.1791012057091311</v>
      </c>
      <c r="AC390" s="13">
        <v>0.22120345440983771</v>
      </c>
      <c r="AD390" s="13">
        <v>0.22312807757578629</v>
      </c>
      <c r="AE390" s="13">
        <v>0.171820368019522</v>
      </c>
      <c r="AF390" s="13">
        <v>0.18939763697224329</v>
      </c>
      <c r="AH390" s="13">
        <v>0.13382178317735921</v>
      </c>
      <c r="AI390" s="13">
        <v>0.20846639514288129</v>
      </c>
      <c r="AJ390" s="13">
        <v>0.34459327982363508</v>
      </c>
      <c r="AK390" s="13">
        <v>0.2271219898366838</v>
      </c>
      <c r="AL390" s="13">
        <v>0.101715086194736</v>
      </c>
      <c r="AM390" s="13">
        <v>0.29584412605107058</v>
      </c>
      <c r="AO390" s="13">
        <v>0.14570776331635871</v>
      </c>
      <c r="AP390" s="13">
        <v>0.22302247505935349</v>
      </c>
      <c r="AQ390" s="13">
        <v>0.34812516410633798</v>
      </c>
      <c r="AR390" s="13">
        <v>0.2204060337561867</v>
      </c>
      <c r="AS390" s="13">
        <v>7.7504675081169025E-2</v>
      </c>
      <c r="AT390" s="13">
        <v>0.2830918475856033</v>
      </c>
      <c r="AV390" s="13">
        <v>0.178238838353835</v>
      </c>
      <c r="AW390" s="13">
        <v>0.31175725906560919</v>
      </c>
      <c r="AX390" s="13">
        <v>0.26398237551047521</v>
      </c>
      <c r="AY390" s="13">
        <v>0.10908610528966819</v>
      </c>
      <c r="AZ390" s="13">
        <v>0.28851129818804672</v>
      </c>
      <c r="BB390" s="13">
        <v>0.13201959656841999</v>
      </c>
      <c r="BC390" s="13">
        <v>0.23448502206470981</v>
      </c>
      <c r="BD390" s="13">
        <v>0.35913445051430598</v>
      </c>
      <c r="BE390" s="13">
        <v>0.28996144038564969</v>
      </c>
      <c r="BF390" s="13">
        <v>5.5955517555676348E-2</v>
      </c>
      <c r="BH390" s="13">
        <v>0.14406176580577981</v>
      </c>
      <c r="BI390" s="13">
        <v>0.21657208629911451</v>
      </c>
      <c r="BJ390" s="13">
        <v>0.3649184809941447</v>
      </c>
      <c r="BK390" s="13">
        <v>0.26182791291832802</v>
      </c>
      <c r="BL390" s="13">
        <v>9.7292090761111241E-2</v>
      </c>
      <c r="BN390" s="13">
        <v>0.2176504328661403</v>
      </c>
      <c r="BO390" s="13">
        <v>0.33449685343449082</v>
      </c>
      <c r="BP390" s="13">
        <v>0.25585947399035569</v>
      </c>
      <c r="BQ390" s="13">
        <v>0.18347355935569459</v>
      </c>
      <c r="BR390" s="13">
        <v>8.2308473651273459E-2</v>
      </c>
      <c r="BS390" s="13">
        <v>0.14963890896065779</v>
      </c>
    </row>
    <row r="391" spans="2:73" ht="29" x14ac:dyDescent="0.35">
      <c r="B391" s="12" t="s">
        <v>198</v>
      </c>
      <c r="C391" s="13">
        <v>7.8068182694440658E-2</v>
      </c>
      <c r="D391" s="13">
        <v>6.2805170824434681E-2</v>
      </c>
      <c r="E391" s="13">
        <v>6.1528449029222533E-2</v>
      </c>
      <c r="F391" s="13">
        <v>6.6515055213384786E-2</v>
      </c>
      <c r="G391" s="13">
        <v>4.8445088712414222E-2</v>
      </c>
      <c r="H391" s="13">
        <v>9.5192795095743535E-2</v>
      </c>
      <c r="I391" s="13">
        <v>0.1135675805256722</v>
      </c>
      <c r="K391" s="13">
        <v>8.7736682754210496E-2</v>
      </c>
      <c r="L391" s="13">
        <v>6.8578655700277213E-2</v>
      </c>
      <c r="N391" s="13">
        <v>5.5307155461131872E-2</v>
      </c>
      <c r="O391" s="13">
        <v>6.7872796950353309E-2</v>
      </c>
      <c r="P391" s="13">
        <v>0.1080773264972248</v>
      </c>
      <c r="Q391" s="13">
        <v>8.0426088488775596E-2</v>
      </c>
      <c r="S391" s="13">
        <v>7.4530592924721958E-2</v>
      </c>
      <c r="T391" s="13">
        <v>4.0084870096190668E-2</v>
      </c>
      <c r="U391" s="13">
        <v>0.142079526538611</v>
      </c>
      <c r="V391" s="13">
        <v>8.3634709054027576E-2</v>
      </c>
      <c r="W391" s="13">
        <v>0.109708489239674</v>
      </c>
      <c r="X391" s="13">
        <v>8.611939656693475E-2</v>
      </c>
      <c r="Y391" s="13">
        <v>4.7215908163597012E-2</v>
      </c>
      <c r="Z391" s="13">
        <v>6.8731839649026238E-2</v>
      </c>
      <c r="AB391" s="13">
        <v>8.4573669175027288E-2</v>
      </c>
      <c r="AC391" s="13">
        <v>7.705128700937898E-2</v>
      </c>
      <c r="AD391" s="13">
        <v>9.6572606434575839E-2</v>
      </c>
      <c r="AE391" s="13">
        <v>7.7311787203343668E-2</v>
      </c>
      <c r="AF391" s="13">
        <v>5.3126183072410287E-2</v>
      </c>
      <c r="AH391" s="13">
        <v>4.2557810342499849E-2</v>
      </c>
      <c r="AI391" s="13">
        <v>6.0771852656325467E-2</v>
      </c>
      <c r="AJ391" s="13">
        <v>0.10472646931984859</v>
      </c>
      <c r="AK391" s="13">
        <v>9.2793642169947121E-2</v>
      </c>
      <c r="AL391" s="13">
        <v>4.5077313772667757E-2</v>
      </c>
      <c r="AM391" s="13">
        <v>0.19089373030217241</v>
      </c>
      <c r="AO391" s="13">
        <v>4.4710760335040713E-2</v>
      </c>
      <c r="AP391" s="13">
        <v>6.6159820830845803E-2</v>
      </c>
      <c r="AQ391" s="13">
        <v>0.1090989581149483</v>
      </c>
      <c r="AR391" s="13">
        <v>9.0785997899123547E-2</v>
      </c>
      <c r="AS391" s="13">
        <v>3.538881380744037E-2</v>
      </c>
      <c r="AT391" s="13">
        <v>0.18292097473138719</v>
      </c>
      <c r="AV391" s="13">
        <v>5.6303264052923949E-2</v>
      </c>
      <c r="AW391" s="13">
        <v>0.1106924732380129</v>
      </c>
      <c r="AX391" s="13">
        <v>9.651263532550472E-2</v>
      </c>
      <c r="AY391" s="13">
        <v>4.6445046064540738E-2</v>
      </c>
      <c r="AZ391" s="13">
        <v>0.171059043942793</v>
      </c>
      <c r="BB391" s="13">
        <v>4.9049718297483447E-2</v>
      </c>
      <c r="BC391" s="13">
        <v>6.6794982729579996E-2</v>
      </c>
      <c r="BD391" s="13">
        <v>0.18859577954323159</v>
      </c>
      <c r="BE391" s="13">
        <v>0.13580652681985891</v>
      </c>
      <c r="BF391" s="13">
        <v>6.8806776234248065E-2</v>
      </c>
      <c r="BH391" s="13">
        <v>5.3013936397315352E-2</v>
      </c>
      <c r="BI391" s="13">
        <v>6.5918369626081191E-2</v>
      </c>
      <c r="BJ391" s="13">
        <v>0.17570304509003609</v>
      </c>
      <c r="BK391" s="13">
        <v>0.1133793686580951</v>
      </c>
      <c r="BL391" s="13">
        <v>4.4358402810300727E-2</v>
      </c>
      <c r="BN391" s="13">
        <v>6.9457315196674543E-2</v>
      </c>
      <c r="BO391" s="13">
        <v>0.15188733962083081</v>
      </c>
      <c r="BP391" s="13">
        <v>0.112518492972826</v>
      </c>
      <c r="BQ391" s="13">
        <v>0.19301096162101439</v>
      </c>
      <c r="BR391" s="13">
        <v>9.7859674814989903E-2</v>
      </c>
      <c r="BS391" s="13">
        <v>4.291023181513906E-2</v>
      </c>
    </row>
    <row r="392" spans="2:73" x14ac:dyDescent="0.35">
      <c r="B392" s="12" t="s">
        <v>120</v>
      </c>
      <c r="C392" s="13">
        <v>0.15308636306995291</v>
      </c>
      <c r="D392" s="13">
        <v>0.1879259040368218</v>
      </c>
      <c r="E392" s="13">
        <v>0.13967862299609449</v>
      </c>
      <c r="F392" s="13">
        <v>0.16528296618952579</v>
      </c>
      <c r="G392" s="13">
        <v>0.13567186070963219</v>
      </c>
      <c r="H392" s="13">
        <v>0.15874792476065711</v>
      </c>
      <c r="I392" s="13">
        <v>0.14832487198082811</v>
      </c>
      <c r="K392" s="13">
        <v>8.5504089245796874E-2</v>
      </c>
      <c r="L392" s="13">
        <v>0.22102026638300651</v>
      </c>
      <c r="N392" s="13">
        <v>9.2831247558805313E-2</v>
      </c>
      <c r="O392" s="13">
        <v>0.1358738787679023</v>
      </c>
      <c r="P392" s="13">
        <v>0.15526933038856</v>
      </c>
      <c r="Q392" s="13">
        <v>0.21620358975617751</v>
      </c>
      <c r="S392" s="13">
        <v>0.14831396817919881</v>
      </c>
      <c r="T392" s="13">
        <v>0.1501434726667096</v>
      </c>
      <c r="U392" s="13">
        <v>0.1049661864419007</v>
      </c>
      <c r="V392" s="13">
        <v>0.18401556054633489</v>
      </c>
      <c r="W392" s="13">
        <v>0.12953410983891811</v>
      </c>
      <c r="X392" s="13">
        <v>0.1761933841165603</v>
      </c>
      <c r="Y392" s="13">
        <v>7.9193644561077733E-2</v>
      </c>
      <c r="Z392" s="13">
        <v>0.18844699393674141</v>
      </c>
      <c r="AB392" s="13">
        <v>0.17278310949308881</v>
      </c>
      <c r="AC392" s="13">
        <v>0.15292599473428931</v>
      </c>
      <c r="AD392" s="13">
        <v>0.13093676381596511</v>
      </c>
      <c r="AE392" s="13">
        <v>0.1109889863501015</v>
      </c>
      <c r="AF392" s="13">
        <v>7.9591449217375182E-2</v>
      </c>
      <c r="AH392" s="13">
        <v>0.1313755410505445</v>
      </c>
      <c r="AI392" s="13">
        <v>9.7692794008575265E-2</v>
      </c>
      <c r="AJ392" s="13">
        <v>0.14245912066545971</v>
      </c>
      <c r="AK392" s="13">
        <v>0.19880049717334489</v>
      </c>
      <c r="AL392" s="13">
        <v>0.1110427459298641</v>
      </c>
      <c r="AM392" s="13">
        <v>0.1176306288566569</v>
      </c>
      <c r="AO392" s="13">
        <v>0.1532919117454562</v>
      </c>
      <c r="AP392" s="13">
        <v>8.7751896824180317E-2</v>
      </c>
      <c r="AQ392" s="13">
        <v>0.12919983667217991</v>
      </c>
      <c r="AR392" s="13">
        <v>0.17597140714379461</v>
      </c>
      <c r="AS392" s="13">
        <v>0.1106012320996277</v>
      </c>
      <c r="AT392" s="13">
        <v>0.11446023908163259</v>
      </c>
      <c r="AV392" s="13">
        <v>0.1010143076825738</v>
      </c>
      <c r="AW392" s="13">
        <v>0.18694821525711969</v>
      </c>
      <c r="AX392" s="13">
        <v>0.12651141086648571</v>
      </c>
      <c r="AY392" s="13">
        <v>8.6396383772757837E-2</v>
      </c>
      <c r="AZ392" s="13">
        <v>0.11924946954542021</v>
      </c>
      <c r="BB392" s="13">
        <v>0.13101338317098959</v>
      </c>
      <c r="BC392" s="13">
        <v>0.1065237579913674</v>
      </c>
      <c r="BD392" s="13">
        <v>0.1118050164101291</v>
      </c>
      <c r="BE392" s="13">
        <v>0.10348306734546869</v>
      </c>
      <c r="BF392" s="13">
        <v>9.9787885086403919E-2</v>
      </c>
      <c r="BH392" s="13">
        <v>0.14155842781538749</v>
      </c>
      <c r="BI392" s="13">
        <v>0.1053387555470848</v>
      </c>
      <c r="BJ392" s="13">
        <v>9.9373843212924307E-2</v>
      </c>
      <c r="BK392" s="13">
        <v>0.1503773928781246</v>
      </c>
      <c r="BL392" s="13">
        <v>7.2268230536791031E-2</v>
      </c>
      <c r="BN392" s="13">
        <v>0.11666157702787</v>
      </c>
      <c r="BO392" s="13">
        <v>0.14022935616288659</v>
      </c>
      <c r="BP392" s="13">
        <v>0.1186724876051953</v>
      </c>
      <c r="BQ392" s="13">
        <v>0.11840915995041661</v>
      </c>
      <c r="BR392" s="13">
        <v>0.11591795687169849</v>
      </c>
      <c r="BS392" s="13">
        <v>0.1345347436095525</v>
      </c>
    </row>
    <row r="394" spans="2:73" x14ac:dyDescent="0.35">
      <c r="B394" s="25" t="s">
        <v>200</v>
      </c>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row>
    <row r="395" spans="2:73" x14ac:dyDescent="0.35">
      <c r="B395" s="27" t="s">
        <v>16</v>
      </c>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row>
    <row r="396" spans="2:73" x14ac:dyDescent="0.35">
      <c r="B396" s="12" t="s">
        <v>195</v>
      </c>
      <c r="C396" s="13">
        <v>0.16799868120950179</v>
      </c>
      <c r="D396" s="13">
        <v>0.16382715039768639</v>
      </c>
      <c r="E396" s="13">
        <v>0.26041710081689562</v>
      </c>
      <c r="F396" s="13">
        <v>0.14656871120783041</v>
      </c>
      <c r="G396" s="13">
        <v>0.1803082937313493</v>
      </c>
      <c r="H396" s="13">
        <v>0.15950228563945429</v>
      </c>
      <c r="I396" s="13">
        <v>0.1137479219501633</v>
      </c>
      <c r="K396" s="13">
        <v>0.19883165962373281</v>
      </c>
      <c r="L396" s="13">
        <v>0.13525727601022491</v>
      </c>
      <c r="N396" s="13">
        <v>0.19199374148026641</v>
      </c>
      <c r="O396" s="13">
        <v>0.1613668192237184</v>
      </c>
      <c r="P396" s="13">
        <v>0.14972302689827599</v>
      </c>
      <c r="Q396" s="13">
        <v>0.1728217684574764</v>
      </c>
      <c r="S396" s="13">
        <v>0.20617841516287819</v>
      </c>
      <c r="T396" s="13">
        <v>0.1632988657618708</v>
      </c>
      <c r="U396" s="13">
        <v>0.1148354140909484</v>
      </c>
      <c r="V396" s="13">
        <v>0.14125950682355781</v>
      </c>
      <c r="W396" s="13">
        <v>0.157375723316522</v>
      </c>
      <c r="X396" s="13">
        <v>0.14981638435805611</v>
      </c>
      <c r="Y396" s="13">
        <v>0.1014420822247636</v>
      </c>
      <c r="Z396" s="13">
        <v>0.2019747635318509</v>
      </c>
      <c r="AB396" s="13">
        <v>0.16064782239462441</v>
      </c>
      <c r="AC396" s="13">
        <v>0.16314475774296369</v>
      </c>
      <c r="AD396" s="13">
        <v>0.16797225284096759</v>
      </c>
      <c r="AE396" s="13">
        <v>0.1941914103737678</v>
      </c>
      <c r="AF396" s="13">
        <v>0.21261102362875051</v>
      </c>
      <c r="AH396" s="13">
        <v>0.22064590705993639</v>
      </c>
      <c r="AI396" s="13">
        <v>0.16281956373786891</v>
      </c>
      <c r="AJ396" s="13">
        <v>9.6856557575206281E-2</v>
      </c>
      <c r="AK396" s="13">
        <v>5.4040358931013187E-2</v>
      </c>
      <c r="AL396" s="13">
        <v>0.28821469010456541</v>
      </c>
      <c r="AM396" s="13">
        <v>0.12738184510774</v>
      </c>
      <c r="AO396" s="13">
        <v>0.2015467362849194</v>
      </c>
      <c r="AP396" s="13">
        <v>0.16773948441011841</v>
      </c>
      <c r="AQ396" s="13">
        <v>8.4616598500091775E-2</v>
      </c>
      <c r="AR396" s="13">
        <v>6.5824951891211153E-2</v>
      </c>
      <c r="AS396" s="13">
        <v>0.30308459574358682</v>
      </c>
      <c r="AT396" s="13">
        <v>0.13075611286981129</v>
      </c>
      <c r="AV396" s="13">
        <v>0.1953227607715832</v>
      </c>
      <c r="AW396" s="13">
        <v>9.0824788693427916E-2</v>
      </c>
      <c r="AX396" s="13">
        <v>8.9094860455108449E-2</v>
      </c>
      <c r="AY396" s="13">
        <v>0.2278880880503365</v>
      </c>
      <c r="AZ396" s="13">
        <v>0.12582655781716631</v>
      </c>
      <c r="BB396" s="13">
        <v>0.22378169106072529</v>
      </c>
      <c r="BC396" s="13">
        <v>0.14332270085255239</v>
      </c>
      <c r="BD396" s="13">
        <v>7.9341678854138939E-2</v>
      </c>
      <c r="BE396" s="13">
        <v>6.1125623621423382E-2</v>
      </c>
      <c r="BF396" s="13">
        <v>0.3010017949922198</v>
      </c>
      <c r="BH396" s="13">
        <v>0.20560086878964509</v>
      </c>
      <c r="BI396" s="13">
        <v>0.16167378030130139</v>
      </c>
      <c r="BJ396" s="13">
        <v>8.1249605861950791E-2</v>
      </c>
      <c r="BK396" s="13">
        <v>4.8475486372372881E-2</v>
      </c>
      <c r="BL396" s="13">
        <v>0.36651465776278869</v>
      </c>
      <c r="BN396" s="13">
        <v>0.1687281515250931</v>
      </c>
      <c r="BO396" s="13">
        <v>0.10593775904987759</v>
      </c>
      <c r="BP396" s="13">
        <v>8.7373872648597362E-2</v>
      </c>
      <c r="BQ396" s="13">
        <v>0.16966256580126671</v>
      </c>
      <c r="BR396" s="13">
        <v>0.2120892019759473</v>
      </c>
      <c r="BS396" s="13">
        <v>0.2249643138797178</v>
      </c>
    </row>
    <row r="397" spans="2:73" x14ac:dyDescent="0.35">
      <c r="B397" s="12" t="s">
        <v>196</v>
      </c>
      <c r="C397" s="13">
        <v>0.36636770098389432</v>
      </c>
      <c r="D397" s="13">
        <v>0.4785725449901993</v>
      </c>
      <c r="E397" s="13">
        <v>0.38251371163652292</v>
      </c>
      <c r="F397" s="13">
        <v>0.43497218473367832</v>
      </c>
      <c r="G397" s="13">
        <v>0.36970365066832989</v>
      </c>
      <c r="H397" s="13">
        <v>0.32406200197910578</v>
      </c>
      <c r="I397" s="13">
        <v>0.28922410655509012</v>
      </c>
      <c r="K397" s="13">
        <v>0.38723013607705098</v>
      </c>
      <c r="L397" s="13">
        <v>0.34634536342677191</v>
      </c>
      <c r="N397" s="13">
        <v>0.44215848289568649</v>
      </c>
      <c r="O397" s="13">
        <v>0.39147678623849341</v>
      </c>
      <c r="P397" s="13">
        <v>0.32434328633941928</v>
      </c>
      <c r="Q397" s="13">
        <v>0.31843294790356158</v>
      </c>
      <c r="S397" s="13">
        <v>0.39400314152423133</v>
      </c>
      <c r="T397" s="13">
        <v>0.40730520972956658</v>
      </c>
      <c r="U397" s="13">
        <v>0.42816884264384852</v>
      </c>
      <c r="V397" s="13">
        <v>0.29446446341392818</v>
      </c>
      <c r="W397" s="13">
        <v>0.37898306579880159</v>
      </c>
      <c r="X397" s="13">
        <v>0.31226989006242772</v>
      </c>
      <c r="Y397" s="13">
        <v>0.45161280871763471</v>
      </c>
      <c r="Z397" s="13">
        <v>0.29885542167638007</v>
      </c>
      <c r="AB397" s="13">
        <v>0.37329942935497962</v>
      </c>
      <c r="AC397" s="13">
        <v>0.35273665931531001</v>
      </c>
      <c r="AD397" s="13">
        <v>0.35788680444426618</v>
      </c>
      <c r="AE397" s="13">
        <v>0.34399929339325258</v>
      </c>
      <c r="AF397" s="13">
        <v>0.48092636917961901</v>
      </c>
      <c r="AH397" s="13">
        <v>0.43197786177722192</v>
      </c>
      <c r="AI397" s="13">
        <v>0.4252898551746806</v>
      </c>
      <c r="AJ397" s="13">
        <v>0.28863568935925782</v>
      </c>
      <c r="AK397" s="13">
        <v>0.41649534676305278</v>
      </c>
      <c r="AL397" s="13">
        <v>0.36488321738703727</v>
      </c>
      <c r="AM397" s="13">
        <v>0.221629648011712</v>
      </c>
      <c r="AO397" s="13">
        <v>0.42295227518792777</v>
      </c>
      <c r="AP397" s="13">
        <v>0.44222225499688972</v>
      </c>
      <c r="AQ397" s="13">
        <v>0.28435687096069179</v>
      </c>
      <c r="AR397" s="13">
        <v>0.40767405327048789</v>
      </c>
      <c r="AS397" s="13">
        <v>0.38679444473839453</v>
      </c>
      <c r="AT397" s="13">
        <v>0.23214104605122299</v>
      </c>
      <c r="AV397" s="13">
        <v>0.4401692581226806</v>
      </c>
      <c r="AW397" s="13">
        <v>0.3085506282641895</v>
      </c>
      <c r="AX397" s="13">
        <v>0.47009855120733679</v>
      </c>
      <c r="AY397" s="13">
        <v>0.43894648257576202</v>
      </c>
      <c r="AZ397" s="13">
        <v>0.2296695610014749</v>
      </c>
      <c r="BB397" s="13">
        <v>0.40994108686519443</v>
      </c>
      <c r="BC397" s="13">
        <v>0.37905666830688528</v>
      </c>
      <c r="BD397" s="13">
        <v>0.24738778307511361</v>
      </c>
      <c r="BE397" s="13">
        <v>0.4066911927819491</v>
      </c>
      <c r="BF397" s="13">
        <v>0.3667552261589796</v>
      </c>
      <c r="BH397" s="13">
        <v>0.42002911403521842</v>
      </c>
      <c r="BI397" s="13">
        <v>0.39248141792627872</v>
      </c>
      <c r="BJ397" s="13">
        <v>0.26355059298623068</v>
      </c>
      <c r="BK397" s="13">
        <v>0.4067503678551847</v>
      </c>
      <c r="BL397" s="13">
        <v>0.33681860867375008</v>
      </c>
      <c r="BN397" s="13">
        <v>0.36646630436589761</v>
      </c>
      <c r="BO397" s="13">
        <v>0.23082252720404259</v>
      </c>
      <c r="BP397" s="13">
        <v>0.4252139656902284</v>
      </c>
      <c r="BQ397" s="13">
        <v>0.22906903967577349</v>
      </c>
      <c r="BR397" s="13">
        <v>0.426278993272245</v>
      </c>
      <c r="BS397" s="13">
        <v>0.43214505071658121</v>
      </c>
    </row>
    <row r="398" spans="2:73" ht="29" x14ac:dyDescent="0.35">
      <c r="B398" s="12" t="s">
        <v>197</v>
      </c>
      <c r="C398" s="13">
        <v>0.21146925739808531</v>
      </c>
      <c r="D398" s="13">
        <v>0.12828154748384779</v>
      </c>
      <c r="E398" s="13">
        <v>0.1332773878608744</v>
      </c>
      <c r="F398" s="13">
        <v>0.18862276383228571</v>
      </c>
      <c r="G398" s="13">
        <v>0.20524539034436071</v>
      </c>
      <c r="H398" s="13">
        <v>0.23060388263789319</v>
      </c>
      <c r="I398" s="13">
        <v>0.3101751927595458</v>
      </c>
      <c r="K398" s="13">
        <v>0.2225371168422971</v>
      </c>
      <c r="L398" s="13">
        <v>0.2008863140294288</v>
      </c>
      <c r="N398" s="13">
        <v>0.19758693117537879</v>
      </c>
      <c r="O398" s="13">
        <v>0.18964725184610809</v>
      </c>
      <c r="P398" s="13">
        <v>0.24403600565002689</v>
      </c>
      <c r="Q398" s="13">
        <v>0.21713437728591711</v>
      </c>
      <c r="S398" s="13">
        <v>0.17847077811267051</v>
      </c>
      <c r="T398" s="13">
        <v>0.18626211318507749</v>
      </c>
      <c r="U398" s="13">
        <v>0.2405975610445982</v>
      </c>
      <c r="V398" s="13">
        <v>0.27407074764817269</v>
      </c>
      <c r="W398" s="13">
        <v>0.1698310642825856</v>
      </c>
      <c r="X398" s="13">
        <v>0.24438650991358951</v>
      </c>
      <c r="Y398" s="13">
        <v>0.219464263197301</v>
      </c>
      <c r="Z398" s="13">
        <v>0.2471906687959852</v>
      </c>
      <c r="AB398" s="13">
        <v>0.2019141044808177</v>
      </c>
      <c r="AC398" s="13">
        <v>0.22257338249915659</v>
      </c>
      <c r="AD398" s="13">
        <v>0.22820781513147381</v>
      </c>
      <c r="AE398" s="13">
        <v>0.21343681756612631</v>
      </c>
      <c r="AF398" s="13">
        <v>0.1735563883266337</v>
      </c>
      <c r="AH398" s="13">
        <v>0.16114237341889329</v>
      </c>
      <c r="AI398" s="13">
        <v>0.1876982627306239</v>
      </c>
      <c r="AJ398" s="13">
        <v>0.36113996627985379</v>
      </c>
      <c r="AK398" s="13">
        <v>0.22308654887493101</v>
      </c>
      <c r="AL398" s="13">
        <v>0.1515062215615762</v>
      </c>
      <c r="AM398" s="13">
        <v>0.35588505609584681</v>
      </c>
      <c r="AO398" s="13">
        <v>0.17277638524761141</v>
      </c>
      <c r="AP398" s="13">
        <v>0.177689357570366</v>
      </c>
      <c r="AQ398" s="13">
        <v>0.36484612784180359</v>
      </c>
      <c r="AR398" s="13">
        <v>0.24905256291968469</v>
      </c>
      <c r="AS398" s="13">
        <v>0.10212819725428431</v>
      </c>
      <c r="AT398" s="13">
        <v>0.34909730658717192</v>
      </c>
      <c r="AV398" s="13">
        <v>0.16392778400799321</v>
      </c>
      <c r="AW398" s="13">
        <v>0.34591718135913402</v>
      </c>
      <c r="AX398" s="13">
        <v>0.24434095060144581</v>
      </c>
      <c r="AY398" s="13">
        <v>0.13619837517084921</v>
      </c>
      <c r="AZ398" s="13">
        <v>0.35686886206537549</v>
      </c>
      <c r="BB398" s="13">
        <v>0.15501678383440029</v>
      </c>
      <c r="BC398" s="13">
        <v>0.2377512396051677</v>
      </c>
      <c r="BD398" s="13">
        <v>0.39198137004697892</v>
      </c>
      <c r="BE398" s="13">
        <v>0.27960925484525018</v>
      </c>
      <c r="BF398" s="13">
        <v>0.13668266886982669</v>
      </c>
      <c r="BH398" s="13">
        <v>0.16176690262377141</v>
      </c>
      <c r="BI398" s="13">
        <v>0.20968921424179049</v>
      </c>
      <c r="BJ398" s="13">
        <v>0.4106352839434364</v>
      </c>
      <c r="BK398" s="13">
        <v>0.29465208919966918</v>
      </c>
      <c r="BL398" s="13">
        <v>0.10782945924913059</v>
      </c>
      <c r="BN398" s="13">
        <v>0.2220297356960772</v>
      </c>
      <c r="BO398" s="13">
        <v>0.38807277126396722</v>
      </c>
      <c r="BP398" s="13">
        <v>0.26317812714676408</v>
      </c>
      <c r="BQ398" s="13">
        <v>0.28756822641567797</v>
      </c>
      <c r="BR398" s="13">
        <v>0.12555573372853371</v>
      </c>
      <c r="BS398" s="13">
        <v>0.16037133324877431</v>
      </c>
    </row>
    <row r="399" spans="2:73" ht="29" x14ac:dyDescent="0.35">
      <c r="B399" s="12" t="s">
        <v>198</v>
      </c>
      <c r="C399" s="13">
        <v>7.657151364639958E-2</v>
      </c>
      <c r="D399" s="13">
        <v>1.6517005541355462E-2</v>
      </c>
      <c r="E399" s="13">
        <v>4.999404931134549E-2</v>
      </c>
      <c r="F399" s="13">
        <v>8.3362093110872837E-2</v>
      </c>
      <c r="G399" s="13">
        <v>6.9180712575813041E-2</v>
      </c>
      <c r="H399" s="13">
        <v>0.1259954340442315</v>
      </c>
      <c r="I399" s="13">
        <v>8.7697113121716963E-2</v>
      </c>
      <c r="K399" s="13">
        <v>8.6760933308396265E-2</v>
      </c>
      <c r="L399" s="13">
        <v>6.6557630389226519E-2</v>
      </c>
      <c r="N399" s="13">
        <v>7.254939453894281E-2</v>
      </c>
      <c r="O399" s="13">
        <v>7.6088188954974989E-2</v>
      </c>
      <c r="P399" s="13">
        <v>8.0890519178395168E-2</v>
      </c>
      <c r="Q399" s="13">
        <v>7.7365879728850853E-2</v>
      </c>
      <c r="S399" s="13">
        <v>6.3280326566997877E-2</v>
      </c>
      <c r="T399" s="13">
        <v>4.3128340986980582E-2</v>
      </c>
      <c r="U399" s="13">
        <v>9.8659918807148791E-2</v>
      </c>
      <c r="V399" s="13">
        <v>0.1045304593805771</v>
      </c>
      <c r="W399" s="13">
        <v>9.7733733412746812E-2</v>
      </c>
      <c r="X399" s="13">
        <v>0.1096785384251967</v>
      </c>
      <c r="Y399" s="13">
        <v>5.3295340928280838E-2</v>
      </c>
      <c r="Z399" s="13">
        <v>6.081664551030852E-2</v>
      </c>
      <c r="AB399" s="13">
        <v>8.3841131749625097E-2</v>
      </c>
      <c r="AC399" s="13">
        <v>6.3918550577269681E-2</v>
      </c>
      <c r="AD399" s="13">
        <v>0.10405215282157811</v>
      </c>
      <c r="AE399" s="13">
        <v>7.1256682946581718E-2</v>
      </c>
      <c r="AF399" s="13">
        <v>7.0084092256018207E-2</v>
      </c>
      <c r="AH399" s="13">
        <v>3.9431930055828991E-2</v>
      </c>
      <c r="AI399" s="13">
        <v>7.4510604342378245E-2</v>
      </c>
      <c r="AJ399" s="13">
        <v>0.1078769094761196</v>
      </c>
      <c r="AK399" s="13">
        <v>0.1119315710440761</v>
      </c>
      <c r="AL399" s="13">
        <v>1.760735664499237E-2</v>
      </c>
      <c r="AM399" s="13">
        <v>0.16636585059375941</v>
      </c>
      <c r="AO399" s="13">
        <v>3.7792042869560942E-2</v>
      </c>
      <c r="AP399" s="13">
        <v>8.5257313029218892E-2</v>
      </c>
      <c r="AQ399" s="13">
        <v>0.1116200852696359</v>
      </c>
      <c r="AR399" s="13">
        <v>8.892118646355951E-2</v>
      </c>
      <c r="AS399" s="13">
        <v>3.8343213948611989E-2</v>
      </c>
      <c r="AT399" s="13">
        <v>0.1506215758250446</v>
      </c>
      <c r="AV399" s="13">
        <v>5.4484869010001928E-2</v>
      </c>
      <c r="AW399" s="13">
        <v>0.1183743973400995</v>
      </c>
      <c r="AX399" s="13">
        <v>9.5477112809867273E-2</v>
      </c>
      <c r="AY399" s="13">
        <v>2.3776000201557661E-2</v>
      </c>
      <c r="AZ399" s="13">
        <v>0.1504248939171384</v>
      </c>
      <c r="BB399" s="13">
        <v>5.5087605736495203E-2</v>
      </c>
      <c r="BC399" s="13">
        <v>8.4847219810008395E-2</v>
      </c>
      <c r="BD399" s="13">
        <v>0.16373395722260531</v>
      </c>
      <c r="BE399" s="13">
        <v>0.12415911877776491</v>
      </c>
      <c r="BF399" s="13">
        <v>2.7088313985465851E-2</v>
      </c>
      <c r="BH399" s="13">
        <v>5.5964066027069527E-2</v>
      </c>
      <c r="BI399" s="13">
        <v>8.8748758638402842E-2</v>
      </c>
      <c r="BJ399" s="13">
        <v>0.1400401457023987</v>
      </c>
      <c r="BK399" s="13">
        <v>0.1118092433773545</v>
      </c>
      <c r="BL399" s="13">
        <v>4.9186678474503559E-2</v>
      </c>
      <c r="BN399" s="13">
        <v>8.7401468869748491E-2</v>
      </c>
      <c r="BO399" s="13">
        <v>0.1241999322093145</v>
      </c>
      <c r="BP399" s="13">
        <v>8.4076099764080772E-2</v>
      </c>
      <c r="BQ399" s="13">
        <v>0.17995013985530989</v>
      </c>
      <c r="BR399" s="13">
        <v>0</v>
      </c>
      <c r="BS399" s="13">
        <v>4.9196719564790603E-2</v>
      </c>
    </row>
    <row r="400" spans="2:73" x14ac:dyDescent="0.35">
      <c r="B400" s="12" t="s">
        <v>120</v>
      </c>
      <c r="C400" s="13">
        <v>0.17759284676211909</v>
      </c>
      <c r="D400" s="13">
        <v>0.212801751586911</v>
      </c>
      <c r="E400" s="13">
        <v>0.17379775037436171</v>
      </c>
      <c r="F400" s="13">
        <v>0.14647424711533261</v>
      </c>
      <c r="G400" s="13">
        <v>0.17556195268014699</v>
      </c>
      <c r="H400" s="13">
        <v>0.1598363956993151</v>
      </c>
      <c r="I400" s="13">
        <v>0.19915566561348391</v>
      </c>
      <c r="K400" s="13">
        <v>0.1046401541485229</v>
      </c>
      <c r="L400" s="13">
        <v>0.25095341614434802</v>
      </c>
      <c r="N400" s="13">
        <v>9.5711449909725466E-2</v>
      </c>
      <c r="O400" s="13">
        <v>0.18142095373670511</v>
      </c>
      <c r="P400" s="13">
        <v>0.20100716193388241</v>
      </c>
      <c r="Q400" s="13">
        <v>0.21424502662419431</v>
      </c>
      <c r="S400" s="13">
        <v>0.15806733863322209</v>
      </c>
      <c r="T400" s="13">
        <v>0.20000547033650429</v>
      </c>
      <c r="U400" s="13">
        <v>0.1177382634134562</v>
      </c>
      <c r="V400" s="13">
        <v>0.18567482273376429</v>
      </c>
      <c r="W400" s="13">
        <v>0.19607641318934391</v>
      </c>
      <c r="X400" s="13">
        <v>0.18384867724073001</v>
      </c>
      <c r="Y400" s="13">
        <v>0.1741855049320199</v>
      </c>
      <c r="Z400" s="13">
        <v>0.19116250048547509</v>
      </c>
      <c r="AB400" s="13">
        <v>0.18029751201995331</v>
      </c>
      <c r="AC400" s="13">
        <v>0.19762664986530001</v>
      </c>
      <c r="AD400" s="13">
        <v>0.14188097476171441</v>
      </c>
      <c r="AE400" s="13">
        <v>0.17711579572027181</v>
      </c>
      <c r="AF400" s="13">
        <v>6.2822126608978776E-2</v>
      </c>
      <c r="AH400" s="13">
        <v>0.14680192768811939</v>
      </c>
      <c r="AI400" s="13">
        <v>0.1496817140144483</v>
      </c>
      <c r="AJ400" s="13">
        <v>0.14549087730956251</v>
      </c>
      <c r="AK400" s="13">
        <v>0.19444617438692691</v>
      </c>
      <c r="AL400" s="13">
        <v>0.17778851430182829</v>
      </c>
      <c r="AM400" s="13">
        <v>0.12873760019094191</v>
      </c>
      <c r="AO400" s="13">
        <v>0.1649325604099805</v>
      </c>
      <c r="AP400" s="13">
        <v>0.127091589993407</v>
      </c>
      <c r="AQ400" s="13">
        <v>0.15456031742777701</v>
      </c>
      <c r="AR400" s="13">
        <v>0.18852724545505681</v>
      </c>
      <c r="AS400" s="13">
        <v>0.1696495483151223</v>
      </c>
      <c r="AT400" s="13">
        <v>0.1373839586667491</v>
      </c>
      <c r="AV400" s="13">
        <v>0.14609532808774109</v>
      </c>
      <c r="AW400" s="13">
        <v>0.13633300434314899</v>
      </c>
      <c r="AX400" s="13">
        <v>0.1009885249262417</v>
      </c>
      <c r="AY400" s="13">
        <v>0.17319105400149479</v>
      </c>
      <c r="AZ400" s="13">
        <v>0.13721012519884479</v>
      </c>
      <c r="BB400" s="13">
        <v>0.1561728325031847</v>
      </c>
      <c r="BC400" s="13">
        <v>0.15502217142538621</v>
      </c>
      <c r="BD400" s="13">
        <v>0.1175552108011631</v>
      </c>
      <c r="BE400" s="13">
        <v>0.12841480997361249</v>
      </c>
      <c r="BF400" s="13">
        <v>0.16847199599350779</v>
      </c>
      <c r="BH400" s="13">
        <v>0.15663904852429561</v>
      </c>
      <c r="BI400" s="13">
        <v>0.14740682889222639</v>
      </c>
      <c r="BJ400" s="13">
        <v>0.1045243715059834</v>
      </c>
      <c r="BK400" s="13">
        <v>0.13831281319541869</v>
      </c>
      <c r="BL400" s="13">
        <v>0.13965059583982689</v>
      </c>
      <c r="BN400" s="13">
        <v>0.1553743395431835</v>
      </c>
      <c r="BO400" s="13">
        <v>0.15096701027279799</v>
      </c>
      <c r="BP400" s="13">
        <v>0.1401579347503292</v>
      </c>
      <c r="BQ400" s="13">
        <v>0.13375002825197219</v>
      </c>
      <c r="BR400" s="13">
        <v>0.23607607102327441</v>
      </c>
      <c r="BS400" s="13">
        <v>0.13332258259013599</v>
      </c>
    </row>
    <row r="402" spans="2:73" x14ac:dyDescent="0.35">
      <c r="B402" s="25" t="s">
        <v>201</v>
      </c>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row>
    <row r="403" spans="2:73" x14ac:dyDescent="0.35">
      <c r="B403" s="27" t="s">
        <v>16</v>
      </c>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row>
    <row r="404" spans="2:73" x14ac:dyDescent="0.35">
      <c r="B404" s="12" t="s">
        <v>195</v>
      </c>
      <c r="C404" s="13">
        <v>0.15767937801599291</v>
      </c>
      <c r="D404" s="13">
        <v>0.15117424638267979</v>
      </c>
      <c r="E404" s="13">
        <v>0.2380613906526754</v>
      </c>
      <c r="F404" s="13">
        <v>0.18492167828282699</v>
      </c>
      <c r="G404" s="13">
        <v>0.1516686161916305</v>
      </c>
      <c r="H404" s="13">
        <v>0.149045363774401</v>
      </c>
      <c r="I404" s="13">
        <v>9.5382700792355959E-2</v>
      </c>
      <c r="K404" s="13">
        <v>0.18845729807980829</v>
      </c>
      <c r="L404" s="13">
        <v>0.12726285365670689</v>
      </c>
      <c r="N404" s="13">
        <v>0.19053244752234641</v>
      </c>
      <c r="O404" s="13">
        <v>0.1181398849419977</v>
      </c>
      <c r="P404" s="13">
        <v>0.14682955001022871</v>
      </c>
      <c r="Q404" s="13">
        <v>0.190093201094024</v>
      </c>
      <c r="S404" s="13">
        <v>0.18089607037607289</v>
      </c>
      <c r="T404" s="13">
        <v>0.12512699261378371</v>
      </c>
      <c r="U404" s="13">
        <v>0.12539658373023799</v>
      </c>
      <c r="V404" s="13">
        <v>0.16943488890911559</v>
      </c>
      <c r="W404" s="13">
        <v>0.14221002182256881</v>
      </c>
      <c r="X404" s="13">
        <v>0.13386525768574081</v>
      </c>
      <c r="Y404" s="13">
        <v>0.1535522378248593</v>
      </c>
      <c r="Z404" s="13">
        <v>0.19519934861647389</v>
      </c>
      <c r="AB404" s="13">
        <v>0.1834211504419728</v>
      </c>
      <c r="AC404" s="13">
        <v>0.14944939484474001</v>
      </c>
      <c r="AD404" s="13">
        <v>0.1182386519016904</v>
      </c>
      <c r="AE404" s="13">
        <v>0.14548594327194919</v>
      </c>
      <c r="AF404" s="13">
        <v>0.26119774891978492</v>
      </c>
      <c r="AH404" s="13">
        <v>0.22030901534580799</v>
      </c>
      <c r="AI404" s="13">
        <v>0.14501535638439139</v>
      </c>
      <c r="AJ404" s="13">
        <v>0.14631597792280759</v>
      </c>
      <c r="AK404" s="13">
        <v>4.8418696961075668E-2</v>
      </c>
      <c r="AL404" s="13">
        <v>0.22857906488457441</v>
      </c>
      <c r="AM404" s="13">
        <v>6.94824649614071E-2</v>
      </c>
      <c r="AO404" s="13">
        <v>0.2006539702470839</v>
      </c>
      <c r="AP404" s="13">
        <v>0.14753420073205581</v>
      </c>
      <c r="AQ404" s="13">
        <v>0.14766622940282079</v>
      </c>
      <c r="AR404" s="13">
        <v>7.3168309488409605E-2</v>
      </c>
      <c r="AS404" s="13">
        <v>0.26187663076814738</v>
      </c>
      <c r="AT404" s="13">
        <v>7.3614548905806307E-2</v>
      </c>
      <c r="AV404" s="13">
        <v>0.17863255343157541</v>
      </c>
      <c r="AW404" s="13">
        <v>0.13732113815281269</v>
      </c>
      <c r="AX404" s="13">
        <v>9.1818833417441778E-2</v>
      </c>
      <c r="AY404" s="13">
        <v>0.2420605719630253</v>
      </c>
      <c r="AZ404" s="13">
        <v>7.7418483713118283E-2</v>
      </c>
      <c r="BB404" s="13">
        <v>0.2039299559805646</v>
      </c>
      <c r="BC404" s="13">
        <v>0.14146356235667229</v>
      </c>
      <c r="BD404" s="13">
        <v>9.2686569400713126E-2</v>
      </c>
      <c r="BE404" s="13">
        <v>7.1783681598967752E-2</v>
      </c>
      <c r="BF404" s="13">
        <v>0.31844113938399171</v>
      </c>
      <c r="BH404" s="13">
        <v>0.1995953021233888</v>
      </c>
      <c r="BI404" s="13">
        <v>0.14162651304671289</v>
      </c>
      <c r="BJ404" s="13">
        <v>9.6795631743139474E-2</v>
      </c>
      <c r="BK404" s="13">
        <v>4.6751322522857457E-2</v>
      </c>
      <c r="BL404" s="13">
        <v>0.33477663883424841</v>
      </c>
      <c r="BN404" s="13">
        <v>0.1381005474688031</v>
      </c>
      <c r="BO404" s="13">
        <v>9.5343336125768938E-2</v>
      </c>
      <c r="BP404" s="13">
        <v>8.6330916138469826E-2</v>
      </c>
      <c r="BQ404" s="13">
        <v>0.1235434168086898</v>
      </c>
      <c r="BR404" s="13">
        <v>0.2427744360059641</v>
      </c>
      <c r="BS404" s="13">
        <v>0.22212189237655139</v>
      </c>
    </row>
    <row r="405" spans="2:73" x14ac:dyDescent="0.35">
      <c r="B405" s="12" t="s">
        <v>196</v>
      </c>
      <c r="C405" s="13">
        <v>0.3759607726833073</v>
      </c>
      <c r="D405" s="13">
        <v>0.42109660598530418</v>
      </c>
      <c r="E405" s="13">
        <v>0.37379024395254751</v>
      </c>
      <c r="F405" s="13">
        <v>0.38548518267484583</v>
      </c>
      <c r="G405" s="13">
        <v>0.44918743586751858</v>
      </c>
      <c r="H405" s="13">
        <v>0.34818441418148538</v>
      </c>
      <c r="I405" s="13">
        <v>0.31792218223773899</v>
      </c>
      <c r="K405" s="13">
        <v>0.3864832548556385</v>
      </c>
      <c r="L405" s="13">
        <v>0.3640069810983585</v>
      </c>
      <c r="N405" s="13">
        <v>0.44219540329407803</v>
      </c>
      <c r="O405" s="13">
        <v>0.42011814139583081</v>
      </c>
      <c r="P405" s="13">
        <v>0.34324177883776491</v>
      </c>
      <c r="Q405" s="13">
        <v>0.30538125218509399</v>
      </c>
      <c r="S405" s="13">
        <v>0.38126001482063482</v>
      </c>
      <c r="T405" s="13">
        <v>0.47161470065763222</v>
      </c>
      <c r="U405" s="13">
        <v>0.41870838956413131</v>
      </c>
      <c r="V405" s="13">
        <v>0.34609842597019141</v>
      </c>
      <c r="W405" s="13">
        <v>0.35252808460434021</v>
      </c>
      <c r="X405" s="13">
        <v>0.32218487264536089</v>
      </c>
      <c r="Y405" s="13">
        <v>0.44854544137048841</v>
      </c>
      <c r="Z405" s="13">
        <v>0.27494299783133508</v>
      </c>
      <c r="AB405" s="13">
        <v>0.36778232414833312</v>
      </c>
      <c r="AC405" s="13">
        <v>0.36274264913248022</v>
      </c>
      <c r="AD405" s="13">
        <v>0.37453812314939272</v>
      </c>
      <c r="AE405" s="13">
        <v>0.35963469505624712</v>
      </c>
      <c r="AF405" s="13">
        <v>0.47862416425783522</v>
      </c>
      <c r="AH405" s="13">
        <v>0.42424518917156112</v>
      </c>
      <c r="AI405" s="13">
        <v>0.46892637007983817</v>
      </c>
      <c r="AJ405" s="13">
        <v>0.25073570160517322</v>
      </c>
      <c r="AK405" s="13">
        <v>0.43818612245329258</v>
      </c>
      <c r="AL405" s="13">
        <v>0.32761990998639551</v>
      </c>
      <c r="AM405" s="13">
        <v>0.28515312015330829</v>
      </c>
      <c r="AO405" s="13">
        <v>0.40737302640572859</v>
      </c>
      <c r="AP405" s="13">
        <v>0.45746413146795339</v>
      </c>
      <c r="AQ405" s="13">
        <v>0.23454373201995241</v>
      </c>
      <c r="AR405" s="13">
        <v>0.4525804407898803</v>
      </c>
      <c r="AS405" s="13">
        <v>0.41753540087561919</v>
      </c>
      <c r="AT405" s="13">
        <v>0.30722413931067188</v>
      </c>
      <c r="AV405" s="13">
        <v>0.4547294629977614</v>
      </c>
      <c r="AW405" s="13">
        <v>0.30472192270777348</v>
      </c>
      <c r="AX405" s="13">
        <v>0.38969836335589569</v>
      </c>
      <c r="AY405" s="13">
        <v>0.38695430589613983</v>
      </c>
      <c r="AZ405" s="13">
        <v>0.32138331162776163</v>
      </c>
      <c r="BB405" s="13">
        <v>0.41860856386897211</v>
      </c>
      <c r="BC405" s="13">
        <v>0.40004445354281448</v>
      </c>
      <c r="BD405" s="13">
        <v>0.22507692913035479</v>
      </c>
      <c r="BE405" s="13">
        <v>0.42843380530055603</v>
      </c>
      <c r="BF405" s="13">
        <v>0.26168279439520398</v>
      </c>
      <c r="BH405" s="13">
        <v>0.40304837151366463</v>
      </c>
      <c r="BI405" s="13">
        <v>0.40312432937925757</v>
      </c>
      <c r="BJ405" s="13">
        <v>0.27016191282966467</v>
      </c>
      <c r="BK405" s="13">
        <v>0.45870558138463768</v>
      </c>
      <c r="BL405" s="13">
        <v>0.35037573255918247</v>
      </c>
      <c r="BN405" s="13">
        <v>0.42702963568147367</v>
      </c>
      <c r="BO405" s="13">
        <v>0.26025946486468199</v>
      </c>
      <c r="BP405" s="13">
        <v>0.34877649272182532</v>
      </c>
      <c r="BQ405" s="13">
        <v>0.32643467989620267</v>
      </c>
      <c r="BR405" s="13">
        <v>0.38958595866969448</v>
      </c>
      <c r="BS405" s="13">
        <v>0.39809318381938502</v>
      </c>
    </row>
    <row r="406" spans="2:73" ht="29" x14ac:dyDescent="0.35">
      <c r="B406" s="12" t="s">
        <v>197</v>
      </c>
      <c r="C406" s="13">
        <v>0.23979684264080539</v>
      </c>
      <c r="D406" s="13">
        <v>0.20314851428654609</v>
      </c>
      <c r="E406" s="13">
        <v>0.19330589954483221</v>
      </c>
      <c r="F406" s="13">
        <v>0.1837064195599212</v>
      </c>
      <c r="G406" s="13">
        <v>0.2039966024759339</v>
      </c>
      <c r="H406" s="13">
        <v>0.24590069946792581</v>
      </c>
      <c r="I406" s="13">
        <v>0.34750753169932008</v>
      </c>
      <c r="K406" s="13">
        <v>0.23976208323105139</v>
      </c>
      <c r="L406" s="13">
        <v>0.2403815738076984</v>
      </c>
      <c r="N406" s="13">
        <v>0.2282941871727944</v>
      </c>
      <c r="O406" s="13">
        <v>0.23078317215447261</v>
      </c>
      <c r="P406" s="13">
        <v>0.25520338772476009</v>
      </c>
      <c r="Q406" s="13">
        <v>0.24139331339572229</v>
      </c>
      <c r="S406" s="13">
        <v>0.22123379666519929</v>
      </c>
      <c r="T406" s="13">
        <v>0.21257217206842599</v>
      </c>
      <c r="U406" s="13">
        <v>0.25798430301917091</v>
      </c>
      <c r="V406" s="13">
        <v>0.22743917928765581</v>
      </c>
      <c r="W406" s="13">
        <v>0.243253170516326</v>
      </c>
      <c r="X406" s="13">
        <v>0.28384381990414631</v>
      </c>
      <c r="Y406" s="13">
        <v>0.26330953361840842</v>
      </c>
      <c r="Z406" s="13">
        <v>0.28695244833391798</v>
      </c>
      <c r="AB406" s="13">
        <v>0.2028576810748676</v>
      </c>
      <c r="AC406" s="13">
        <v>0.25780331065433842</v>
      </c>
      <c r="AD406" s="13">
        <v>0.27866373936931887</v>
      </c>
      <c r="AE406" s="13">
        <v>0.25756125935146162</v>
      </c>
      <c r="AF406" s="13">
        <v>0.16536152634073109</v>
      </c>
      <c r="AH406" s="13">
        <v>0.1708972189214695</v>
      </c>
      <c r="AI406" s="13">
        <v>0.23559327153873061</v>
      </c>
      <c r="AJ406" s="13">
        <v>0.37990459799554749</v>
      </c>
      <c r="AK406" s="13">
        <v>0.28063350824779459</v>
      </c>
      <c r="AL406" s="13">
        <v>0.21229721689868919</v>
      </c>
      <c r="AM406" s="13">
        <v>0.36125217063244291</v>
      </c>
      <c r="AO406" s="13">
        <v>0.18817202297752589</v>
      </c>
      <c r="AP406" s="13">
        <v>0.22428541361802909</v>
      </c>
      <c r="AQ406" s="13">
        <v>0.38743827712475642</v>
      </c>
      <c r="AR406" s="13">
        <v>0.2678966227225294</v>
      </c>
      <c r="AS406" s="13">
        <v>0.14005305572788579</v>
      </c>
      <c r="AT406" s="13">
        <v>0.35926207507830588</v>
      </c>
      <c r="AV406" s="13">
        <v>0.20071693566129731</v>
      </c>
      <c r="AW406" s="13">
        <v>0.35273026453627188</v>
      </c>
      <c r="AX406" s="13">
        <v>0.31607034478599838</v>
      </c>
      <c r="AY406" s="13">
        <v>0.17397250502248809</v>
      </c>
      <c r="AZ406" s="13">
        <v>0.34793392243808452</v>
      </c>
      <c r="BB406" s="13">
        <v>0.174432943486586</v>
      </c>
      <c r="BC406" s="13">
        <v>0.31395590044301702</v>
      </c>
      <c r="BD406" s="13">
        <v>0.42419264651561062</v>
      </c>
      <c r="BE406" s="13">
        <v>0.3016865663815701</v>
      </c>
      <c r="BF406" s="13">
        <v>0.22799599414547039</v>
      </c>
      <c r="BH406" s="13">
        <v>0.1839353487724199</v>
      </c>
      <c r="BI406" s="13">
        <v>0.30146726021240339</v>
      </c>
      <c r="BJ406" s="13">
        <v>0.40511298493094228</v>
      </c>
      <c r="BK406" s="13">
        <v>0.28653238640335621</v>
      </c>
      <c r="BL406" s="13">
        <v>0.1476940185508577</v>
      </c>
      <c r="BN406" s="13">
        <v>0.26472077156897322</v>
      </c>
      <c r="BO406" s="13">
        <v>0.35676013653290511</v>
      </c>
      <c r="BP406" s="13">
        <v>0.34849541690147318</v>
      </c>
      <c r="BQ406" s="13">
        <v>0.30978316691709212</v>
      </c>
      <c r="BR406" s="13">
        <v>0.1287258678353409</v>
      </c>
      <c r="BS406" s="13">
        <v>0.18368046223376849</v>
      </c>
    </row>
    <row r="407" spans="2:73" ht="29" x14ac:dyDescent="0.35">
      <c r="B407" s="12" t="s">
        <v>198</v>
      </c>
      <c r="C407" s="13">
        <v>6.3319561243646461E-2</v>
      </c>
      <c r="D407" s="13">
        <v>7.6378502420194991E-2</v>
      </c>
      <c r="E407" s="13">
        <v>3.9616020192890032E-2</v>
      </c>
      <c r="F407" s="13">
        <v>7.4283895834651295E-2</v>
      </c>
      <c r="G407" s="13">
        <v>4.3594944007098277E-2</v>
      </c>
      <c r="H407" s="13">
        <v>8.2114621263839158E-2</v>
      </c>
      <c r="I407" s="13">
        <v>6.8623496143025972E-2</v>
      </c>
      <c r="K407" s="13">
        <v>7.0192453647989872E-2</v>
      </c>
      <c r="L407" s="13">
        <v>5.6591837922796082E-2</v>
      </c>
      <c r="N407" s="13">
        <v>2.7964904538348059E-2</v>
      </c>
      <c r="O407" s="13">
        <v>6.7688981717503718E-2</v>
      </c>
      <c r="P407" s="13">
        <v>9.2870318543529548E-2</v>
      </c>
      <c r="Q407" s="13">
        <v>5.7698449609098652E-2</v>
      </c>
      <c r="S407" s="13">
        <v>6.2378657283425877E-2</v>
      </c>
      <c r="T407" s="13">
        <v>2.403175624593511E-2</v>
      </c>
      <c r="U407" s="13">
        <v>8.0115527775467571E-2</v>
      </c>
      <c r="V407" s="13">
        <v>0.1058499417011074</v>
      </c>
      <c r="W407" s="13">
        <v>6.7122544106421878E-2</v>
      </c>
      <c r="X407" s="13">
        <v>8.5300625802661137E-2</v>
      </c>
      <c r="Y407" s="13">
        <v>0</v>
      </c>
      <c r="Z407" s="13">
        <v>5.284202912792501E-2</v>
      </c>
      <c r="AB407" s="13">
        <v>7.3976597395443225E-2</v>
      </c>
      <c r="AC407" s="13">
        <v>5.8591517207435981E-2</v>
      </c>
      <c r="AD407" s="13">
        <v>8.2694410973601098E-2</v>
      </c>
      <c r="AE407" s="13">
        <v>5.7379280780162613E-2</v>
      </c>
      <c r="AF407" s="13">
        <v>4.0127172536213902E-2</v>
      </c>
      <c r="AH407" s="13">
        <v>3.5285587250016522E-2</v>
      </c>
      <c r="AI407" s="13">
        <v>5.935812718537016E-2</v>
      </c>
      <c r="AJ407" s="13">
        <v>3.7259008666750221E-2</v>
      </c>
      <c r="AK407" s="13">
        <v>6.3434773416618892E-2</v>
      </c>
      <c r="AL407" s="13">
        <v>5.59649275777978E-2</v>
      </c>
      <c r="AM407" s="13">
        <v>0.1570380693706793</v>
      </c>
      <c r="AO407" s="13">
        <v>3.7340660645245813E-2</v>
      </c>
      <c r="AP407" s="13">
        <v>6.5138730944955717E-2</v>
      </c>
      <c r="AQ407" s="13">
        <v>4.1914321735867573E-2</v>
      </c>
      <c r="AR407" s="13">
        <v>6.0542337656919271E-2</v>
      </c>
      <c r="AS407" s="13">
        <v>5.187387682610408E-2</v>
      </c>
      <c r="AT407" s="13">
        <v>0.14789070129672929</v>
      </c>
      <c r="AV407" s="13">
        <v>4.9211975059079253E-2</v>
      </c>
      <c r="AW407" s="13">
        <v>3.5919520758426263E-2</v>
      </c>
      <c r="AX407" s="13">
        <v>5.8795700378629231E-2</v>
      </c>
      <c r="AY407" s="13">
        <v>4.5320146163931978E-2</v>
      </c>
      <c r="AZ407" s="13">
        <v>0.14562336418708541</v>
      </c>
      <c r="BB407" s="13">
        <v>5.4903177512343387E-2</v>
      </c>
      <c r="BC407" s="13">
        <v>4.116786814889286E-2</v>
      </c>
      <c r="BD407" s="13">
        <v>0.10568849659502889</v>
      </c>
      <c r="BE407" s="13">
        <v>7.6586595574983679E-2</v>
      </c>
      <c r="BF407" s="13">
        <v>0</v>
      </c>
      <c r="BH407" s="13">
        <v>5.9504978644262123E-2</v>
      </c>
      <c r="BI407" s="13">
        <v>4.2930194923566908E-2</v>
      </c>
      <c r="BJ407" s="13">
        <v>8.3710636462360738E-2</v>
      </c>
      <c r="BK407" s="13">
        <v>9.4115064367444448E-2</v>
      </c>
      <c r="BL407" s="13">
        <v>3.5049182188422977E-2</v>
      </c>
      <c r="BN407" s="13">
        <v>6.0409116391999411E-2</v>
      </c>
      <c r="BO407" s="13">
        <v>8.254920060454618E-2</v>
      </c>
      <c r="BP407" s="13">
        <v>4.9429796353151242E-2</v>
      </c>
      <c r="BQ407" s="13">
        <v>0.1602748913847796</v>
      </c>
      <c r="BR407" s="13">
        <v>5.9440607259886327E-2</v>
      </c>
      <c r="BS407" s="13">
        <v>4.3826003854392503E-2</v>
      </c>
    </row>
    <row r="408" spans="2:73" x14ac:dyDescent="0.35">
      <c r="B408" s="12" t="s">
        <v>120</v>
      </c>
      <c r="C408" s="13">
        <v>0.16324344541624811</v>
      </c>
      <c r="D408" s="13">
        <v>0.14820213092527501</v>
      </c>
      <c r="E408" s="13">
        <v>0.15522644565705479</v>
      </c>
      <c r="F408" s="13">
        <v>0.17160282364775459</v>
      </c>
      <c r="G408" s="13">
        <v>0.15155240145781859</v>
      </c>
      <c r="H408" s="13">
        <v>0.17475490131234861</v>
      </c>
      <c r="I408" s="13">
        <v>0.17056408912755891</v>
      </c>
      <c r="K408" s="13">
        <v>0.11510491018551181</v>
      </c>
      <c r="L408" s="13">
        <v>0.21175675351444001</v>
      </c>
      <c r="N408" s="13">
        <v>0.1110130574724331</v>
      </c>
      <c r="O408" s="13">
        <v>0.16326981979019509</v>
      </c>
      <c r="P408" s="13">
        <v>0.16185496488371659</v>
      </c>
      <c r="Q408" s="13">
        <v>0.20543378371606111</v>
      </c>
      <c r="S408" s="13">
        <v>0.1542314608546671</v>
      </c>
      <c r="T408" s="13">
        <v>0.1666543784142227</v>
      </c>
      <c r="U408" s="13">
        <v>0.1177951959109922</v>
      </c>
      <c r="V408" s="13">
        <v>0.15117756413192979</v>
      </c>
      <c r="W408" s="13">
        <v>0.19488617895034299</v>
      </c>
      <c r="X408" s="13">
        <v>0.17480542396209101</v>
      </c>
      <c r="Y408" s="13">
        <v>0.13459278718624401</v>
      </c>
      <c r="Z408" s="13">
        <v>0.1900631760903479</v>
      </c>
      <c r="AB408" s="13">
        <v>0.17196224693938339</v>
      </c>
      <c r="AC408" s="13">
        <v>0.17141312816100529</v>
      </c>
      <c r="AD408" s="13">
        <v>0.14586507460599679</v>
      </c>
      <c r="AE408" s="13">
        <v>0.1799388215401794</v>
      </c>
      <c r="AF408" s="13">
        <v>5.4689387945434993E-2</v>
      </c>
      <c r="AH408" s="13">
        <v>0.1492629893111449</v>
      </c>
      <c r="AI408" s="13">
        <v>9.1106874811669666E-2</v>
      </c>
      <c r="AJ408" s="13">
        <v>0.1857847138097215</v>
      </c>
      <c r="AK408" s="13">
        <v>0.16932689892121819</v>
      </c>
      <c r="AL408" s="13">
        <v>0.17553888065254281</v>
      </c>
      <c r="AM408" s="13">
        <v>0.12707417488216249</v>
      </c>
      <c r="AO408" s="13">
        <v>0.1664603197244158</v>
      </c>
      <c r="AP408" s="13">
        <v>0.10557752323700589</v>
      </c>
      <c r="AQ408" s="13">
        <v>0.18843743971660271</v>
      </c>
      <c r="AR408" s="13">
        <v>0.14581228934226151</v>
      </c>
      <c r="AS408" s="13">
        <v>0.12866103580224339</v>
      </c>
      <c r="AT408" s="13">
        <v>0.1120085354084866</v>
      </c>
      <c r="AV408" s="13">
        <v>0.11670907285028689</v>
      </c>
      <c r="AW408" s="13">
        <v>0.16930715384471559</v>
      </c>
      <c r="AX408" s="13">
        <v>0.14361675806203469</v>
      </c>
      <c r="AY408" s="13">
        <v>0.15169247095441479</v>
      </c>
      <c r="AZ408" s="13">
        <v>0.10764091803395021</v>
      </c>
      <c r="BB408" s="13">
        <v>0.1481253591515338</v>
      </c>
      <c r="BC408" s="13">
        <v>0.10336821550860339</v>
      </c>
      <c r="BD408" s="13">
        <v>0.15235535835829239</v>
      </c>
      <c r="BE408" s="13">
        <v>0.1215093511439224</v>
      </c>
      <c r="BF408" s="13">
        <v>0.19188007207533381</v>
      </c>
      <c r="BH408" s="13">
        <v>0.15391599894626451</v>
      </c>
      <c r="BI408" s="13">
        <v>0.110851702438059</v>
      </c>
      <c r="BJ408" s="13">
        <v>0.14421883403389271</v>
      </c>
      <c r="BK408" s="13">
        <v>0.1138956453217041</v>
      </c>
      <c r="BL408" s="13">
        <v>0.13210442786728849</v>
      </c>
      <c r="BN408" s="13">
        <v>0.1097399288887505</v>
      </c>
      <c r="BO408" s="13">
        <v>0.2050878618720976</v>
      </c>
      <c r="BP408" s="13">
        <v>0.1669673778850802</v>
      </c>
      <c r="BQ408" s="13">
        <v>7.9963844993235916E-2</v>
      </c>
      <c r="BR408" s="13">
        <v>0.17947313022911429</v>
      </c>
      <c r="BS408" s="13">
        <v>0.15227845771590251</v>
      </c>
    </row>
    <row r="410" spans="2:73" x14ac:dyDescent="0.35">
      <c r="B410" s="25" t="s">
        <v>202</v>
      </c>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row>
    <row r="411" spans="2:73" x14ac:dyDescent="0.35">
      <c r="B411" s="27" t="s">
        <v>16</v>
      </c>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row>
    <row r="412" spans="2:73" x14ac:dyDescent="0.35">
      <c r="B412" s="12" t="s">
        <v>195</v>
      </c>
      <c r="C412" s="13">
        <v>0.120778381561541</v>
      </c>
      <c r="D412" s="13">
        <v>9.5592219000583595E-2</v>
      </c>
      <c r="E412" s="13">
        <v>9.5950508651541783E-2</v>
      </c>
      <c r="F412" s="13">
        <v>0.1237811930696253</v>
      </c>
      <c r="G412" s="13">
        <v>8.2030445024705759E-2</v>
      </c>
      <c r="H412" s="13">
        <v>0.16707988299240989</v>
      </c>
      <c r="I412" s="13">
        <v>0.1429647677102136</v>
      </c>
      <c r="K412" s="13">
        <v>0.13686551343452411</v>
      </c>
      <c r="L412" s="13">
        <v>0.1049681280321942</v>
      </c>
      <c r="N412" s="13">
        <v>9.7199037061854954E-2</v>
      </c>
      <c r="O412" s="13">
        <v>0.1028704321599976</v>
      </c>
      <c r="P412" s="13">
        <v>0.14629102195364041</v>
      </c>
      <c r="Q412" s="13">
        <v>0.13576206878872679</v>
      </c>
      <c r="S412" s="13">
        <v>0.1112693591570787</v>
      </c>
      <c r="T412" s="13">
        <v>8.6202470320574362E-2</v>
      </c>
      <c r="U412" s="13">
        <v>0.22087095754746619</v>
      </c>
      <c r="V412" s="13">
        <v>0.13580116172528961</v>
      </c>
      <c r="W412" s="13">
        <v>0.1400232189757992</v>
      </c>
      <c r="X412" s="13">
        <v>0.1165705139431457</v>
      </c>
      <c r="Y412" s="13">
        <v>8.4766213829182965E-2</v>
      </c>
      <c r="Z412" s="13">
        <v>0.1170405984930625</v>
      </c>
      <c r="AB412" s="13">
        <v>0.1216967908368643</v>
      </c>
      <c r="AC412" s="13">
        <v>0.13026109058803551</v>
      </c>
      <c r="AD412" s="13">
        <v>0.1230013235854641</v>
      </c>
      <c r="AE412" s="13">
        <v>9.6082464515648433E-2</v>
      </c>
      <c r="AF412" s="13">
        <v>0.12038591304005521</v>
      </c>
      <c r="AH412" s="13">
        <v>5.4815634615271343E-2</v>
      </c>
      <c r="AI412" s="13">
        <v>0.14107703623796289</v>
      </c>
      <c r="AJ412" s="13">
        <v>0.16822222895046371</v>
      </c>
      <c r="AK412" s="13">
        <v>0.1363668598654896</v>
      </c>
      <c r="AL412" s="13">
        <v>0.1094252563245308</v>
      </c>
      <c r="AM412" s="13">
        <v>0.2318979038764746</v>
      </c>
      <c r="AO412" s="13">
        <v>6.1097479858653103E-2</v>
      </c>
      <c r="AP412" s="13">
        <v>0.14052910861331491</v>
      </c>
      <c r="AQ412" s="13">
        <v>0.14741685621484599</v>
      </c>
      <c r="AR412" s="13">
        <v>0.16212483662176991</v>
      </c>
      <c r="AS412" s="13">
        <v>6.3642801127141393E-2</v>
      </c>
      <c r="AT412" s="13">
        <v>0.23061107336916431</v>
      </c>
      <c r="AV412" s="13">
        <v>0.11803949454942581</v>
      </c>
      <c r="AW412" s="13">
        <v>0.12104906671901999</v>
      </c>
      <c r="AX412" s="13">
        <v>0.13290634080241709</v>
      </c>
      <c r="AY412" s="13">
        <v>8.1734946682492635E-2</v>
      </c>
      <c r="AZ412" s="13">
        <v>0.2307337138316442</v>
      </c>
      <c r="BB412" s="13">
        <v>7.220563543658938E-2</v>
      </c>
      <c r="BC412" s="13">
        <v>0.1856432557144119</v>
      </c>
      <c r="BD412" s="13">
        <v>0.21405775848161571</v>
      </c>
      <c r="BE412" s="13">
        <v>0.1655795728110743</v>
      </c>
      <c r="BF412" s="13">
        <v>0.1167902207758031</v>
      </c>
      <c r="BH412" s="13">
        <v>7.9734000110837935E-2</v>
      </c>
      <c r="BI412" s="13">
        <v>0.17361947062226821</v>
      </c>
      <c r="BJ412" s="13">
        <v>0.18281702566664701</v>
      </c>
      <c r="BK412" s="13">
        <v>0.25560006008984598</v>
      </c>
      <c r="BL412" s="13">
        <v>5.8692627595064877E-2</v>
      </c>
      <c r="BN412" s="13">
        <v>0.14612761821437531</v>
      </c>
      <c r="BO412" s="13">
        <v>0.17699919113361209</v>
      </c>
      <c r="BP412" s="13">
        <v>0.16804491203058949</v>
      </c>
      <c r="BQ412" s="13">
        <v>0.27520802173894648</v>
      </c>
      <c r="BR412" s="13">
        <v>0.10685903697347041</v>
      </c>
      <c r="BS412" s="13">
        <v>6.6612810213545523E-2</v>
      </c>
    </row>
    <row r="413" spans="2:73" x14ac:dyDescent="0.35">
      <c r="B413" s="12" t="s">
        <v>196</v>
      </c>
      <c r="C413" s="13">
        <v>0.31710222730393661</v>
      </c>
      <c r="D413" s="13">
        <v>0.37932793960557931</v>
      </c>
      <c r="E413" s="13">
        <v>0.31702628270704919</v>
      </c>
      <c r="F413" s="13">
        <v>0.365426793434314</v>
      </c>
      <c r="G413" s="13">
        <v>0.26599182959613782</v>
      </c>
      <c r="H413" s="13">
        <v>0.26048809219121383</v>
      </c>
      <c r="I413" s="13">
        <v>0.33690641670684401</v>
      </c>
      <c r="K413" s="13">
        <v>0.32524562091068998</v>
      </c>
      <c r="L413" s="13">
        <v>0.3073925514137677</v>
      </c>
      <c r="N413" s="13">
        <v>0.3617310742481441</v>
      </c>
      <c r="O413" s="13">
        <v>0.33466008741209519</v>
      </c>
      <c r="P413" s="13">
        <v>0.27553921711577167</v>
      </c>
      <c r="Q413" s="13">
        <v>0.30529545587933737</v>
      </c>
      <c r="S413" s="13">
        <v>0.32650487121221689</v>
      </c>
      <c r="T413" s="13">
        <v>0.32595772282366531</v>
      </c>
      <c r="U413" s="13">
        <v>0.29013932995358849</v>
      </c>
      <c r="V413" s="13">
        <v>0.29257660409750269</v>
      </c>
      <c r="W413" s="13">
        <v>0.31189613642041902</v>
      </c>
      <c r="X413" s="13">
        <v>0.33203041310638121</v>
      </c>
      <c r="Y413" s="13">
        <v>0.36821306954833988</v>
      </c>
      <c r="Z413" s="13">
        <v>0.2990670992696064</v>
      </c>
      <c r="AB413" s="13">
        <v>0.28458027230007532</v>
      </c>
      <c r="AC413" s="13">
        <v>0.31735575573809599</v>
      </c>
      <c r="AD413" s="13">
        <v>0.30324075485770258</v>
      </c>
      <c r="AE413" s="13">
        <v>0.3444378754679463</v>
      </c>
      <c r="AF413" s="13">
        <v>0.37445703235399203</v>
      </c>
      <c r="AH413" s="13">
        <v>0.29527868320775458</v>
      </c>
      <c r="AI413" s="13">
        <v>0.35519035689241968</v>
      </c>
      <c r="AJ413" s="13">
        <v>0.35424440089687992</v>
      </c>
      <c r="AK413" s="13">
        <v>0.34199491543950522</v>
      </c>
      <c r="AL413" s="13">
        <v>0.28634264328229092</v>
      </c>
      <c r="AM413" s="13">
        <v>0.32737188871719081</v>
      </c>
      <c r="AO413" s="13">
        <v>0.30247368495945159</v>
      </c>
      <c r="AP413" s="13">
        <v>0.358956182057173</v>
      </c>
      <c r="AQ413" s="13">
        <v>0.374796272214238</v>
      </c>
      <c r="AR413" s="13">
        <v>0.29377849496408931</v>
      </c>
      <c r="AS413" s="13">
        <v>0.26323561274284341</v>
      </c>
      <c r="AT413" s="13">
        <v>0.34536045305656782</v>
      </c>
      <c r="AV413" s="13">
        <v>0.35694201214208282</v>
      </c>
      <c r="AW413" s="13">
        <v>0.33351602145804848</v>
      </c>
      <c r="AX413" s="13">
        <v>0.34719623864767801</v>
      </c>
      <c r="AY413" s="13">
        <v>0.29070885785087008</v>
      </c>
      <c r="AZ413" s="13">
        <v>0.36010699404786761</v>
      </c>
      <c r="BB413" s="13">
        <v>0.27895471497535113</v>
      </c>
      <c r="BC413" s="13">
        <v>0.38204473622500129</v>
      </c>
      <c r="BD413" s="13">
        <v>0.32793848660466107</v>
      </c>
      <c r="BE413" s="13">
        <v>0.37530075654816331</v>
      </c>
      <c r="BF413" s="13">
        <v>0.36381860536579169</v>
      </c>
      <c r="BH413" s="13">
        <v>0.28951488190109442</v>
      </c>
      <c r="BI413" s="13">
        <v>0.38179745479956922</v>
      </c>
      <c r="BJ413" s="13">
        <v>0.35336645072657152</v>
      </c>
      <c r="BK413" s="13">
        <v>0.30024974308597718</v>
      </c>
      <c r="BL413" s="13">
        <v>0.25537655687754468</v>
      </c>
      <c r="BN413" s="13">
        <v>0.35413448592685282</v>
      </c>
      <c r="BO413" s="13">
        <v>0.34316608876434762</v>
      </c>
      <c r="BP413" s="13">
        <v>0.3849679269520091</v>
      </c>
      <c r="BQ413" s="13">
        <v>0.31532688409460208</v>
      </c>
      <c r="BR413" s="13">
        <v>0.24782177303831471</v>
      </c>
      <c r="BS413" s="13">
        <v>0.2913424064868233</v>
      </c>
    </row>
    <row r="414" spans="2:73" ht="29" x14ac:dyDescent="0.35">
      <c r="B414" s="12" t="s">
        <v>197</v>
      </c>
      <c r="C414" s="13">
        <v>0.28594717221978122</v>
      </c>
      <c r="D414" s="13">
        <v>0.29429512044905021</v>
      </c>
      <c r="E414" s="13">
        <v>0.32205581487580498</v>
      </c>
      <c r="F414" s="13">
        <v>0.2467305520504138</v>
      </c>
      <c r="G414" s="13">
        <v>0.35210307253970752</v>
      </c>
      <c r="H414" s="13">
        <v>0.29057095671347177</v>
      </c>
      <c r="I414" s="13">
        <v>0.22955479842759591</v>
      </c>
      <c r="K414" s="13">
        <v>0.32978382693206459</v>
      </c>
      <c r="L414" s="13">
        <v>0.24276599208334071</v>
      </c>
      <c r="N414" s="13">
        <v>0.33602851189892091</v>
      </c>
      <c r="O414" s="13">
        <v>0.27810755508122043</v>
      </c>
      <c r="P414" s="13">
        <v>0.27741028349745589</v>
      </c>
      <c r="Q414" s="13">
        <v>0.26200449229115352</v>
      </c>
      <c r="S414" s="13">
        <v>0.29108006028101202</v>
      </c>
      <c r="T414" s="13">
        <v>0.32595510721157062</v>
      </c>
      <c r="U414" s="13">
        <v>0.26648582787313257</v>
      </c>
      <c r="V414" s="13">
        <v>0.28005828855686332</v>
      </c>
      <c r="W414" s="13">
        <v>0.26542956424604319</v>
      </c>
      <c r="X414" s="13">
        <v>0.28176557695371152</v>
      </c>
      <c r="Y414" s="13">
        <v>0.29457128535812233</v>
      </c>
      <c r="Z414" s="13">
        <v>0.25054983596148178</v>
      </c>
      <c r="AB414" s="13">
        <v>0.24830527836869179</v>
      </c>
      <c r="AC414" s="13">
        <v>0.28426959108626759</v>
      </c>
      <c r="AD414" s="13">
        <v>0.33899956526501268</v>
      </c>
      <c r="AE414" s="13">
        <v>0.26520113967428172</v>
      </c>
      <c r="AF414" s="13">
        <v>0.31396915652749169</v>
      </c>
      <c r="AH414" s="13">
        <v>0.35426836177608151</v>
      </c>
      <c r="AI414" s="13">
        <v>0.30687464032424733</v>
      </c>
      <c r="AJ414" s="13">
        <v>0.225461345570038</v>
      </c>
      <c r="AK414" s="13">
        <v>0.21668461167674119</v>
      </c>
      <c r="AL414" s="13">
        <v>0.37418002638843578</v>
      </c>
      <c r="AM414" s="13">
        <v>0.19335762747751309</v>
      </c>
      <c r="AO414" s="13">
        <v>0.31680235621932662</v>
      </c>
      <c r="AP414" s="13">
        <v>0.31119549676605268</v>
      </c>
      <c r="AQ414" s="13">
        <v>0.19382079206634201</v>
      </c>
      <c r="AR414" s="13">
        <v>0.26201215004554362</v>
      </c>
      <c r="AS414" s="13">
        <v>0.44483951367116281</v>
      </c>
      <c r="AT414" s="13">
        <v>0.21443501006988369</v>
      </c>
      <c r="AV414" s="13">
        <v>0.2970424340249409</v>
      </c>
      <c r="AW414" s="13">
        <v>0.25045990803207602</v>
      </c>
      <c r="AX414" s="13">
        <v>0.23029683921512101</v>
      </c>
      <c r="AY414" s="13">
        <v>0.41045823752673349</v>
      </c>
      <c r="AZ414" s="13">
        <v>0.20907056543851779</v>
      </c>
      <c r="BB414" s="13">
        <v>0.34434086354085602</v>
      </c>
      <c r="BC414" s="13">
        <v>0.2483248062741073</v>
      </c>
      <c r="BD414" s="13">
        <v>0.22949875450167909</v>
      </c>
      <c r="BE414" s="13">
        <v>0.23754201624033591</v>
      </c>
      <c r="BF414" s="13">
        <v>0.29341701968072947</v>
      </c>
      <c r="BH414" s="13">
        <v>0.31555848237226158</v>
      </c>
      <c r="BI414" s="13">
        <v>0.2623579921615613</v>
      </c>
      <c r="BJ414" s="13">
        <v>0.23740037283460799</v>
      </c>
      <c r="BK414" s="13">
        <v>0.20536761312386259</v>
      </c>
      <c r="BL414" s="13">
        <v>0.49433167530714389</v>
      </c>
      <c r="BN414" s="13">
        <v>0.29764652700654048</v>
      </c>
      <c r="BO414" s="13">
        <v>0.22303788130855909</v>
      </c>
      <c r="BP414" s="13">
        <v>0.2211072365580736</v>
      </c>
      <c r="BQ414" s="13">
        <v>0.18682711236764121</v>
      </c>
      <c r="BR414" s="13">
        <v>0.35506534558610608</v>
      </c>
      <c r="BS414" s="13">
        <v>0.33958541660591041</v>
      </c>
    </row>
    <row r="415" spans="2:73" ht="29" x14ac:dyDescent="0.35">
      <c r="B415" s="12" t="s">
        <v>198</v>
      </c>
      <c r="C415" s="13">
        <v>7.2036103721185435E-2</v>
      </c>
      <c r="D415" s="13">
        <v>8.2879693735872464E-2</v>
      </c>
      <c r="E415" s="13">
        <v>8.8588246924592107E-2</v>
      </c>
      <c r="F415" s="13">
        <v>6.2094911882309672E-2</v>
      </c>
      <c r="G415" s="13">
        <v>6.0505371450879072E-2</v>
      </c>
      <c r="H415" s="13">
        <v>7.2518568944535997E-2</v>
      </c>
      <c r="I415" s="13">
        <v>6.977065239996777E-2</v>
      </c>
      <c r="K415" s="13">
        <v>7.1309039770548518E-2</v>
      </c>
      <c r="L415" s="13">
        <v>7.2928387378400655E-2</v>
      </c>
      <c r="N415" s="13">
        <v>7.2584584272633312E-2</v>
      </c>
      <c r="O415" s="13">
        <v>7.0095300090429191E-2</v>
      </c>
      <c r="P415" s="13">
        <v>8.6840206116805027E-2</v>
      </c>
      <c r="Q415" s="13">
        <v>6.1449105556183187E-2</v>
      </c>
      <c r="S415" s="13">
        <v>7.5062640519100318E-2</v>
      </c>
      <c r="T415" s="13">
        <v>7.78772132331748E-2</v>
      </c>
      <c r="U415" s="13">
        <v>1.474739835561306E-2</v>
      </c>
      <c r="V415" s="13">
        <v>0.1067752933116848</v>
      </c>
      <c r="W415" s="13">
        <v>0.104559023287883</v>
      </c>
      <c r="X415" s="13">
        <v>5.696844013309893E-2</v>
      </c>
      <c r="Y415" s="13">
        <v>3.339368295364966E-2</v>
      </c>
      <c r="Z415" s="13">
        <v>2.4019446335582749E-2</v>
      </c>
      <c r="AB415" s="13">
        <v>0.1086410337902364</v>
      </c>
      <c r="AC415" s="13">
        <v>6.3332099720060389E-2</v>
      </c>
      <c r="AD415" s="13">
        <v>5.3785797237385892E-2</v>
      </c>
      <c r="AE415" s="13">
        <v>7.2317621211663852E-2</v>
      </c>
      <c r="AF415" s="13">
        <v>9.9834470298024655E-2</v>
      </c>
      <c r="AH415" s="13">
        <v>8.6339936199299125E-2</v>
      </c>
      <c r="AI415" s="13">
        <v>6.4275161268405392E-2</v>
      </c>
      <c r="AJ415" s="13">
        <v>0.1083691011179352</v>
      </c>
      <c r="AK415" s="13">
        <v>5.0676193987526409E-2</v>
      </c>
      <c r="AL415" s="13">
        <v>5.3350489339532667E-2</v>
      </c>
      <c r="AM415" s="13">
        <v>6.8740936898003743E-2</v>
      </c>
      <c r="AO415" s="13">
        <v>9.4292095471233406E-2</v>
      </c>
      <c r="AP415" s="13">
        <v>6.4434650074658276E-2</v>
      </c>
      <c r="AQ415" s="13">
        <v>0.1218781214321118</v>
      </c>
      <c r="AR415" s="13">
        <v>5.8065784682186768E-2</v>
      </c>
      <c r="AS415" s="13">
        <v>3.4520705270982673E-2</v>
      </c>
      <c r="AT415" s="13">
        <v>5.7858853458298977E-2</v>
      </c>
      <c r="AV415" s="13">
        <v>7.4833316375744544E-2</v>
      </c>
      <c r="AW415" s="13">
        <v>0.15029024219991879</v>
      </c>
      <c r="AX415" s="13">
        <v>6.4782763348441866E-2</v>
      </c>
      <c r="AY415" s="13">
        <v>5.9113207148947813E-2</v>
      </c>
      <c r="AZ415" s="13">
        <v>5.9827278169359642E-2</v>
      </c>
      <c r="BB415" s="13">
        <v>8.2020957433474123E-2</v>
      </c>
      <c r="BC415" s="13">
        <v>4.6651251837801881E-2</v>
      </c>
      <c r="BD415" s="13">
        <v>9.6057879595265086E-2</v>
      </c>
      <c r="BE415" s="13">
        <v>4.7746980391286081E-2</v>
      </c>
      <c r="BF415" s="13">
        <v>8.7878174877574586E-2</v>
      </c>
      <c r="BH415" s="13">
        <v>8.9280146514184242E-2</v>
      </c>
      <c r="BI415" s="13">
        <v>4.0751444943336657E-2</v>
      </c>
      <c r="BJ415" s="13">
        <v>9.4198359515276414E-2</v>
      </c>
      <c r="BK415" s="13">
        <v>4.2415958148114441E-2</v>
      </c>
      <c r="BL415" s="13">
        <v>5.8068620080434792E-2</v>
      </c>
      <c r="BN415" s="13">
        <v>4.1729307381766459E-2</v>
      </c>
      <c r="BO415" s="13">
        <v>9.547772318221813E-2</v>
      </c>
      <c r="BP415" s="13">
        <v>3.1488739791986207E-2</v>
      </c>
      <c r="BQ415" s="13">
        <v>0.1001037488315024</v>
      </c>
      <c r="BR415" s="13">
        <v>6.8082466514159598E-2</v>
      </c>
      <c r="BS415" s="13">
        <v>9.3268040391900425E-2</v>
      </c>
    </row>
    <row r="416" spans="2:73" x14ac:dyDescent="0.35">
      <c r="B416" s="12" t="s">
        <v>120</v>
      </c>
      <c r="C416" s="13">
        <v>0.2041361151935559</v>
      </c>
      <c r="D416" s="13">
        <v>0.14790502720891449</v>
      </c>
      <c r="E416" s="13">
        <v>0.17637914684101191</v>
      </c>
      <c r="F416" s="13">
        <v>0.20196654956333701</v>
      </c>
      <c r="G416" s="13">
        <v>0.2393692813885698</v>
      </c>
      <c r="H416" s="13">
        <v>0.20934249915836839</v>
      </c>
      <c r="I416" s="13">
        <v>0.22080336475537879</v>
      </c>
      <c r="K416" s="13">
        <v>0.13679599895217279</v>
      </c>
      <c r="L416" s="13">
        <v>0.27194494109229672</v>
      </c>
      <c r="N416" s="13">
        <v>0.1324567925184468</v>
      </c>
      <c r="O416" s="13">
        <v>0.2142666252562577</v>
      </c>
      <c r="P416" s="13">
        <v>0.21391927131632679</v>
      </c>
      <c r="Q416" s="13">
        <v>0.23548887748459929</v>
      </c>
      <c r="S416" s="13">
        <v>0.19608306883059209</v>
      </c>
      <c r="T416" s="13">
        <v>0.18400748641101469</v>
      </c>
      <c r="U416" s="13">
        <v>0.2077564862701996</v>
      </c>
      <c r="V416" s="13">
        <v>0.1847886523086596</v>
      </c>
      <c r="W416" s="13">
        <v>0.17809205706985559</v>
      </c>
      <c r="X416" s="13">
        <v>0.21266505586366291</v>
      </c>
      <c r="Y416" s="13">
        <v>0.21905574831070521</v>
      </c>
      <c r="Z416" s="13">
        <v>0.30932301994026651</v>
      </c>
      <c r="AB416" s="13">
        <v>0.23677662470413219</v>
      </c>
      <c r="AC416" s="13">
        <v>0.20478146286754051</v>
      </c>
      <c r="AD416" s="13">
        <v>0.18097255905443491</v>
      </c>
      <c r="AE416" s="13">
        <v>0.22196089913045969</v>
      </c>
      <c r="AF416" s="13">
        <v>9.1353427780436661E-2</v>
      </c>
      <c r="AH416" s="13">
        <v>0.20929738420159361</v>
      </c>
      <c r="AI416" s="13">
        <v>0.13258280527696481</v>
      </c>
      <c r="AJ416" s="13">
        <v>0.14370292346468319</v>
      </c>
      <c r="AK416" s="13">
        <v>0.25427741903073747</v>
      </c>
      <c r="AL416" s="13">
        <v>0.17670158466520949</v>
      </c>
      <c r="AM416" s="13">
        <v>0.17863164303081799</v>
      </c>
      <c r="AO416" s="13">
        <v>0.22533438349133519</v>
      </c>
      <c r="AP416" s="13">
        <v>0.12488456248880089</v>
      </c>
      <c r="AQ416" s="13">
        <v>0.16208795807246229</v>
      </c>
      <c r="AR416" s="13">
        <v>0.22401873368641059</v>
      </c>
      <c r="AS416" s="13">
        <v>0.19376136718786971</v>
      </c>
      <c r="AT416" s="13">
        <v>0.15173461004608521</v>
      </c>
      <c r="AV416" s="13">
        <v>0.15314274290780611</v>
      </c>
      <c r="AW416" s="13">
        <v>0.14468476159093679</v>
      </c>
      <c r="AX416" s="13">
        <v>0.22481781798634201</v>
      </c>
      <c r="AY416" s="13">
        <v>0.157984750790956</v>
      </c>
      <c r="AZ416" s="13">
        <v>0.14026144851261069</v>
      </c>
      <c r="BB416" s="13">
        <v>0.22247782861372919</v>
      </c>
      <c r="BC416" s="13">
        <v>0.1373359499486774</v>
      </c>
      <c r="BD416" s="13">
        <v>0.1324471208167789</v>
      </c>
      <c r="BE416" s="13">
        <v>0.17383067400914051</v>
      </c>
      <c r="BF416" s="13">
        <v>0.1380959793001009</v>
      </c>
      <c r="BH416" s="13">
        <v>0.22591248910162171</v>
      </c>
      <c r="BI416" s="13">
        <v>0.14147363747326441</v>
      </c>
      <c r="BJ416" s="13">
        <v>0.13221779125689709</v>
      </c>
      <c r="BK416" s="13">
        <v>0.19636662555219969</v>
      </c>
      <c r="BL416" s="13">
        <v>0.13353052013981159</v>
      </c>
      <c r="BN416" s="13">
        <v>0.16036206147046481</v>
      </c>
      <c r="BO416" s="13">
        <v>0.16131911561126289</v>
      </c>
      <c r="BP416" s="13">
        <v>0.1943911846673414</v>
      </c>
      <c r="BQ416" s="13">
        <v>0.122534232967308</v>
      </c>
      <c r="BR416" s="13">
        <v>0.22217137788794949</v>
      </c>
      <c r="BS416" s="13">
        <v>0.20919132630182041</v>
      </c>
    </row>
    <row r="418" spans="2:73" x14ac:dyDescent="0.35">
      <c r="B418" s="25" t="s">
        <v>203</v>
      </c>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row>
    <row r="419" spans="2:73" x14ac:dyDescent="0.35">
      <c r="B419" s="27" t="s">
        <v>16</v>
      </c>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row>
    <row r="420" spans="2:73" x14ac:dyDescent="0.35">
      <c r="B420" s="12" t="s">
        <v>195</v>
      </c>
      <c r="C420" s="13">
        <v>0.1587476146694434</v>
      </c>
      <c r="D420" s="13">
        <v>0.20889160599727441</v>
      </c>
      <c r="E420" s="13">
        <v>0.22959311679640609</v>
      </c>
      <c r="F420" s="13">
        <v>0.19820680562467849</v>
      </c>
      <c r="G420" s="13">
        <v>0.12998953475021099</v>
      </c>
      <c r="H420" s="13">
        <v>0.13851137216989501</v>
      </c>
      <c r="I420" s="13">
        <v>9.5617608353286226E-2</v>
      </c>
      <c r="K420" s="13">
        <v>0.19213075388984521</v>
      </c>
      <c r="L420" s="13">
        <v>0.12343481153519199</v>
      </c>
      <c r="N420" s="13">
        <v>0.21136885498421479</v>
      </c>
      <c r="O420" s="13">
        <v>0.1203909222478618</v>
      </c>
      <c r="P420" s="13">
        <v>0.16777154789991841</v>
      </c>
      <c r="Q420" s="13">
        <v>0.1569132267251736</v>
      </c>
      <c r="S420" s="13">
        <v>0.2049521150131359</v>
      </c>
      <c r="T420" s="13">
        <v>0.15551323978922199</v>
      </c>
      <c r="U420" s="13">
        <v>0.16791158071921711</v>
      </c>
      <c r="V420" s="13">
        <v>0.13347632291481951</v>
      </c>
      <c r="W420" s="13">
        <v>0.11133984182213109</v>
      </c>
      <c r="X420" s="13">
        <v>9.0238157125291735E-2</v>
      </c>
      <c r="Y420" s="13">
        <v>0.2311469619074662</v>
      </c>
      <c r="Z420" s="13">
        <v>0.16988792843270401</v>
      </c>
      <c r="AB420" s="13">
        <v>0.14513734037517381</v>
      </c>
      <c r="AC420" s="13">
        <v>0.14872637232047439</v>
      </c>
      <c r="AD420" s="13">
        <v>0.13537305733879229</v>
      </c>
      <c r="AE420" s="13">
        <v>0.1877819625735492</v>
      </c>
      <c r="AF420" s="13">
        <v>0.26958656992367458</v>
      </c>
      <c r="AH420" s="13">
        <v>0.20554216680371359</v>
      </c>
      <c r="AI420" s="13">
        <v>0.19574511849821999</v>
      </c>
      <c r="AJ420" s="13">
        <v>0.13911154441712439</v>
      </c>
      <c r="AK420" s="13">
        <v>5.5532856334818657E-2</v>
      </c>
      <c r="AL420" s="13">
        <v>0.18765656563718769</v>
      </c>
      <c r="AM420" s="13">
        <v>9.0039152946622028E-2</v>
      </c>
      <c r="AO420" s="13">
        <v>0.1914075980098299</v>
      </c>
      <c r="AP420" s="13">
        <v>0.1923560516363724</v>
      </c>
      <c r="AQ420" s="13">
        <v>0.1166209806489741</v>
      </c>
      <c r="AR420" s="13">
        <v>8.3107256174219019E-2</v>
      </c>
      <c r="AS420" s="13">
        <v>0.20678500577123601</v>
      </c>
      <c r="AT420" s="13">
        <v>0.1095592944105252</v>
      </c>
      <c r="AV420" s="13">
        <v>0.20719284593619</v>
      </c>
      <c r="AW420" s="13">
        <v>0.14172356860566701</v>
      </c>
      <c r="AX420" s="13">
        <v>8.8766609384056241E-2</v>
      </c>
      <c r="AY420" s="13">
        <v>0.20298654286695891</v>
      </c>
      <c r="AZ420" s="13">
        <v>0.12191528401163081</v>
      </c>
      <c r="BB420" s="13">
        <v>0.20240756877891661</v>
      </c>
      <c r="BC420" s="13">
        <v>0.1674771561130414</v>
      </c>
      <c r="BD420" s="13">
        <v>0.11561806450226</v>
      </c>
      <c r="BE420" s="13">
        <v>9.2375720319496035E-2</v>
      </c>
      <c r="BF420" s="13">
        <v>0.1701389962155776</v>
      </c>
      <c r="BH420" s="13">
        <v>0.1969047185420581</v>
      </c>
      <c r="BI420" s="13">
        <v>0.18242548440201661</v>
      </c>
      <c r="BJ420" s="13">
        <v>0.10721114634557211</v>
      </c>
      <c r="BK420" s="13">
        <v>9.8386825651094856E-2</v>
      </c>
      <c r="BL420" s="13">
        <v>0.23880937995259649</v>
      </c>
      <c r="BN420" s="13">
        <v>0.16044815751497299</v>
      </c>
      <c r="BO420" s="13">
        <v>0.11755143542262</v>
      </c>
      <c r="BP420" s="13">
        <v>0.13365268061830629</v>
      </c>
      <c r="BQ420" s="13">
        <v>0.15037372548190511</v>
      </c>
      <c r="BR420" s="13">
        <v>0.23165543782348</v>
      </c>
      <c r="BS420" s="13">
        <v>0.20254738156303029</v>
      </c>
    </row>
    <row r="421" spans="2:73" x14ac:dyDescent="0.35">
      <c r="B421" s="12" t="s">
        <v>196</v>
      </c>
      <c r="C421" s="13">
        <v>0.34280447553629589</v>
      </c>
      <c r="D421" s="13">
        <v>0.36417910781681417</v>
      </c>
      <c r="E421" s="13">
        <v>0.35784509580881441</v>
      </c>
      <c r="F421" s="13">
        <v>0.30720761980079742</v>
      </c>
      <c r="G421" s="13">
        <v>0.39900304785373292</v>
      </c>
      <c r="H421" s="13">
        <v>0.31009629346552942</v>
      </c>
      <c r="I421" s="13">
        <v>0.32778775048564651</v>
      </c>
      <c r="K421" s="13">
        <v>0.3551027055081124</v>
      </c>
      <c r="L421" s="13">
        <v>0.33129236794926908</v>
      </c>
      <c r="N421" s="13">
        <v>0.37182942171967781</v>
      </c>
      <c r="O421" s="13">
        <v>0.35331200439683108</v>
      </c>
      <c r="P421" s="13">
        <v>0.31823457431008589</v>
      </c>
      <c r="Q421" s="13">
        <v>0.33152111253041572</v>
      </c>
      <c r="S421" s="13">
        <v>0.34782222531019252</v>
      </c>
      <c r="T421" s="13">
        <v>0.39650302067905058</v>
      </c>
      <c r="U421" s="13">
        <v>0.24585848484603359</v>
      </c>
      <c r="V421" s="13">
        <v>0.30660519315748802</v>
      </c>
      <c r="W421" s="13">
        <v>0.38170075541580972</v>
      </c>
      <c r="X421" s="13">
        <v>0.39412873318225428</v>
      </c>
      <c r="Y421" s="13">
        <v>0.1739492728967435</v>
      </c>
      <c r="Z421" s="13">
        <v>0.31787917216167327</v>
      </c>
      <c r="AB421" s="13">
        <v>0.40410683288592941</v>
      </c>
      <c r="AC421" s="13">
        <v>0.31977247079651111</v>
      </c>
      <c r="AD421" s="13">
        <v>0.32106733799804882</v>
      </c>
      <c r="AE421" s="13">
        <v>0.32869220706579477</v>
      </c>
      <c r="AF421" s="13">
        <v>0.40468125397791738</v>
      </c>
      <c r="AH421" s="13">
        <v>0.40801213204945358</v>
      </c>
      <c r="AI421" s="13">
        <v>0.41272758218092048</v>
      </c>
      <c r="AJ421" s="13">
        <v>0.2278934177304098</v>
      </c>
      <c r="AK421" s="13">
        <v>0.26935568058571357</v>
      </c>
      <c r="AL421" s="13">
        <v>0.45182512321221568</v>
      </c>
      <c r="AM421" s="13">
        <v>0.23855794233793159</v>
      </c>
      <c r="AO421" s="13">
        <v>0.39878347837052119</v>
      </c>
      <c r="AP421" s="13">
        <v>0.40992604758950912</v>
      </c>
      <c r="AQ421" s="13">
        <v>0.23904964729469949</v>
      </c>
      <c r="AR421" s="13">
        <v>0.31778015351369759</v>
      </c>
      <c r="AS421" s="13">
        <v>0.447725262876846</v>
      </c>
      <c r="AT421" s="13">
        <v>0.24250879493669</v>
      </c>
      <c r="AV421" s="13">
        <v>0.40579699963476329</v>
      </c>
      <c r="AW421" s="13">
        <v>0.30291721385711529</v>
      </c>
      <c r="AX421" s="13">
        <v>0.34275952324925418</v>
      </c>
      <c r="AY421" s="13">
        <v>0.43891141436622211</v>
      </c>
      <c r="AZ421" s="13">
        <v>0.23012279305869709</v>
      </c>
      <c r="BB421" s="13">
        <v>0.39615206787294222</v>
      </c>
      <c r="BC421" s="13">
        <v>0.3459752580298992</v>
      </c>
      <c r="BD421" s="13">
        <v>0.220434030017785</v>
      </c>
      <c r="BE421" s="13">
        <v>0.23853772293716799</v>
      </c>
      <c r="BF421" s="13">
        <v>0.54043166160263978</v>
      </c>
      <c r="BH421" s="13">
        <v>0.37598983050973378</v>
      </c>
      <c r="BI421" s="13">
        <v>0.33995375341212741</v>
      </c>
      <c r="BJ421" s="13">
        <v>0.24771639597398451</v>
      </c>
      <c r="BK421" s="13">
        <v>0.27520056075817151</v>
      </c>
      <c r="BL421" s="13">
        <v>0.4723928835373129</v>
      </c>
      <c r="BN421" s="13">
        <v>0.35917253124631532</v>
      </c>
      <c r="BO421" s="13">
        <v>0.2522002392263834</v>
      </c>
      <c r="BP421" s="13">
        <v>0.25410761251924591</v>
      </c>
      <c r="BQ421" s="13">
        <v>0.24081778053588029</v>
      </c>
      <c r="BR421" s="13">
        <v>0.38270863874366118</v>
      </c>
      <c r="BS421" s="13">
        <v>0.42163181327270932</v>
      </c>
    </row>
    <row r="422" spans="2:73" ht="29" x14ac:dyDescent="0.35">
      <c r="B422" s="12" t="s">
        <v>197</v>
      </c>
      <c r="C422" s="13">
        <v>0.23262761645490929</v>
      </c>
      <c r="D422" s="13">
        <v>0.17263936924282561</v>
      </c>
      <c r="E422" s="13">
        <v>0.16573482402549211</v>
      </c>
      <c r="F422" s="13">
        <v>0.24032113778202141</v>
      </c>
      <c r="G422" s="13">
        <v>0.1761885888509567</v>
      </c>
      <c r="H422" s="13">
        <v>0.29177062195938991</v>
      </c>
      <c r="I422" s="13">
        <v>0.30128952685019611</v>
      </c>
      <c r="K422" s="13">
        <v>0.24119737004356351</v>
      </c>
      <c r="L422" s="13">
        <v>0.2245913249118982</v>
      </c>
      <c r="N422" s="13">
        <v>0.23272050658119331</v>
      </c>
      <c r="O422" s="13">
        <v>0.24946014181716691</v>
      </c>
      <c r="P422" s="13">
        <v>0.22508682877259159</v>
      </c>
      <c r="Q422" s="13">
        <v>0.21805108138653509</v>
      </c>
      <c r="S422" s="13">
        <v>0.1909422306824905</v>
      </c>
      <c r="T422" s="13">
        <v>0.19445205404708321</v>
      </c>
      <c r="U422" s="13">
        <v>0.3153774429578568</v>
      </c>
      <c r="V422" s="13">
        <v>0.29423177320448868</v>
      </c>
      <c r="W422" s="13">
        <v>0.21379629731660699</v>
      </c>
      <c r="X422" s="13">
        <v>0.23716079469962359</v>
      </c>
      <c r="Y422" s="13">
        <v>0.37312981713950572</v>
      </c>
      <c r="Z422" s="13">
        <v>0.23070280401848259</v>
      </c>
      <c r="AB422" s="13">
        <v>0.17238151030168239</v>
      </c>
      <c r="AC422" s="13">
        <v>0.26362719477615443</v>
      </c>
      <c r="AD422" s="13">
        <v>0.26394889632937291</v>
      </c>
      <c r="AE422" s="13">
        <v>0.23493840534674831</v>
      </c>
      <c r="AF422" s="13">
        <v>0.160836158976847</v>
      </c>
      <c r="AH422" s="13">
        <v>0.18751825182249249</v>
      </c>
      <c r="AI422" s="13">
        <v>0.20550799958672439</v>
      </c>
      <c r="AJ422" s="13">
        <v>0.39973521841689669</v>
      </c>
      <c r="AK422" s="13">
        <v>0.32031295984070651</v>
      </c>
      <c r="AL422" s="13">
        <v>0.14672307521200559</v>
      </c>
      <c r="AM422" s="13">
        <v>0.30937325782682951</v>
      </c>
      <c r="AO422" s="13">
        <v>0.18412213729160701</v>
      </c>
      <c r="AP422" s="13">
        <v>0.20338015714153571</v>
      </c>
      <c r="AQ422" s="13">
        <v>0.37077735858435767</v>
      </c>
      <c r="AR422" s="13">
        <v>0.27992880997484598</v>
      </c>
      <c r="AS422" s="13">
        <v>0.15183903924893111</v>
      </c>
      <c r="AT422" s="13">
        <v>0.3208495618180644</v>
      </c>
      <c r="AV422" s="13">
        <v>0.2081841388746665</v>
      </c>
      <c r="AW422" s="13">
        <v>0.33032110065137221</v>
      </c>
      <c r="AX422" s="13">
        <v>0.28298316490866599</v>
      </c>
      <c r="AY422" s="13">
        <v>0.14375208191757841</v>
      </c>
      <c r="AZ422" s="13">
        <v>0.33076838291942928</v>
      </c>
      <c r="BB422" s="13">
        <v>0.19677479813115839</v>
      </c>
      <c r="BC422" s="13">
        <v>0.25270993443210898</v>
      </c>
      <c r="BD422" s="13">
        <v>0.3823623470681195</v>
      </c>
      <c r="BE422" s="13">
        <v>0.30403353179379089</v>
      </c>
      <c r="BF422" s="13">
        <v>9.8540523922798745E-2</v>
      </c>
      <c r="BH422" s="13">
        <v>0.19826529680024241</v>
      </c>
      <c r="BI422" s="13">
        <v>0.23690791959185309</v>
      </c>
      <c r="BJ422" s="13">
        <v>0.38193202195331422</v>
      </c>
      <c r="BK422" s="13">
        <v>0.30777066559322269</v>
      </c>
      <c r="BL422" s="13">
        <v>0.13868270916847519</v>
      </c>
      <c r="BN422" s="13">
        <v>0.24540866243659251</v>
      </c>
      <c r="BO422" s="13">
        <v>0.35901848683356641</v>
      </c>
      <c r="BP422" s="13">
        <v>0.32569916818456962</v>
      </c>
      <c r="BQ422" s="13">
        <v>0.30316539526911701</v>
      </c>
      <c r="BR422" s="13">
        <v>7.7350689232652647E-2</v>
      </c>
      <c r="BS422" s="13">
        <v>0.1866935210527573</v>
      </c>
    </row>
    <row r="423" spans="2:73" ht="29" x14ac:dyDescent="0.35">
      <c r="B423" s="12" t="s">
        <v>198</v>
      </c>
      <c r="C423" s="13">
        <v>7.7045093237474063E-2</v>
      </c>
      <c r="D423" s="13">
        <v>4.4214175447917968E-2</v>
      </c>
      <c r="E423" s="13">
        <v>5.1719955836221652E-2</v>
      </c>
      <c r="F423" s="13">
        <v>8.2372798869623051E-2</v>
      </c>
      <c r="G423" s="13">
        <v>7.0138448428101893E-2</v>
      </c>
      <c r="H423" s="13">
        <v>0.11000112982105351</v>
      </c>
      <c r="I423" s="13">
        <v>8.7737497620584956E-2</v>
      </c>
      <c r="K423" s="13">
        <v>9.4502172762086722E-2</v>
      </c>
      <c r="L423" s="13">
        <v>5.976457953492053E-2</v>
      </c>
      <c r="N423" s="13">
        <v>6.4329146696757142E-2</v>
      </c>
      <c r="O423" s="13">
        <v>6.5799067575108325E-2</v>
      </c>
      <c r="P423" s="13">
        <v>0.1173854684145981</v>
      </c>
      <c r="Q423" s="13">
        <v>6.1687182645035199E-2</v>
      </c>
      <c r="S423" s="13">
        <v>8.6258040027320973E-2</v>
      </c>
      <c r="T423" s="13">
        <v>1.8303586622859549E-2</v>
      </c>
      <c r="U423" s="13">
        <v>0.10012941336833039</v>
      </c>
      <c r="V423" s="13">
        <v>0.1113094112402112</v>
      </c>
      <c r="W423" s="13">
        <v>0.10326441377392929</v>
      </c>
      <c r="X423" s="13">
        <v>8.9624943266624429E-2</v>
      </c>
      <c r="Y423" s="13">
        <v>1.298077291996096E-2</v>
      </c>
      <c r="Z423" s="13">
        <v>6.166541134409189E-2</v>
      </c>
      <c r="AB423" s="13">
        <v>7.0648039751652195E-2</v>
      </c>
      <c r="AC423" s="13">
        <v>6.799838089433749E-2</v>
      </c>
      <c r="AD423" s="13">
        <v>0.1100921155642911</v>
      </c>
      <c r="AE423" s="13">
        <v>8.4862126633661369E-2</v>
      </c>
      <c r="AF423" s="13">
        <v>7.0470820469463055E-2</v>
      </c>
      <c r="AH423" s="13">
        <v>3.4581289027717108E-2</v>
      </c>
      <c r="AI423" s="13">
        <v>5.0459706106010048E-2</v>
      </c>
      <c r="AJ423" s="13">
        <v>0.10555877616872091</v>
      </c>
      <c r="AK423" s="13">
        <v>9.8714007715713828E-2</v>
      </c>
      <c r="AL423" s="13">
        <v>5.2697495006694663E-2</v>
      </c>
      <c r="AM423" s="13">
        <v>0.192261900638212</v>
      </c>
      <c r="AO423" s="13">
        <v>4.3145810160788327E-2</v>
      </c>
      <c r="AP423" s="13">
        <v>5.5667927848044772E-2</v>
      </c>
      <c r="AQ423" s="13">
        <v>0.1601743824114126</v>
      </c>
      <c r="AR423" s="13">
        <v>8.909017053923933E-2</v>
      </c>
      <c r="AS423" s="13">
        <v>2.4529577918852359E-2</v>
      </c>
      <c r="AT423" s="13">
        <v>0.16707335612642291</v>
      </c>
      <c r="AV423" s="13">
        <v>3.3334954609588671E-2</v>
      </c>
      <c r="AW423" s="13">
        <v>0.1035175366299029</v>
      </c>
      <c r="AX423" s="13">
        <v>8.4216251359315986E-2</v>
      </c>
      <c r="AY423" s="13">
        <v>5.1360120097379218E-2</v>
      </c>
      <c r="AZ423" s="13">
        <v>0.17175376877548959</v>
      </c>
      <c r="BB423" s="13">
        <v>4.8659799594325599E-2</v>
      </c>
      <c r="BC423" s="13">
        <v>7.1142466138882365E-2</v>
      </c>
      <c r="BD423" s="13">
        <v>0.16490252680852219</v>
      </c>
      <c r="BE423" s="13">
        <v>0.1335891528235755</v>
      </c>
      <c r="BF423" s="13">
        <v>4.1352688251587749E-2</v>
      </c>
      <c r="BH423" s="13">
        <v>5.468309772822004E-2</v>
      </c>
      <c r="BI423" s="13">
        <v>6.503411094342483E-2</v>
      </c>
      <c r="BJ423" s="13">
        <v>0.15268885101951599</v>
      </c>
      <c r="BK423" s="13">
        <v>0.1410824943701886</v>
      </c>
      <c r="BL423" s="13">
        <v>3.236513581970326E-2</v>
      </c>
      <c r="BN423" s="13">
        <v>7.9080188876543514E-2</v>
      </c>
      <c r="BO423" s="13">
        <v>0.15557808879682311</v>
      </c>
      <c r="BP423" s="13">
        <v>0.1087555151828741</v>
      </c>
      <c r="BQ423" s="13">
        <v>0.1676954932097986</v>
      </c>
      <c r="BR423" s="13">
        <v>3.6684706329772318E-2</v>
      </c>
      <c r="BS423" s="13">
        <v>4.018058546342379E-2</v>
      </c>
    </row>
    <row r="424" spans="2:73" x14ac:dyDescent="0.35">
      <c r="B424" s="12" t="s">
        <v>120</v>
      </c>
      <c r="C424" s="13">
        <v>0.18877520010187729</v>
      </c>
      <c r="D424" s="13">
        <v>0.21007574149516789</v>
      </c>
      <c r="E424" s="13">
        <v>0.19510700753306581</v>
      </c>
      <c r="F424" s="13">
        <v>0.17189163792287951</v>
      </c>
      <c r="G424" s="13">
        <v>0.22468038011699731</v>
      </c>
      <c r="H424" s="13">
        <v>0.14962058258413211</v>
      </c>
      <c r="I424" s="13">
        <v>0.18756761669028621</v>
      </c>
      <c r="K424" s="13">
        <v>0.11706699779639231</v>
      </c>
      <c r="L424" s="13">
        <v>0.26091691606872008</v>
      </c>
      <c r="N424" s="13">
        <v>0.11975207001815689</v>
      </c>
      <c r="O424" s="13">
        <v>0.21103786396303201</v>
      </c>
      <c r="P424" s="13">
        <v>0.17152158060280581</v>
      </c>
      <c r="Q424" s="13">
        <v>0.23182739671284061</v>
      </c>
      <c r="S424" s="13">
        <v>0.17002538896686009</v>
      </c>
      <c r="T424" s="13">
        <v>0.23522809886178439</v>
      </c>
      <c r="U424" s="13">
        <v>0.1707230781085621</v>
      </c>
      <c r="V424" s="13">
        <v>0.1543772994829925</v>
      </c>
      <c r="W424" s="13">
        <v>0.1898986916715229</v>
      </c>
      <c r="X424" s="13">
        <v>0.188847371726206</v>
      </c>
      <c r="Y424" s="13">
        <v>0.20879317513632389</v>
      </c>
      <c r="Z424" s="13">
        <v>0.2198646840430481</v>
      </c>
      <c r="AB424" s="13">
        <v>0.20772627668556221</v>
      </c>
      <c r="AC424" s="13">
        <v>0.19987558121252261</v>
      </c>
      <c r="AD424" s="13">
        <v>0.1695185927694951</v>
      </c>
      <c r="AE424" s="13">
        <v>0.16372529838024619</v>
      </c>
      <c r="AF424" s="13">
        <v>9.4425196652098128E-2</v>
      </c>
      <c r="AH424" s="13">
        <v>0.16434616029662319</v>
      </c>
      <c r="AI424" s="13">
        <v>0.13555959362812489</v>
      </c>
      <c r="AJ424" s="13">
        <v>0.12770104326684811</v>
      </c>
      <c r="AK424" s="13">
        <v>0.25608449552304718</v>
      </c>
      <c r="AL424" s="13">
        <v>0.16109774093189599</v>
      </c>
      <c r="AM424" s="13">
        <v>0.16976774625040511</v>
      </c>
      <c r="AO424" s="13">
        <v>0.1825409761672537</v>
      </c>
      <c r="AP424" s="13">
        <v>0.13866981578453819</v>
      </c>
      <c r="AQ424" s="13">
        <v>0.11337763106055609</v>
      </c>
      <c r="AR424" s="13">
        <v>0.23009360979799789</v>
      </c>
      <c r="AS424" s="13">
        <v>0.1691211141841345</v>
      </c>
      <c r="AT424" s="13">
        <v>0.16000899270829749</v>
      </c>
      <c r="AV424" s="13">
        <v>0.14549106094479169</v>
      </c>
      <c r="AW424" s="13">
        <v>0.12152058025594251</v>
      </c>
      <c r="AX424" s="13">
        <v>0.20127445109870751</v>
      </c>
      <c r="AY424" s="13">
        <v>0.16298984075186149</v>
      </c>
      <c r="AZ424" s="13">
        <v>0.14543977123475299</v>
      </c>
      <c r="BB424" s="13">
        <v>0.156005765622657</v>
      </c>
      <c r="BC424" s="13">
        <v>0.16269518528606799</v>
      </c>
      <c r="BD424" s="13">
        <v>0.1166830316033132</v>
      </c>
      <c r="BE424" s="13">
        <v>0.23146387212596961</v>
      </c>
      <c r="BF424" s="13">
        <v>0.1495361300073958</v>
      </c>
      <c r="BH424" s="13">
        <v>0.1741570564197456</v>
      </c>
      <c r="BI424" s="13">
        <v>0.1756787316505779</v>
      </c>
      <c r="BJ424" s="13">
        <v>0.1104515847076131</v>
      </c>
      <c r="BK424" s="13">
        <v>0.17755945362732231</v>
      </c>
      <c r="BL424" s="13">
        <v>0.11774989152191211</v>
      </c>
      <c r="BN424" s="13">
        <v>0.15589045992557571</v>
      </c>
      <c r="BO424" s="13">
        <v>0.11565174972060691</v>
      </c>
      <c r="BP424" s="13">
        <v>0.17778502349500411</v>
      </c>
      <c r="BQ424" s="13">
        <v>0.13794760550329921</v>
      </c>
      <c r="BR424" s="13">
        <v>0.27160052787043409</v>
      </c>
      <c r="BS424" s="13">
        <v>0.14894669864807941</v>
      </c>
    </row>
    <row r="426" spans="2:73" x14ac:dyDescent="0.35">
      <c r="B426" s="25" t="s">
        <v>204</v>
      </c>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row>
    <row r="427" spans="2:73" x14ac:dyDescent="0.35">
      <c r="B427" s="27" t="s">
        <v>16</v>
      </c>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row>
    <row r="428" spans="2:73" x14ac:dyDescent="0.35">
      <c r="B428" s="12" t="s">
        <v>195</v>
      </c>
      <c r="C428" s="13">
        <v>0.2025103184059705</v>
      </c>
      <c r="D428" s="13">
        <v>0.26605678586697118</v>
      </c>
      <c r="E428" s="13">
        <v>0.29322464449275681</v>
      </c>
      <c r="F428" s="13">
        <v>0.2346211360727754</v>
      </c>
      <c r="G428" s="13">
        <v>0.2025729464804501</v>
      </c>
      <c r="H428" s="13">
        <v>0.1675374409413431</v>
      </c>
      <c r="I428" s="13">
        <v>0.1133151484314138</v>
      </c>
      <c r="K428" s="13">
        <v>0.2199276806617079</v>
      </c>
      <c r="L428" s="13">
        <v>0.183263786159192</v>
      </c>
      <c r="N428" s="13">
        <v>0.25260421022585428</v>
      </c>
      <c r="O428" s="13">
        <v>0.1801976715932011</v>
      </c>
      <c r="P428" s="13">
        <v>0.1669814179144663</v>
      </c>
      <c r="Q428" s="13">
        <v>0.22493742548917051</v>
      </c>
      <c r="S428" s="13">
        <v>0.25895217080524852</v>
      </c>
      <c r="T428" s="13">
        <v>0.2087094313822086</v>
      </c>
      <c r="U428" s="13">
        <v>0.18514546673080851</v>
      </c>
      <c r="V428" s="13">
        <v>0.17552135704389049</v>
      </c>
      <c r="W428" s="13">
        <v>0.18923608772638009</v>
      </c>
      <c r="X428" s="13">
        <v>0.1199288739772718</v>
      </c>
      <c r="Y428" s="13">
        <v>0.15070323450998341</v>
      </c>
      <c r="Z428" s="13">
        <v>0.21042157440140069</v>
      </c>
      <c r="AB428" s="13">
        <v>0.1695967438631667</v>
      </c>
      <c r="AC428" s="13">
        <v>0.20548164984126599</v>
      </c>
      <c r="AD428" s="13">
        <v>0.1852798176956347</v>
      </c>
      <c r="AE428" s="13">
        <v>0.22428819014363169</v>
      </c>
      <c r="AF428" s="13">
        <v>0.31053987587955417</v>
      </c>
      <c r="AH428" s="13">
        <v>0.2447960641343089</v>
      </c>
      <c r="AI428" s="13">
        <v>0.24345528719027629</v>
      </c>
      <c r="AJ428" s="13">
        <v>0.13321693865989259</v>
      </c>
      <c r="AK428" s="13">
        <v>8.8147271699095336E-2</v>
      </c>
      <c r="AL428" s="13">
        <v>0.36352956527372821</v>
      </c>
      <c r="AM428" s="13">
        <v>0.10771317913591941</v>
      </c>
      <c r="AO428" s="13">
        <v>0.23544770265431411</v>
      </c>
      <c r="AP428" s="13">
        <v>0.24862153762873879</v>
      </c>
      <c r="AQ428" s="13">
        <v>0.12750239836797009</v>
      </c>
      <c r="AR428" s="13">
        <v>9.0201806800629544E-2</v>
      </c>
      <c r="AS428" s="13">
        <v>0.34159503165753391</v>
      </c>
      <c r="AT428" s="13">
        <v>0.1138846596218996</v>
      </c>
      <c r="AV428" s="13">
        <v>0.29781780087334381</v>
      </c>
      <c r="AW428" s="13">
        <v>0.1384002668595872</v>
      </c>
      <c r="AX428" s="13">
        <v>0.1237069222994916</v>
      </c>
      <c r="AY428" s="13">
        <v>0.32702376723608878</v>
      </c>
      <c r="AZ428" s="13">
        <v>0.1218428583832661</v>
      </c>
      <c r="BB428" s="13">
        <v>0.23765402967639329</v>
      </c>
      <c r="BC428" s="13">
        <v>0.18445590130507331</v>
      </c>
      <c r="BD428" s="13">
        <v>9.0394196420742853E-2</v>
      </c>
      <c r="BE428" s="13">
        <v>0.13212529942518739</v>
      </c>
      <c r="BF428" s="13">
        <v>0.41353659635378082</v>
      </c>
      <c r="BH428" s="13">
        <v>0.232184524949063</v>
      </c>
      <c r="BI428" s="13">
        <v>0.2014244543816012</v>
      </c>
      <c r="BJ428" s="13">
        <v>9.4191654379592454E-2</v>
      </c>
      <c r="BK428" s="13">
        <v>7.8995073710555863E-2</v>
      </c>
      <c r="BL428" s="13">
        <v>0.35459603884613239</v>
      </c>
      <c r="BN428" s="13">
        <v>0.22872470536176709</v>
      </c>
      <c r="BO428" s="13">
        <v>8.2508374336658891E-2</v>
      </c>
      <c r="BP428" s="13">
        <v>0.13535886964097929</v>
      </c>
      <c r="BQ428" s="13">
        <v>0.19028857757672751</v>
      </c>
      <c r="BR428" s="13">
        <v>0.39511233450514588</v>
      </c>
      <c r="BS428" s="13">
        <v>0.23156352128518501</v>
      </c>
    </row>
    <row r="429" spans="2:73" x14ac:dyDescent="0.35">
      <c r="B429" s="12" t="s">
        <v>196</v>
      </c>
      <c r="C429" s="13">
        <v>0.38854147704303821</v>
      </c>
      <c r="D429" s="13">
        <v>0.47149424066106621</v>
      </c>
      <c r="E429" s="13">
        <v>0.34274640175931331</v>
      </c>
      <c r="F429" s="13">
        <v>0.37381539064897412</v>
      </c>
      <c r="G429" s="13">
        <v>0.4141686236317737</v>
      </c>
      <c r="H429" s="13">
        <v>0.35845598049751082</v>
      </c>
      <c r="I429" s="13">
        <v>0.39762362173880772</v>
      </c>
      <c r="K429" s="13">
        <v>0.38616366143557052</v>
      </c>
      <c r="L429" s="13">
        <v>0.39181042692101492</v>
      </c>
      <c r="N429" s="13">
        <v>0.41896470562910532</v>
      </c>
      <c r="O429" s="13">
        <v>0.38907862260226161</v>
      </c>
      <c r="P429" s="13">
        <v>0.36623762734299597</v>
      </c>
      <c r="Q429" s="13">
        <v>0.38528336507908012</v>
      </c>
      <c r="S429" s="13">
        <v>0.38877883052294721</v>
      </c>
      <c r="T429" s="13">
        <v>0.4423221039392729</v>
      </c>
      <c r="U429" s="13">
        <v>0.34157363430417209</v>
      </c>
      <c r="V429" s="13">
        <v>0.31239341277609511</v>
      </c>
      <c r="W429" s="13">
        <v>0.39343796123559571</v>
      </c>
      <c r="X429" s="13">
        <v>0.46214905681377361</v>
      </c>
      <c r="Y429" s="13">
        <v>0.41733327397718989</v>
      </c>
      <c r="Z429" s="13">
        <v>0.34646209190311061</v>
      </c>
      <c r="AB429" s="13">
        <v>0.4131727184915866</v>
      </c>
      <c r="AC429" s="13">
        <v>0.4072648249600021</v>
      </c>
      <c r="AD429" s="13">
        <v>0.33324177863738708</v>
      </c>
      <c r="AE429" s="13">
        <v>0.37957874999412788</v>
      </c>
      <c r="AF429" s="13">
        <v>0.39790864751257088</v>
      </c>
      <c r="AH429" s="13">
        <v>0.46063285080432709</v>
      </c>
      <c r="AI429" s="13">
        <v>0.44787206265439078</v>
      </c>
      <c r="AJ429" s="13">
        <v>0.31743493902327408</v>
      </c>
      <c r="AK429" s="13">
        <v>0.39999374656632652</v>
      </c>
      <c r="AL429" s="13">
        <v>0.35046182178958918</v>
      </c>
      <c r="AM429" s="13">
        <v>0.2676697712348533</v>
      </c>
      <c r="AO429" s="13">
        <v>0.43800499455048231</v>
      </c>
      <c r="AP429" s="13">
        <v>0.44005810004399398</v>
      </c>
      <c r="AQ429" s="13">
        <v>0.33459692624477611</v>
      </c>
      <c r="AR429" s="13">
        <v>0.47116669597660837</v>
      </c>
      <c r="AS429" s="13">
        <v>0.39426209688270608</v>
      </c>
      <c r="AT429" s="13">
        <v>0.27474615720341611</v>
      </c>
      <c r="AV429" s="13">
        <v>0.42430166465888791</v>
      </c>
      <c r="AW429" s="13">
        <v>0.34535643786970732</v>
      </c>
      <c r="AX429" s="13">
        <v>0.41053687516638648</v>
      </c>
      <c r="AY429" s="13">
        <v>0.42991887410462593</v>
      </c>
      <c r="AZ429" s="13">
        <v>0.28705084553393762</v>
      </c>
      <c r="BB429" s="13">
        <v>0.43103324950515659</v>
      </c>
      <c r="BC429" s="13">
        <v>0.46201105589062702</v>
      </c>
      <c r="BD429" s="13">
        <v>0.28857746910164961</v>
      </c>
      <c r="BE429" s="13">
        <v>0.33192065870466742</v>
      </c>
      <c r="BF429" s="13">
        <v>0.21883020876927439</v>
      </c>
      <c r="BH429" s="13">
        <v>0.42832748730206649</v>
      </c>
      <c r="BI429" s="13">
        <v>0.45267921875337253</v>
      </c>
      <c r="BJ429" s="13">
        <v>0.31874473464180508</v>
      </c>
      <c r="BK429" s="13">
        <v>0.39441106979517282</v>
      </c>
      <c r="BL429" s="13">
        <v>0.32669399167405239</v>
      </c>
      <c r="BN429" s="13">
        <v>0.41549334191070042</v>
      </c>
      <c r="BO429" s="13">
        <v>0.29776355518754399</v>
      </c>
      <c r="BP429" s="13">
        <v>0.3939735113973068</v>
      </c>
      <c r="BQ429" s="13">
        <v>0.23628523365442911</v>
      </c>
      <c r="BR429" s="13">
        <v>0.30720717267884678</v>
      </c>
      <c r="BS429" s="13">
        <v>0.44914908161704431</v>
      </c>
    </row>
    <row r="430" spans="2:73" ht="29" x14ac:dyDescent="0.35">
      <c r="B430" s="12" t="s">
        <v>197</v>
      </c>
      <c r="C430" s="13">
        <v>0.1912056539099336</v>
      </c>
      <c r="D430" s="13">
        <v>0.1250770844729743</v>
      </c>
      <c r="E430" s="13">
        <v>0.14375256698665009</v>
      </c>
      <c r="F430" s="13">
        <v>0.1860643833275484</v>
      </c>
      <c r="G430" s="13">
        <v>0.17846612365142711</v>
      </c>
      <c r="H430" s="13">
        <v>0.22630696235421799</v>
      </c>
      <c r="I430" s="13">
        <v>0.24203048703873911</v>
      </c>
      <c r="K430" s="13">
        <v>0.21198596376466161</v>
      </c>
      <c r="L430" s="13">
        <v>0.1708637099566821</v>
      </c>
      <c r="N430" s="13">
        <v>0.18922859526352009</v>
      </c>
      <c r="O430" s="13">
        <v>0.21583560628946671</v>
      </c>
      <c r="P430" s="13">
        <v>0.20418571181666431</v>
      </c>
      <c r="Q430" s="13">
        <v>0.15238612837638199</v>
      </c>
      <c r="S430" s="13">
        <v>0.15424770293693099</v>
      </c>
      <c r="T430" s="13">
        <v>0.16208029395543971</v>
      </c>
      <c r="U430" s="13">
        <v>0.27346168778930852</v>
      </c>
      <c r="V430" s="13">
        <v>0.2435148994649014</v>
      </c>
      <c r="W430" s="13">
        <v>0.18772948963712571</v>
      </c>
      <c r="X430" s="13">
        <v>0.23470433880126421</v>
      </c>
      <c r="Y430" s="13">
        <v>0.18636148766736421</v>
      </c>
      <c r="Z430" s="13">
        <v>0.17326837617485871</v>
      </c>
      <c r="AB430" s="13">
        <v>0.15909630928331631</v>
      </c>
      <c r="AC430" s="13">
        <v>0.195668019361488</v>
      </c>
      <c r="AD430" s="13">
        <v>0.2194579354613031</v>
      </c>
      <c r="AE430" s="13">
        <v>0.19753367131290669</v>
      </c>
      <c r="AF430" s="13">
        <v>0.17861120399213271</v>
      </c>
      <c r="AH430" s="13">
        <v>0.13527610228850151</v>
      </c>
      <c r="AI430" s="13">
        <v>0.16155831448065081</v>
      </c>
      <c r="AJ430" s="13">
        <v>0.31394382589885678</v>
      </c>
      <c r="AK430" s="13">
        <v>0.25765098565552652</v>
      </c>
      <c r="AL430" s="13">
        <v>0.1083460918041963</v>
      </c>
      <c r="AM430" s="13">
        <v>0.29935973833056528</v>
      </c>
      <c r="AO430" s="13">
        <v>0.1344727120703908</v>
      </c>
      <c r="AP430" s="13">
        <v>0.17873278007016771</v>
      </c>
      <c r="AQ430" s="13">
        <v>0.30006709475032423</v>
      </c>
      <c r="AR430" s="13">
        <v>0.21058678213712581</v>
      </c>
      <c r="AS430" s="13">
        <v>0.1145788076461349</v>
      </c>
      <c r="AT430" s="13">
        <v>0.31050684803324602</v>
      </c>
      <c r="AV430" s="13">
        <v>0.15655520181160459</v>
      </c>
      <c r="AW430" s="13">
        <v>0.25172874751573188</v>
      </c>
      <c r="AX430" s="13">
        <v>0.247901020757688</v>
      </c>
      <c r="AY430" s="13">
        <v>8.6653730724647091E-2</v>
      </c>
      <c r="AZ430" s="13">
        <v>0.30995004630845208</v>
      </c>
      <c r="BB430" s="13">
        <v>0.14987440318441719</v>
      </c>
      <c r="BC430" s="13">
        <v>0.20038974068177179</v>
      </c>
      <c r="BD430" s="13">
        <v>0.30871551283682491</v>
      </c>
      <c r="BE430" s="13">
        <v>0.32743811232091802</v>
      </c>
      <c r="BF430" s="13">
        <v>0.14874572929386981</v>
      </c>
      <c r="BH430" s="13">
        <v>0.15137030989478401</v>
      </c>
      <c r="BI430" s="13">
        <v>0.18476450030487521</v>
      </c>
      <c r="BJ430" s="13">
        <v>0.3093645929933041</v>
      </c>
      <c r="BK430" s="13">
        <v>0.3189403377699353</v>
      </c>
      <c r="BL430" s="13">
        <v>0.15561359095196761</v>
      </c>
      <c r="BN430" s="13">
        <v>0.189366343102815</v>
      </c>
      <c r="BO430" s="13">
        <v>0.2995945381932682</v>
      </c>
      <c r="BP430" s="13">
        <v>0.30247686106027988</v>
      </c>
      <c r="BQ430" s="13">
        <v>0.25626716037477232</v>
      </c>
      <c r="BR430" s="13">
        <v>9.6219944181575146E-2</v>
      </c>
      <c r="BS430" s="13">
        <v>0.14233259737175849</v>
      </c>
    </row>
    <row r="431" spans="2:73" ht="29" x14ac:dyDescent="0.35">
      <c r="B431" s="12" t="s">
        <v>198</v>
      </c>
      <c r="C431" s="13">
        <v>5.7537963702004868E-2</v>
      </c>
      <c r="D431" s="13">
        <v>0</v>
      </c>
      <c r="E431" s="13">
        <v>5.2312229356216523E-2</v>
      </c>
      <c r="F431" s="13">
        <v>6.5989661938506805E-2</v>
      </c>
      <c r="G431" s="13">
        <v>4.9424565785439752E-2</v>
      </c>
      <c r="H431" s="13">
        <v>8.1577915693717584E-2</v>
      </c>
      <c r="I431" s="13">
        <v>6.9815997092877349E-2</v>
      </c>
      <c r="K431" s="13">
        <v>6.4457890837761989E-2</v>
      </c>
      <c r="L431" s="13">
        <v>5.074994525064979E-2</v>
      </c>
      <c r="N431" s="13">
        <v>4.6500282534716393E-2</v>
      </c>
      <c r="O431" s="13">
        <v>4.1977770721490941E-2</v>
      </c>
      <c r="P431" s="13">
        <v>8.4465084376679711E-2</v>
      </c>
      <c r="Q431" s="13">
        <v>6.0226039277840572E-2</v>
      </c>
      <c r="S431" s="13">
        <v>5.5202152005074279E-2</v>
      </c>
      <c r="T431" s="13">
        <v>3.0928314213030422E-2</v>
      </c>
      <c r="U431" s="13">
        <v>6.0007157065248333E-2</v>
      </c>
      <c r="V431" s="13">
        <v>9.4755022109930073E-2</v>
      </c>
      <c r="W431" s="13">
        <v>6.6904352252193044E-2</v>
      </c>
      <c r="X431" s="13">
        <v>4.6247597203337078E-2</v>
      </c>
      <c r="Y431" s="13">
        <v>2.2419282240239952E-2</v>
      </c>
      <c r="Z431" s="13">
        <v>6.4398993855828632E-2</v>
      </c>
      <c r="AB431" s="13">
        <v>8.1589567010368971E-2</v>
      </c>
      <c r="AC431" s="13">
        <v>3.6674039741210571E-2</v>
      </c>
      <c r="AD431" s="13">
        <v>6.8433654187141091E-2</v>
      </c>
      <c r="AE431" s="13">
        <v>8.6096181303444014E-2</v>
      </c>
      <c r="AF431" s="13">
        <v>4.5810345401460881E-2</v>
      </c>
      <c r="AH431" s="13">
        <v>3.1388204273884557E-2</v>
      </c>
      <c r="AI431" s="13">
        <v>4.7269859077032683E-2</v>
      </c>
      <c r="AJ431" s="13">
        <v>9.7922321059265335E-2</v>
      </c>
      <c r="AK431" s="13">
        <v>6.7580677043142995E-2</v>
      </c>
      <c r="AL431" s="13">
        <v>3.9554525773873452E-2</v>
      </c>
      <c r="AM431" s="13">
        <v>0.1293136951624537</v>
      </c>
      <c r="AO431" s="13">
        <v>3.6363326498194938E-2</v>
      </c>
      <c r="AP431" s="13">
        <v>4.7246566437087467E-2</v>
      </c>
      <c r="AQ431" s="13">
        <v>9.5157173201540296E-2</v>
      </c>
      <c r="AR431" s="13">
        <v>5.5007075240119552E-2</v>
      </c>
      <c r="AS431" s="13">
        <v>1.8291357000098131E-2</v>
      </c>
      <c r="AT431" s="13">
        <v>0.13387240762997041</v>
      </c>
      <c r="AV431" s="13">
        <v>2.3932758275023759E-2</v>
      </c>
      <c r="AW431" s="13">
        <v>9.3990620697855326E-2</v>
      </c>
      <c r="AX431" s="13">
        <v>6.7169414450153855E-2</v>
      </c>
      <c r="AY431" s="13">
        <v>3.9290044912894173E-2</v>
      </c>
      <c r="AZ431" s="13">
        <v>0.12797583792465289</v>
      </c>
      <c r="BB431" s="13">
        <v>4.1543657098797267E-2</v>
      </c>
      <c r="BC431" s="13">
        <v>4.0603010136440312E-2</v>
      </c>
      <c r="BD431" s="13">
        <v>0.15535157763425719</v>
      </c>
      <c r="BE431" s="13">
        <v>7.3532112115039697E-2</v>
      </c>
      <c r="BF431" s="13">
        <v>5.4847630544629128E-2</v>
      </c>
      <c r="BH431" s="13">
        <v>4.6505532412832992E-2</v>
      </c>
      <c r="BI431" s="13">
        <v>3.939125308872541E-2</v>
      </c>
      <c r="BJ431" s="13">
        <v>0.12912027521541319</v>
      </c>
      <c r="BK431" s="13">
        <v>6.0806272074154427E-2</v>
      </c>
      <c r="BL431" s="13">
        <v>3.8460210335495647E-2</v>
      </c>
      <c r="BN431" s="13">
        <v>5.2873795367888422E-2</v>
      </c>
      <c r="BO431" s="13">
        <v>0.11560141027319019</v>
      </c>
      <c r="BP431" s="13">
        <v>4.5958874954413649E-2</v>
      </c>
      <c r="BQ431" s="13">
        <v>0.15447661059744441</v>
      </c>
      <c r="BR431" s="13">
        <v>3.9393996597356651E-2</v>
      </c>
      <c r="BS431" s="13">
        <v>3.7771023039768682E-2</v>
      </c>
    </row>
    <row r="432" spans="2:73" x14ac:dyDescent="0.35">
      <c r="B432" s="12" t="s">
        <v>120</v>
      </c>
      <c r="C432" s="13">
        <v>0.16020458693905301</v>
      </c>
      <c r="D432" s="13">
        <v>0.13737188899898839</v>
      </c>
      <c r="E432" s="13">
        <v>0.16796415740506329</v>
      </c>
      <c r="F432" s="13">
        <v>0.1395094280121951</v>
      </c>
      <c r="G432" s="13">
        <v>0.15536774045090929</v>
      </c>
      <c r="H432" s="13">
        <v>0.1661217005132106</v>
      </c>
      <c r="I432" s="13">
        <v>0.17721474569816201</v>
      </c>
      <c r="K432" s="13">
        <v>0.1174648033002982</v>
      </c>
      <c r="L432" s="13">
        <v>0.20331213171246121</v>
      </c>
      <c r="N432" s="13">
        <v>9.2702206346803942E-2</v>
      </c>
      <c r="O432" s="13">
        <v>0.17291032879357959</v>
      </c>
      <c r="P432" s="13">
        <v>0.17813015854919351</v>
      </c>
      <c r="Q432" s="13">
        <v>0.17716704177752701</v>
      </c>
      <c r="S432" s="13">
        <v>0.14281914372979909</v>
      </c>
      <c r="T432" s="13">
        <v>0.15595985651004829</v>
      </c>
      <c r="U432" s="13">
        <v>0.1398120541104626</v>
      </c>
      <c r="V432" s="13">
        <v>0.17381530860518299</v>
      </c>
      <c r="W432" s="13">
        <v>0.16269210914870541</v>
      </c>
      <c r="X432" s="13">
        <v>0.13697013320435339</v>
      </c>
      <c r="Y432" s="13">
        <v>0.22318272160522271</v>
      </c>
      <c r="Z432" s="13">
        <v>0.20544896366480131</v>
      </c>
      <c r="AB432" s="13">
        <v>0.17654466135156141</v>
      </c>
      <c r="AC432" s="13">
        <v>0.15491146609603329</v>
      </c>
      <c r="AD432" s="13">
        <v>0.19358681401853409</v>
      </c>
      <c r="AE432" s="13">
        <v>0.1125032072458895</v>
      </c>
      <c r="AF432" s="13">
        <v>6.7129927214281501E-2</v>
      </c>
      <c r="AH432" s="13">
        <v>0.12790677849897791</v>
      </c>
      <c r="AI432" s="13">
        <v>9.9844476597649473E-2</v>
      </c>
      <c r="AJ432" s="13">
        <v>0.13748197535871109</v>
      </c>
      <c r="AK432" s="13">
        <v>0.18662731903590871</v>
      </c>
      <c r="AL432" s="13">
        <v>0.1381079953586124</v>
      </c>
      <c r="AM432" s="13">
        <v>0.19594361613620839</v>
      </c>
      <c r="AO432" s="13">
        <v>0.1557112642266178</v>
      </c>
      <c r="AP432" s="13">
        <v>8.5341015820012092E-2</v>
      </c>
      <c r="AQ432" s="13">
        <v>0.14267640743538931</v>
      </c>
      <c r="AR432" s="13">
        <v>0.17303763984551679</v>
      </c>
      <c r="AS432" s="13">
        <v>0.1312727068135269</v>
      </c>
      <c r="AT432" s="13">
        <v>0.16698992751146791</v>
      </c>
      <c r="AV432" s="13">
        <v>9.7392574381140046E-2</v>
      </c>
      <c r="AW432" s="13">
        <v>0.17052392705711819</v>
      </c>
      <c r="AX432" s="13">
        <v>0.15068576732627989</v>
      </c>
      <c r="AY432" s="13">
        <v>0.1171135830217441</v>
      </c>
      <c r="AZ432" s="13">
        <v>0.15318041184969111</v>
      </c>
      <c r="BB432" s="13">
        <v>0.1398946605352353</v>
      </c>
      <c r="BC432" s="13">
        <v>0.1125402919860876</v>
      </c>
      <c r="BD432" s="13">
        <v>0.1569612440065252</v>
      </c>
      <c r="BE432" s="13">
        <v>0.1349838174341875</v>
      </c>
      <c r="BF432" s="13">
        <v>0.16403983503844571</v>
      </c>
      <c r="BH432" s="13">
        <v>0.1416121454412535</v>
      </c>
      <c r="BI432" s="13">
        <v>0.12174057347142569</v>
      </c>
      <c r="BJ432" s="13">
        <v>0.14857874276988511</v>
      </c>
      <c r="BK432" s="13">
        <v>0.14684724665018159</v>
      </c>
      <c r="BL432" s="13">
        <v>0.12463616819235181</v>
      </c>
      <c r="BN432" s="13">
        <v>0.1135418142568289</v>
      </c>
      <c r="BO432" s="13">
        <v>0.2045321220093386</v>
      </c>
      <c r="BP432" s="13">
        <v>0.1222318829470202</v>
      </c>
      <c r="BQ432" s="13">
        <v>0.1626824177966269</v>
      </c>
      <c r="BR432" s="13">
        <v>0.16206655203707571</v>
      </c>
      <c r="BS432" s="13">
        <v>0.13918377668624329</v>
      </c>
    </row>
    <row r="434" spans="2:73" x14ac:dyDescent="0.35">
      <c r="B434" s="25" t="s">
        <v>205</v>
      </c>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row>
    <row r="435" spans="2:73" x14ac:dyDescent="0.35">
      <c r="B435" s="27" t="s">
        <v>16</v>
      </c>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row>
    <row r="436" spans="2:73" x14ac:dyDescent="0.35">
      <c r="B436" s="12" t="s">
        <v>195</v>
      </c>
      <c r="C436" s="13">
        <v>5.000332493688564E-2</v>
      </c>
      <c r="D436" s="13">
        <v>6.0975363639246653E-2</v>
      </c>
      <c r="E436" s="13">
        <v>7.6750749307995816E-2</v>
      </c>
      <c r="F436" s="13">
        <v>4.4545686960328471E-2</v>
      </c>
      <c r="G436" s="13">
        <v>3.3855369190836253E-2</v>
      </c>
      <c r="H436" s="13">
        <v>4.5470117895543158E-2</v>
      </c>
      <c r="I436" s="13">
        <v>4.4401339883577702E-2</v>
      </c>
      <c r="K436" s="13">
        <v>5.7394337823792163E-2</v>
      </c>
      <c r="L436" s="13">
        <v>4.272693644384478E-2</v>
      </c>
      <c r="N436" s="13">
        <v>6.8267799447352423E-2</v>
      </c>
      <c r="O436" s="13">
        <v>2.7696312605449389E-2</v>
      </c>
      <c r="P436" s="13">
        <v>6.3005672926522413E-2</v>
      </c>
      <c r="Q436" s="13">
        <v>5.2048631369422921E-2</v>
      </c>
      <c r="S436" s="13">
        <v>7.1267185843104777E-2</v>
      </c>
      <c r="T436" s="13">
        <v>4.952615595496717E-2</v>
      </c>
      <c r="U436" s="13">
        <v>8.0395137609337516E-2</v>
      </c>
      <c r="V436" s="13">
        <v>3.4677544104942143E-2</v>
      </c>
      <c r="W436" s="13">
        <v>1.7667080763012849E-2</v>
      </c>
      <c r="X436" s="13">
        <v>2.7141928365829869E-2</v>
      </c>
      <c r="Y436" s="13">
        <v>3.2580853618947483E-2</v>
      </c>
      <c r="Z436" s="13">
        <v>6.8292673944176249E-2</v>
      </c>
      <c r="AB436" s="13">
        <v>4.9313377331290438E-2</v>
      </c>
      <c r="AC436" s="13">
        <v>5.1940937674421088E-2</v>
      </c>
      <c r="AD436" s="13">
        <v>2.2594559691723831E-2</v>
      </c>
      <c r="AE436" s="13">
        <v>6.5729026164137838E-2</v>
      </c>
      <c r="AF436" s="13">
        <v>7.8839969300440058E-2</v>
      </c>
      <c r="AH436" s="13">
        <v>3.3052369428671083E-2</v>
      </c>
      <c r="AI436" s="13">
        <v>4.5660845007989323E-2</v>
      </c>
      <c r="AJ436" s="13">
        <v>1.5648420392686501E-2</v>
      </c>
      <c r="AK436" s="13">
        <v>7.5149724665599021E-2</v>
      </c>
      <c r="AL436" s="13">
        <v>6.687442577115113E-2</v>
      </c>
      <c r="AM436" s="13">
        <v>0.10609377459923321</v>
      </c>
      <c r="AO436" s="13">
        <v>3.242791907337228E-2</v>
      </c>
      <c r="AP436" s="13">
        <v>4.6290202144678702E-2</v>
      </c>
      <c r="AQ436" s="13">
        <v>2.5057207099386511E-2</v>
      </c>
      <c r="AR436" s="13">
        <v>8.3354312426487748E-2</v>
      </c>
      <c r="AS436" s="13">
        <v>5.1597146185176412E-2</v>
      </c>
      <c r="AT436" s="13">
        <v>9.9641527402716867E-2</v>
      </c>
      <c r="AV436" s="13">
        <v>4.1121775430765499E-2</v>
      </c>
      <c r="AW436" s="13">
        <v>2.3399210779116841E-2</v>
      </c>
      <c r="AX436" s="13">
        <v>8.7726322463996059E-2</v>
      </c>
      <c r="AY436" s="13">
        <v>5.9936719370389767E-2</v>
      </c>
      <c r="AZ436" s="13">
        <v>9.8179192047519362E-2</v>
      </c>
      <c r="BB436" s="13">
        <v>4.0455365368530061E-2</v>
      </c>
      <c r="BC436" s="13">
        <v>6.7486551948566093E-2</v>
      </c>
      <c r="BD436" s="13">
        <v>4.8769087992353792E-2</v>
      </c>
      <c r="BE436" s="13">
        <v>7.5706941707997258E-2</v>
      </c>
      <c r="BF436" s="13">
        <v>7.4512667096931245E-2</v>
      </c>
      <c r="BH436" s="13">
        <v>4.4557583109817292E-2</v>
      </c>
      <c r="BI436" s="13">
        <v>7.1628827365737918E-2</v>
      </c>
      <c r="BJ436" s="13">
        <v>5.9145835066826212E-2</v>
      </c>
      <c r="BK436" s="13">
        <v>5.5546071494315501E-2</v>
      </c>
      <c r="BL436" s="13">
        <v>3.824098516361453E-2</v>
      </c>
      <c r="BN436" s="13">
        <v>4.7334075062401011E-2</v>
      </c>
      <c r="BO436" s="13">
        <v>6.4728961514972774E-2</v>
      </c>
      <c r="BP436" s="13">
        <v>5.4053534579479777E-2</v>
      </c>
      <c r="BQ436" s="13">
        <v>0.14247567161240421</v>
      </c>
      <c r="BR436" s="13">
        <v>7.0726745548027992E-2</v>
      </c>
      <c r="BS436" s="13">
        <v>3.3962729441630833E-2</v>
      </c>
    </row>
    <row r="437" spans="2:73" x14ac:dyDescent="0.35">
      <c r="B437" s="12" t="s">
        <v>196</v>
      </c>
      <c r="C437" s="13">
        <v>0.16818349638301169</v>
      </c>
      <c r="D437" s="13">
        <v>0.18656261305872199</v>
      </c>
      <c r="E437" s="13">
        <v>0.173529368285781</v>
      </c>
      <c r="F437" s="13">
        <v>0.18166583583087231</v>
      </c>
      <c r="G437" s="13">
        <v>0.16132323491043049</v>
      </c>
      <c r="H437" s="13">
        <v>0.15393506013066699</v>
      </c>
      <c r="I437" s="13">
        <v>0.16283885718403299</v>
      </c>
      <c r="K437" s="13">
        <v>0.17534038902608551</v>
      </c>
      <c r="L437" s="13">
        <v>0.16141227491663179</v>
      </c>
      <c r="N437" s="13">
        <v>0.1613906736572811</v>
      </c>
      <c r="O437" s="13">
        <v>0.1653620593089774</v>
      </c>
      <c r="P437" s="13">
        <v>0.19240897341460059</v>
      </c>
      <c r="Q437" s="13">
        <v>0.15689884963256451</v>
      </c>
      <c r="S437" s="13">
        <v>0.14776318993887461</v>
      </c>
      <c r="T437" s="13">
        <v>0.1335492471091983</v>
      </c>
      <c r="U437" s="13">
        <v>0.19009073062506479</v>
      </c>
      <c r="V437" s="13">
        <v>0.1912441753540319</v>
      </c>
      <c r="W437" s="13">
        <v>0.14376285748373069</v>
      </c>
      <c r="X437" s="13">
        <v>0.21493340239591399</v>
      </c>
      <c r="Y437" s="13">
        <v>0.26651932379270932</v>
      </c>
      <c r="Z437" s="13">
        <v>0.17585570109330689</v>
      </c>
      <c r="AB437" s="13">
        <v>0.18112007533278349</v>
      </c>
      <c r="AC437" s="13">
        <v>0.1732824277263931</v>
      </c>
      <c r="AD437" s="13">
        <v>0.18610058995889131</v>
      </c>
      <c r="AE437" s="13">
        <v>0.1458335689052879</v>
      </c>
      <c r="AF437" s="13">
        <v>0.16907824210953229</v>
      </c>
      <c r="AH437" s="13">
        <v>0.1194874274352673</v>
      </c>
      <c r="AI437" s="13">
        <v>0.1743843806562656</v>
      </c>
      <c r="AJ437" s="13">
        <v>0.29639353992186351</v>
      </c>
      <c r="AK437" s="13">
        <v>0.1790128713234144</v>
      </c>
      <c r="AL437" s="13">
        <v>0.17648423393919729</v>
      </c>
      <c r="AM437" s="13">
        <v>0.20465411382527299</v>
      </c>
      <c r="AO437" s="13">
        <v>0.12624849734887669</v>
      </c>
      <c r="AP437" s="13">
        <v>0.1734540296416463</v>
      </c>
      <c r="AQ437" s="13">
        <v>0.3089222237959009</v>
      </c>
      <c r="AR437" s="13">
        <v>0.18681092678305081</v>
      </c>
      <c r="AS437" s="13">
        <v>0.14611962606289819</v>
      </c>
      <c r="AT437" s="13">
        <v>0.20749249284263349</v>
      </c>
      <c r="AV437" s="13">
        <v>0.15304438652578409</v>
      </c>
      <c r="AW437" s="13">
        <v>0.25792178442444202</v>
      </c>
      <c r="AX437" s="13">
        <v>0.22604318081895919</v>
      </c>
      <c r="AY437" s="13">
        <v>0.18119166391741781</v>
      </c>
      <c r="AZ437" s="13">
        <v>0.21235406938886339</v>
      </c>
      <c r="BB437" s="13">
        <v>0.1201284419564552</v>
      </c>
      <c r="BC437" s="13">
        <v>0.1618565793104054</v>
      </c>
      <c r="BD437" s="13">
        <v>0.27572254947055203</v>
      </c>
      <c r="BE437" s="13">
        <v>0.26968671486629092</v>
      </c>
      <c r="BF437" s="13">
        <v>0.22143371314388241</v>
      </c>
      <c r="BH437" s="13">
        <v>0.120556540850272</v>
      </c>
      <c r="BI437" s="13">
        <v>0.16834596840599941</v>
      </c>
      <c r="BJ437" s="13">
        <v>0.26323375258649911</v>
      </c>
      <c r="BK437" s="13">
        <v>0.27325209362800029</v>
      </c>
      <c r="BL437" s="13">
        <v>0.1523868761019182</v>
      </c>
      <c r="BN437" s="13">
        <v>0.1575312662063364</v>
      </c>
      <c r="BO437" s="13">
        <v>0.30761892557377851</v>
      </c>
      <c r="BP437" s="13">
        <v>0.22892654007719959</v>
      </c>
      <c r="BQ437" s="13">
        <v>0.2177330867985591</v>
      </c>
      <c r="BR437" s="13">
        <v>0.1668956760555296</v>
      </c>
      <c r="BS437" s="13">
        <v>0.1125613343239478</v>
      </c>
    </row>
    <row r="438" spans="2:73" ht="29" x14ac:dyDescent="0.35">
      <c r="B438" s="12" t="s">
        <v>197</v>
      </c>
      <c r="C438" s="13">
        <v>0.39067721155013441</v>
      </c>
      <c r="D438" s="13">
        <v>0.2933274405841636</v>
      </c>
      <c r="E438" s="13">
        <v>0.33128493696918992</v>
      </c>
      <c r="F438" s="13">
        <v>0.36414537242835737</v>
      </c>
      <c r="G438" s="13">
        <v>0.40558681012324488</v>
      </c>
      <c r="H438" s="13">
        <v>0.42054794868625739</v>
      </c>
      <c r="I438" s="13">
        <v>0.46114803310171248</v>
      </c>
      <c r="K438" s="13">
        <v>0.39412013917186067</v>
      </c>
      <c r="L438" s="13">
        <v>0.38813027104547398</v>
      </c>
      <c r="N438" s="13">
        <v>0.39559769089425872</v>
      </c>
      <c r="O438" s="13">
        <v>0.40472930378632022</v>
      </c>
      <c r="P438" s="13">
        <v>0.36848218132133859</v>
      </c>
      <c r="Q438" s="13">
        <v>0.39193943140198612</v>
      </c>
      <c r="S438" s="13">
        <v>0.3881151525865123</v>
      </c>
      <c r="T438" s="13">
        <v>0.36506067381882978</v>
      </c>
      <c r="U438" s="13">
        <v>0.3746379975300429</v>
      </c>
      <c r="V438" s="13">
        <v>0.39740852765924561</v>
      </c>
      <c r="W438" s="13">
        <v>0.41422331892414938</v>
      </c>
      <c r="X438" s="13">
        <v>0.43355967466950579</v>
      </c>
      <c r="Y438" s="13">
        <v>0.43173411829083758</v>
      </c>
      <c r="Z438" s="13">
        <v>0.34680497311414482</v>
      </c>
      <c r="AB438" s="13">
        <v>0.35946350929491172</v>
      </c>
      <c r="AC438" s="13">
        <v>0.40059135479895752</v>
      </c>
      <c r="AD438" s="13">
        <v>0.42856596853806661</v>
      </c>
      <c r="AE438" s="13">
        <v>0.40095059904520808</v>
      </c>
      <c r="AF438" s="13">
        <v>0.35410344108323921</v>
      </c>
      <c r="AH438" s="13">
        <v>0.40269303450807742</v>
      </c>
      <c r="AI438" s="13">
        <v>0.41566772130284102</v>
      </c>
      <c r="AJ438" s="13">
        <v>0.36081610433886641</v>
      </c>
      <c r="AK438" s="13">
        <v>0.4446079849172872</v>
      </c>
      <c r="AL438" s="13">
        <v>0.33100526292179039</v>
      </c>
      <c r="AM438" s="13">
        <v>0.40690292884891688</v>
      </c>
      <c r="AO438" s="13">
        <v>0.3988631125545945</v>
      </c>
      <c r="AP438" s="13">
        <v>0.405985084980025</v>
      </c>
      <c r="AQ438" s="13">
        <v>0.32337253050119752</v>
      </c>
      <c r="AR438" s="13">
        <v>0.43656296828736368</v>
      </c>
      <c r="AS438" s="13">
        <v>0.34481406650469648</v>
      </c>
      <c r="AT438" s="13">
        <v>0.42544859328814899</v>
      </c>
      <c r="AV438" s="13">
        <v>0.3853979440385556</v>
      </c>
      <c r="AW438" s="13">
        <v>0.40149533762413703</v>
      </c>
      <c r="AX438" s="13">
        <v>0.42594032053185082</v>
      </c>
      <c r="AY438" s="13">
        <v>0.33495317031207777</v>
      </c>
      <c r="AZ438" s="13">
        <v>0.41405397685859507</v>
      </c>
      <c r="BB438" s="13">
        <v>0.41832069414242712</v>
      </c>
      <c r="BC438" s="13">
        <v>0.44008671364813051</v>
      </c>
      <c r="BD438" s="13">
        <v>0.34807237410276282</v>
      </c>
      <c r="BE438" s="13">
        <v>0.40024972511601592</v>
      </c>
      <c r="BF438" s="13">
        <v>0.36826358068079901</v>
      </c>
      <c r="BH438" s="13">
        <v>0.41231892533781672</v>
      </c>
      <c r="BI438" s="13">
        <v>0.42819972035205472</v>
      </c>
      <c r="BJ438" s="13">
        <v>0.35051647420602822</v>
      </c>
      <c r="BK438" s="13">
        <v>0.40567043957966242</v>
      </c>
      <c r="BL438" s="13">
        <v>0.39595092470661331</v>
      </c>
      <c r="BN438" s="13">
        <v>0.42761607932683438</v>
      </c>
      <c r="BO438" s="13">
        <v>0.33386672982229221</v>
      </c>
      <c r="BP438" s="13">
        <v>0.45858951199761883</v>
      </c>
      <c r="BQ438" s="13">
        <v>0.31240890150898648</v>
      </c>
      <c r="BR438" s="13">
        <v>0.26267202578804988</v>
      </c>
      <c r="BS438" s="13">
        <v>0.42600284158243368</v>
      </c>
    </row>
    <row r="439" spans="2:73" ht="29" x14ac:dyDescent="0.35">
      <c r="B439" s="12" t="s">
        <v>198</v>
      </c>
      <c r="C439" s="13">
        <v>0.23064487256235211</v>
      </c>
      <c r="D439" s="13">
        <v>0.29690620776136317</v>
      </c>
      <c r="E439" s="13">
        <v>0.26354669447017942</v>
      </c>
      <c r="F439" s="13">
        <v>0.23785243957526281</v>
      </c>
      <c r="G439" s="13">
        <v>0.25603449671393907</v>
      </c>
      <c r="H439" s="13">
        <v>0.22442230769399371</v>
      </c>
      <c r="I439" s="13">
        <v>0.15892523014215179</v>
      </c>
      <c r="K439" s="13">
        <v>0.27540055732394242</v>
      </c>
      <c r="L439" s="13">
        <v>0.18412433070065221</v>
      </c>
      <c r="N439" s="13">
        <v>0.26981816329414238</v>
      </c>
      <c r="O439" s="13">
        <v>0.25759777555154911</v>
      </c>
      <c r="P439" s="13">
        <v>0.202713299977028</v>
      </c>
      <c r="Q439" s="13">
        <v>0.18827929155745671</v>
      </c>
      <c r="S439" s="13">
        <v>0.21669939778864561</v>
      </c>
      <c r="T439" s="13">
        <v>0.30314292575438012</v>
      </c>
      <c r="U439" s="13">
        <v>0.2013801186097956</v>
      </c>
      <c r="V439" s="13">
        <v>0.21059268613321491</v>
      </c>
      <c r="W439" s="13">
        <v>0.28948755685612643</v>
      </c>
      <c r="X439" s="13">
        <v>0.17670565441655961</v>
      </c>
      <c r="Y439" s="13">
        <v>0.1703645043120674</v>
      </c>
      <c r="Z439" s="13">
        <v>0.20559150967859521</v>
      </c>
      <c r="AB439" s="13">
        <v>0.22784437789659881</v>
      </c>
      <c r="AC439" s="13">
        <v>0.21847780652859369</v>
      </c>
      <c r="AD439" s="13">
        <v>0.2209440531590173</v>
      </c>
      <c r="AE439" s="13">
        <v>0.26533671438704071</v>
      </c>
      <c r="AF439" s="13">
        <v>0.31614171391109142</v>
      </c>
      <c r="AH439" s="13">
        <v>0.28987777080761268</v>
      </c>
      <c r="AI439" s="13">
        <v>0.25731634452875379</v>
      </c>
      <c r="AJ439" s="13">
        <v>0.20723311682895951</v>
      </c>
      <c r="AK439" s="13">
        <v>0.14872795300021391</v>
      </c>
      <c r="AL439" s="13">
        <v>0.28902761827225248</v>
      </c>
      <c r="AM439" s="13">
        <v>0.14086009442961389</v>
      </c>
      <c r="AO439" s="13">
        <v>0.27368899735361968</v>
      </c>
      <c r="AP439" s="13">
        <v>0.25922323831358418</v>
      </c>
      <c r="AQ439" s="13">
        <v>0.20764512213687461</v>
      </c>
      <c r="AR439" s="13">
        <v>0.1436505500320108</v>
      </c>
      <c r="AS439" s="13">
        <v>0.35699851680503703</v>
      </c>
      <c r="AT439" s="13">
        <v>0.1331687769283397</v>
      </c>
      <c r="AV439" s="13">
        <v>0.2970490381137037</v>
      </c>
      <c r="AW439" s="13">
        <v>0.1972966559272181</v>
      </c>
      <c r="AX439" s="13">
        <v>0.1383647110562542</v>
      </c>
      <c r="AY439" s="13">
        <v>0.30130913592551362</v>
      </c>
      <c r="AZ439" s="13">
        <v>0.14656711025173971</v>
      </c>
      <c r="BB439" s="13">
        <v>0.27497538816129191</v>
      </c>
      <c r="BC439" s="13">
        <v>0.20436112392643471</v>
      </c>
      <c r="BD439" s="13">
        <v>0.204651944737651</v>
      </c>
      <c r="BE439" s="13">
        <v>0.15597896727499469</v>
      </c>
      <c r="BF439" s="13">
        <v>0.2232508382875357</v>
      </c>
      <c r="BH439" s="13">
        <v>0.26420753356653742</v>
      </c>
      <c r="BI439" s="13">
        <v>0.20444535777953329</v>
      </c>
      <c r="BJ439" s="13">
        <v>0.21143374720757371</v>
      </c>
      <c r="BK439" s="13">
        <v>0.14626679226636899</v>
      </c>
      <c r="BL439" s="13">
        <v>0.33787784655323722</v>
      </c>
      <c r="BN439" s="13">
        <v>0.25325816011582258</v>
      </c>
      <c r="BO439" s="13">
        <v>0.16307179197622909</v>
      </c>
      <c r="BP439" s="13">
        <v>0.1232916983044897</v>
      </c>
      <c r="BQ439" s="13">
        <v>0.19677124728155199</v>
      </c>
      <c r="BR439" s="13">
        <v>0.35512736288767499</v>
      </c>
      <c r="BS439" s="13">
        <v>0.28214269098031841</v>
      </c>
    </row>
    <row r="440" spans="2:73" x14ac:dyDescent="0.35">
      <c r="B440" s="12" t="s">
        <v>120</v>
      </c>
      <c r="C440" s="13">
        <v>0.16049109456761629</v>
      </c>
      <c r="D440" s="13">
        <v>0.16222837495650469</v>
      </c>
      <c r="E440" s="13">
        <v>0.15488825096685391</v>
      </c>
      <c r="F440" s="13">
        <v>0.17179066520517869</v>
      </c>
      <c r="G440" s="13">
        <v>0.1432000890615491</v>
      </c>
      <c r="H440" s="13">
        <v>0.15562456559353871</v>
      </c>
      <c r="I440" s="13">
        <v>0.1726865396885249</v>
      </c>
      <c r="K440" s="13">
        <v>9.7744576654319307E-2</v>
      </c>
      <c r="L440" s="13">
        <v>0.2236061868933972</v>
      </c>
      <c r="N440" s="13">
        <v>0.1049256727069654</v>
      </c>
      <c r="O440" s="13">
        <v>0.14461454874770391</v>
      </c>
      <c r="P440" s="13">
        <v>0.17338987236051009</v>
      </c>
      <c r="Q440" s="13">
        <v>0.21083379603856989</v>
      </c>
      <c r="S440" s="13">
        <v>0.17615507384286261</v>
      </c>
      <c r="T440" s="13">
        <v>0.14872099736262431</v>
      </c>
      <c r="U440" s="13">
        <v>0.15349601562575921</v>
      </c>
      <c r="V440" s="13">
        <v>0.16607706674856551</v>
      </c>
      <c r="W440" s="13">
        <v>0.13485918597298049</v>
      </c>
      <c r="X440" s="13">
        <v>0.14765934015219079</v>
      </c>
      <c r="Y440" s="13">
        <v>9.8801199985438126E-2</v>
      </c>
      <c r="Z440" s="13">
        <v>0.2034551421697767</v>
      </c>
      <c r="AB440" s="13">
        <v>0.18225866014441561</v>
      </c>
      <c r="AC440" s="13">
        <v>0.15570747327163459</v>
      </c>
      <c r="AD440" s="13">
        <v>0.14179482865230111</v>
      </c>
      <c r="AE440" s="13">
        <v>0.12215009149832549</v>
      </c>
      <c r="AF440" s="13">
        <v>8.1836633595697109E-2</v>
      </c>
      <c r="AH440" s="13">
        <v>0.15488939782037159</v>
      </c>
      <c r="AI440" s="13">
        <v>0.10697070850415021</v>
      </c>
      <c r="AJ440" s="13">
        <v>0.1199088185176241</v>
      </c>
      <c r="AK440" s="13">
        <v>0.15250146609348539</v>
      </c>
      <c r="AL440" s="13">
        <v>0.13660845909560829</v>
      </c>
      <c r="AM440" s="13">
        <v>0.14148908829696311</v>
      </c>
      <c r="AO440" s="13">
        <v>0.16877147366953699</v>
      </c>
      <c r="AP440" s="13">
        <v>0.1150474449200658</v>
      </c>
      <c r="AQ440" s="13">
        <v>0.13500291646664039</v>
      </c>
      <c r="AR440" s="13">
        <v>0.14962124247108691</v>
      </c>
      <c r="AS440" s="13">
        <v>0.1004706444421917</v>
      </c>
      <c r="AT440" s="13">
        <v>0.13424860953816081</v>
      </c>
      <c r="AV440" s="13">
        <v>0.1233868558911913</v>
      </c>
      <c r="AW440" s="13">
        <v>0.11988701124508599</v>
      </c>
      <c r="AX440" s="13">
        <v>0.12192546512893961</v>
      </c>
      <c r="AY440" s="13">
        <v>0.122609310474601</v>
      </c>
      <c r="AZ440" s="13">
        <v>0.12884565145328231</v>
      </c>
      <c r="BB440" s="13">
        <v>0.14612011037129549</v>
      </c>
      <c r="BC440" s="13">
        <v>0.1262090311664634</v>
      </c>
      <c r="BD440" s="13">
        <v>0.1227840436966802</v>
      </c>
      <c r="BE440" s="13">
        <v>9.8377651034701336E-2</v>
      </c>
      <c r="BF440" s="13">
        <v>0.1125392007908515</v>
      </c>
      <c r="BH440" s="13">
        <v>0.15835941713555651</v>
      </c>
      <c r="BI440" s="13">
        <v>0.12738012609667471</v>
      </c>
      <c r="BJ440" s="13">
        <v>0.11567019093307269</v>
      </c>
      <c r="BK440" s="13">
        <v>0.1192646030316529</v>
      </c>
      <c r="BL440" s="13">
        <v>7.5543367474616721E-2</v>
      </c>
      <c r="BN440" s="13">
        <v>0.1142604192886055</v>
      </c>
      <c r="BO440" s="13">
        <v>0.13071359111272729</v>
      </c>
      <c r="BP440" s="13">
        <v>0.13513871504121189</v>
      </c>
      <c r="BQ440" s="13">
        <v>0.13061109279849839</v>
      </c>
      <c r="BR440" s="13">
        <v>0.14457818972071779</v>
      </c>
      <c r="BS440" s="13">
        <v>0.1453304036716693</v>
      </c>
    </row>
    <row r="442" spans="2:73" x14ac:dyDescent="0.35">
      <c r="B442" s="25" t="s">
        <v>206</v>
      </c>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row>
    <row r="443" spans="2:73" x14ac:dyDescent="0.35">
      <c r="B443" s="27" t="s">
        <v>16</v>
      </c>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row>
    <row r="444" spans="2:73" x14ac:dyDescent="0.35">
      <c r="B444" s="12" t="s">
        <v>195</v>
      </c>
      <c r="C444" s="13">
        <v>0.28825422279904273</v>
      </c>
      <c r="D444" s="13">
        <v>0.3439937804491906</v>
      </c>
      <c r="E444" s="13">
        <v>0.31989932530674209</v>
      </c>
      <c r="F444" s="13">
        <v>0.30522218168866072</v>
      </c>
      <c r="G444" s="13">
        <v>0.33254328663493549</v>
      </c>
      <c r="H444" s="13">
        <v>0.28973905191998722</v>
      </c>
      <c r="I444" s="13">
        <v>0.19639924339211159</v>
      </c>
      <c r="K444" s="13">
        <v>0.32856424796367512</v>
      </c>
      <c r="L444" s="13">
        <v>0.24631150166447979</v>
      </c>
      <c r="N444" s="13">
        <v>0.36368851104783528</v>
      </c>
      <c r="O444" s="13">
        <v>0.29741164588605551</v>
      </c>
      <c r="P444" s="13">
        <v>0.22647200851865781</v>
      </c>
      <c r="Q444" s="13">
        <v>0.27693119805059968</v>
      </c>
      <c r="S444" s="13">
        <v>0.32198692686486091</v>
      </c>
      <c r="T444" s="13">
        <v>0.34180543003634289</v>
      </c>
      <c r="U444" s="13">
        <v>0.29885438323259239</v>
      </c>
      <c r="V444" s="13">
        <v>0.25384943707129548</v>
      </c>
      <c r="W444" s="13">
        <v>0.25502828369274189</v>
      </c>
      <c r="X444" s="13">
        <v>0.20334690434313679</v>
      </c>
      <c r="Y444" s="13">
        <v>0.29349150297765741</v>
      </c>
      <c r="Z444" s="13">
        <v>0.27946946365629771</v>
      </c>
      <c r="AB444" s="13">
        <v>0.24934028417969539</v>
      </c>
      <c r="AC444" s="13">
        <v>0.27466096840877968</v>
      </c>
      <c r="AD444" s="13">
        <v>0.26288371263841032</v>
      </c>
      <c r="AE444" s="13">
        <v>0.38954458357329957</v>
      </c>
      <c r="AF444" s="13">
        <v>0.4170183545200819</v>
      </c>
      <c r="AH444" s="13">
        <v>0.34866105637164108</v>
      </c>
      <c r="AI444" s="13">
        <v>0.33021607270037279</v>
      </c>
      <c r="AJ444" s="13">
        <v>0.21998708016493879</v>
      </c>
      <c r="AK444" s="13">
        <v>0.22575816988001249</v>
      </c>
      <c r="AL444" s="13">
        <v>0.47135075796734399</v>
      </c>
      <c r="AM444" s="13">
        <v>0.14464181594220829</v>
      </c>
      <c r="AO444" s="13">
        <v>0.31608263733039432</v>
      </c>
      <c r="AP444" s="13">
        <v>0.34229569688873113</v>
      </c>
      <c r="AQ444" s="13">
        <v>0.1956774093190719</v>
      </c>
      <c r="AR444" s="13">
        <v>0.2433239975584616</v>
      </c>
      <c r="AS444" s="13">
        <v>0.48139883808452871</v>
      </c>
      <c r="AT444" s="13">
        <v>0.17003118894171729</v>
      </c>
      <c r="AV444" s="13">
        <v>0.35500120755671072</v>
      </c>
      <c r="AW444" s="13">
        <v>0.2226686145123877</v>
      </c>
      <c r="AX444" s="13">
        <v>0.27391923401397589</v>
      </c>
      <c r="AY444" s="13">
        <v>0.40626032011775848</v>
      </c>
      <c r="AZ444" s="13">
        <v>0.18950988847128031</v>
      </c>
      <c r="BB444" s="13">
        <v>0.33947525705319481</v>
      </c>
      <c r="BC444" s="13">
        <v>0.29559865350302128</v>
      </c>
      <c r="BD444" s="13">
        <v>0.17017711913520989</v>
      </c>
      <c r="BE444" s="13">
        <v>0.2370972031904412</v>
      </c>
      <c r="BF444" s="13">
        <v>0.43862959255395989</v>
      </c>
      <c r="BH444" s="13">
        <v>0.32460626089725803</v>
      </c>
      <c r="BI444" s="13">
        <v>0.31772790192706207</v>
      </c>
      <c r="BJ444" s="13">
        <v>0.19462193666001909</v>
      </c>
      <c r="BK444" s="13">
        <v>0.15569010355586849</v>
      </c>
      <c r="BL444" s="13">
        <v>0.48467404644820122</v>
      </c>
      <c r="BN444" s="13">
        <v>0.32996389377599289</v>
      </c>
      <c r="BO444" s="13">
        <v>0.18968288703501729</v>
      </c>
      <c r="BP444" s="13">
        <v>0.21388218660916941</v>
      </c>
      <c r="BQ444" s="13">
        <v>0.22514647261170251</v>
      </c>
      <c r="BR444" s="13">
        <v>0.42460453647432528</v>
      </c>
      <c r="BS444" s="13">
        <v>0.33410751108238229</v>
      </c>
    </row>
    <row r="445" spans="2:73" x14ac:dyDescent="0.35">
      <c r="B445" s="12" t="s">
        <v>196</v>
      </c>
      <c r="C445" s="13">
        <v>0.39155101420078731</v>
      </c>
      <c r="D445" s="13">
        <v>0.35572665326987218</v>
      </c>
      <c r="E445" s="13">
        <v>0.34852452129789291</v>
      </c>
      <c r="F445" s="13">
        <v>0.42083769513090008</v>
      </c>
      <c r="G445" s="13">
        <v>0.43111816167239631</v>
      </c>
      <c r="H445" s="13">
        <v>0.33773613694790522</v>
      </c>
      <c r="I445" s="13">
        <v>0.42938290375924709</v>
      </c>
      <c r="K445" s="13">
        <v>0.38454929434178198</v>
      </c>
      <c r="L445" s="13">
        <v>0.39945080676639427</v>
      </c>
      <c r="N445" s="13">
        <v>0.39519972704543632</v>
      </c>
      <c r="O445" s="13">
        <v>0.40044988214800342</v>
      </c>
      <c r="P445" s="13">
        <v>0.39940595649171001</v>
      </c>
      <c r="Q445" s="13">
        <v>0.37006612501797209</v>
      </c>
      <c r="S445" s="13">
        <v>0.36347355168581258</v>
      </c>
      <c r="T445" s="13">
        <v>0.38791932628829318</v>
      </c>
      <c r="U445" s="13">
        <v>0.32062744118662501</v>
      </c>
      <c r="V445" s="13">
        <v>0.34609495968426562</v>
      </c>
      <c r="W445" s="13">
        <v>0.4800466514931197</v>
      </c>
      <c r="X445" s="13">
        <v>0.49932046352568721</v>
      </c>
      <c r="Y445" s="13">
        <v>0.41665917145658349</v>
      </c>
      <c r="Z445" s="13">
        <v>0.35390369114620268</v>
      </c>
      <c r="AB445" s="13">
        <v>0.38542862367943681</v>
      </c>
      <c r="AC445" s="13">
        <v>0.41613845365501267</v>
      </c>
      <c r="AD445" s="13">
        <v>0.40975032039600839</v>
      </c>
      <c r="AE445" s="13">
        <v>0.31283629317807599</v>
      </c>
      <c r="AF445" s="13">
        <v>0.37834484747267949</v>
      </c>
      <c r="AH445" s="13">
        <v>0.40534583506795452</v>
      </c>
      <c r="AI445" s="13">
        <v>0.43981560943861231</v>
      </c>
      <c r="AJ445" s="13">
        <v>0.2973451024819414</v>
      </c>
      <c r="AK445" s="13">
        <v>0.42151391916110942</v>
      </c>
      <c r="AL445" s="13">
        <v>0.33955973401050882</v>
      </c>
      <c r="AM445" s="13">
        <v>0.42331068335608441</v>
      </c>
      <c r="AO445" s="13">
        <v>0.41630211707800707</v>
      </c>
      <c r="AP445" s="13">
        <v>0.42374069209992271</v>
      </c>
      <c r="AQ445" s="13">
        <v>0.31889928480625079</v>
      </c>
      <c r="AR445" s="13">
        <v>0.42949317564752731</v>
      </c>
      <c r="AS445" s="13">
        <v>0.34109179406996398</v>
      </c>
      <c r="AT445" s="13">
        <v>0.40485569549497669</v>
      </c>
      <c r="AV445" s="13">
        <v>0.43102918269389812</v>
      </c>
      <c r="AW445" s="13">
        <v>0.3014639522796474</v>
      </c>
      <c r="AX445" s="13">
        <v>0.39540766561771717</v>
      </c>
      <c r="AY445" s="13">
        <v>0.40233419341188348</v>
      </c>
      <c r="AZ445" s="13">
        <v>0.38996330336323959</v>
      </c>
      <c r="BB445" s="13">
        <v>0.40977273546316179</v>
      </c>
      <c r="BC445" s="13">
        <v>0.44801134734156439</v>
      </c>
      <c r="BD445" s="13">
        <v>0.31191521996778021</v>
      </c>
      <c r="BE445" s="13">
        <v>0.40166783787318638</v>
      </c>
      <c r="BF445" s="13">
        <v>0.36116425248776568</v>
      </c>
      <c r="BH445" s="13">
        <v>0.40541880913178779</v>
      </c>
      <c r="BI445" s="13">
        <v>0.42501306572660918</v>
      </c>
      <c r="BJ445" s="13">
        <v>0.32630621572959462</v>
      </c>
      <c r="BK445" s="13">
        <v>0.49648704461468163</v>
      </c>
      <c r="BL445" s="13">
        <v>0.34405313470419641</v>
      </c>
      <c r="BN445" s="13">
        <v>0.41570237940513283</v>
      </c>
      <c r="BO445" s="13">
        <v>0.30869866629589071</v>
      </c>
      <c r="BP445" s="13">
        <v>0.42888942330421692</v>
      </c>
      <c r="BQ445" s="13">
        <v>0.37599908678345151</v>
      </c>
      <c r="BR445" s="13">
        <v>0.29497885056061868</v>
      </c>
      <c r="BS445" s="13">
        <v>0.41481695912694261</v>
      </c>
    </row>
    <row r="446" spans="2:73" ht="29" x14ac:dyDescent="0.35">
      <c r="B446" s="12" t="s">
        <v>197</v>
      </c>
      <c r="C446" s="13">
        <v>0.1516921695721084</v>
      </c>
      <c r="D446" s="13">
        <v>0.15056161436370791</v>
      </c>
      <c r="E446" s="13">
        <v>0.14455893099086831</v>
      </c>
      <c r="F446" s="13">
        <v>0.1298447662360048</v>
      </c>
      <c r="G446" s="13">
        <v>0.1093710754682153</v>
      </c>
      <c r="H446" s="13">
        <v>0.19831777143952661</v>
      </c>
      <c r="I446" s="13">
        <v>0.16885496250637139</v>
      </c>
      <c r="K446" s="13">
        <v>0.15700362534442031</v>
      </c>
      <c r="L446" s="13">
        <v>0.14672857670115139</v>
      </c>
      <c r="N446" s="13">
        <v>0.14695755970969579</v>
      </c>
      <c r="O446" s="13">
        <v>0.14952139442652301</v>
      </c>
      <c r="P446" s="13">
        <v>0.16417150601630401</v>
      </c>
      <c r="Q446" s="13">
        <v>0.1466750217756034</v>
      </c>
      <c r="S446" s="13">
        <v>0.1496650848201164</v>
      </c>
      <c r="T446" s="13">
        <v>0.12758989095257309</v>
      </c>
      <c r="U446" s="13">
        <v>0.15661867359106049</v>
      </c>
      <c r="V446" s="13">
        <v>0.22830857838647139</v>
      </c>
      <c r="W446" s="13">
        <v>0.11977116913269741</v>
      </c>
      <c r="X446" s="13">
        <v>0.15224638434524149</v>
      </c>
      <c r="Y446" s="13">
        <v>4.9905036005297748E-2</v>
      </c>
      <c r="Z446" s="13">
        <v>0.15662109012980019</v>
      </c>
      <c r="AB446" s="13">
        <v>0.15796197771316511</v>
      </c>
      <c r="AC446" s="13">
        <v>0.14570286296545359</v>
      </c>
      <c r="AD446" s="13">
        <v>0.1798023867953315</v>
      </c>
      <c r="AE446" s="13">
        <v>0.14765057820407509</v>
      </c>
      <c r="AF446" s="13">
        <v>0.15079961867770589</v>
      </c>
      <c r="AH446" s="13">
        <v>0.1060432036266558</v>
      </c>
      <c r="AI446" s="13">
        <v>0.13027303718910849</v>
      </c>
      <c r="AJ446" s="13">
        <v>0.28427158407255448</v>
      </c>
      <c r="AK446" s="13">
        <v>0.21104213932664939</v>
      </c>
      <c r="AL446" s="13">
        <v>9.0995152099696899E-2</v>
      </c>
      <c r="AM446" s="13">
        <v>0.2155749824254268</v>
      </c>
      <c r="AO446" s="13">
        <v>0.1134653197669169</v>
      </c>
      <c r="AP446" s="13">
        <v>0.13454111467480229</v>
      </c>
      <c r="AQ446" s="13">
        <v>0.29496108522083481</v>
      </c>
      <c r="AR446" s="13">
        <v>0.18021219217543691</v>
      </c>
      <c r="AS446" s="13">
        <v>8.9507143035159442E-2</v>
      </c>
      <c r="AT446" s="13">
        <v>0.2152331212615918</v>
      </c>
      <c r="AV446" s="13">
        <v>0.1217196795056124</v>
      </c>
      <c r="AW446" s="13">
        <v>0.28051022735945158</v>
      </c>
      <c r="AX446" s="13">
        <v>0.18106550433289309</v>
      </c>
      <c r="AY446" s="13">
        <v>9.8425959046707451E-2</v>
      </c>
      <c r="AZ446" s="13">
        <v>0.20899416855728081</v>
      </c>
      <c r="BB446" s="13">
        <v>0.1125312179196292</v>
      </c>
      <c r="BC446" s="13">
        <v>0.13005323070781979</v>
      </c>
      <c r="BD446" s="13">
        <v>0.29779182301740381</v>
      </c>
      <c r="BE446" s="13">
        <v>0.21642582644965941</v>
      </c>
      <c r="BF446" s="13">
        <v>0.1072451966807291</v>
      </c>
      <c r="BH446" s="13">
        <v>0.12061064588765941</v>
      </c>
      <c r="BI446" s="13">
        <v>0.1257649401204286</v>
      </c>
      <c r="BJ446" s="13">
        <v>0.2873374292982509</v>
      </c>
      <c r="BK446" s="13">
        <v>0.1911147607447434</v>
      </c>
      <c r="BL446" s="13">
        <v>0.1025435029981468</v>
      </c>
      <c r="BN446" s="13">
        <v>0.13278011039377721</v>
      </c>
      <c r="BO446" s="13">
        <v>0.27137907118693871</v>
      </c>
      <c r="BP446" s="13">
        <v>0.23074055564739279</v>
      </c>
      <c r="BQ446" s="13">
        <v>0.22429078059186411</v>
      </c>
      <c r="BR446" s="13">
        <v>9.9784149391745944E-2</v>
      </c>
      <c r="BS446" s="13">
        <v>0.1110539477222813</v>
      </c>
    </row>
    <row r="447" spans="2:73" ht="29" x14ac:dyDescent="0.35">
      <c r="B447" s="12" t="s">
        <v>198</v>
      </c>
      <c r="C447" s="13">
        <v>3.485208551976076E-2</v>
      </c>
      <c r="D447" s="13">
        <v>1.632036793365815E-2</v>
      </c>
      <c r="E447" s="13">
        <v>3.8694301824701322E-2</v>
      </c>
      <c r="F447" s="13">
        <v>2.446439980472806E-2</v>
      </c>
      <c r="G447" s="13">
        <v>2.1278964122974128E-2</v>
      </c>
      <c r="H447" s="13">
        <v>4.6902295299304043E-2</v>
      </c>
      <c r="I447" s="13">
        <v>4.8164601463090602E-2</v>
      </c>
      <c r="K447" s="13">
        <v>4.3464128293114059E-2</v>
      </c>
      <c r="L447" s="13">
        <v>2.6319908403680609E-2</v>
      </c>
      <c r="N447" s="13">
        <v>2.079042341510853E-2</v>
      </c>
      <c r="O447" s="13">
        <v>1.3995571519517729E-2</v>
      </c>
      <c r="P447" s="13">
        <v>6.021826032433223E-2</v>
      </c>
      <c r="Q447" s="13">
        <v>4.7140664191735952E-2</v>
      </c>
      <c r="S447" s="13">
        <v>3.4281042218558058E-2</v>
      </c>
      <c r="T447" s="13">
        <v>2.015857992930049E-2</v>
      </c>
      <c r="U447" s="13">
        <v>9.5288127572170492E-2</v>
      </c>
      <c r="V447" s="13">
        <v>4.3233648592116238E-2</v>
      </c>
      <c r="W447" s="13">
        <v>2.7207248401144791E-2</v>
      </c>
      <c r="X447" s="13">
        <v>3.1122618177419681E-2</v>
      </c>
      <c r="Y447" s="13">
        <v>1.298077291996096E-2</v>
      </c>
      <c r="Z447" s="13">
        <v>3.3982057289201589E-2</v>
      </c>
      <c r="AB447" s="13">
        <v>5.8362592760867277E-2</v>
      </c>
      <c r="AC447" s="13">
        <v>2.433058738585725E-2</v>
      </c>
      <c r="AD447" s="13">
        <v>3.4954986052359298E-2</v>
      </c>
      <c r="AE447" s="13">
        <v>5.4982826697577009E-2</v>
      </c>
      <c r="AF447" s="13">
        <v>1.363849843874183E-2</v>
      </c>
      <c r="AH447" s="13">
        <v>2.3511044575868351E-2</v>
      </c>
      <c r="AI447" s="13">
        <v>1.6880883422419082E-2</v>
      </c>
      <c r="AJ447" s="13">
        <v>3.4745122583987133E-2</v>
      </c>
      <c r="AK447" s="13">
        <v>3.4445394282236301E-2</v>
      </c>
      <c r="AL447" s="13">
        <v>1.549156897216116E-2</v>
      </c>
      <c r="AM447" s="13">
        <v>8.932802874797087E-2</v>
      </c>
      <c r="AO447" s="13">
        <v>2.315739918806247E-2</v>
      </c>
      <c r="AP447" s="13">
        <v>2.038032563822435E-2</v>
      </c>
      <c r="AQ447" s="13">
        <v>4.5948493371840649E-2</v>
      </c>
      <c r="AR447" s="13">
        <v>2.795137799003462E-2</v>
      </c>
      <c r="AS447" s="13">
        <v>1.6298834758017071E-2</v>
      </c>
      <c r="AT447" s="13">
        <v>8.1090090646859417E-2</v>
      </c>
      <c r="AV447" s="13">
        <v>1.366745415440233E-2</v>
      </c>
      <c r="AW447" s="13">
        <v>4.9389659209682059E-2</v>
      </c>
      <c r="AX447" s="13">
        <v>4.3902883600682507E-2</v>
      </c>
      <c r="AY447" s="13">
        <v>1.921275201432791E-2</v>
      </c>
      <c r="AZ447" s="13">
        <v>8.6420626832323516E-2</v>
      </c>
      <c r="BB447" s="13">
        <v>2.3008189384988741E-2</v>
      </c>
      <c r="BC447" s="13">
        <v>2.1945320619011138E-2</v>
      </c>
      <c r="BD447" s="13">
        <v>8.8015228893273817E-2</v>
      </c>
      <c r="BE447" s="13">
        <v>5.9318922127866297E-2</v>
      </c>
      <c r="BF447" s="13">
        <v>2.1846446689084809E-2</v>
      </c>
      <c r="BH447" s="13">
        <v>2.493665904289584E-2</v>
      </c>
      <c r="BI447" s="13">
        <v>2.594098114847667E-2</v>
      </c>
      <c r="BJ447" s="13">
        <v>7.3441444313743415E-2</v>
      </c>
      <c r="BK447" s="13">
        <v>3.6923717925729363E-2</v>
      </c>
      <c r="BL447" s="13">
        <v>3.3668811458154077E-2</v>
      </c>
      <c r="BN447" s="13">
        <v>2.5982975723854829E-2</v>
      </c>
      <c r="BO447" s="13">
        <v>8.2987841957339936E-2</v>
      </c>
      <c r="BP447" s="13">
        <v>4.653392143452053E-2</v>
      </c>
      <c r="BQ447" s="13">
        <v>9.7809533315611791E-2</v>
      </c>
      <c r="BR447" s="13">
        <v>1.9675255097805079E-2</v>
      </c>
      <c r="BS447" s="13">
        <v>2.02816631294758E-2</v>
      </c>
    </row>
    <row r="448" spans="2:73" x14ac:dyDescent="0.35">
      <c r="B448" s="12" t="s">
        <v>120</v>
      </c>
      <c r="C448" s="13">
        <v>0.13365050790830099</v>
      </c>
      <c r="D448" s="13">
        <v>0.13339758398357129</v>
      </c>
      <c r="E448" s="13">
        <v>0.14832292057979529</v>
      </c>
      <c r="F448" s="13">
        <v>0.1196309571397061</v>
      </c>
      <c r="G448" s="13">
        <v>0.1056885121014787</v>
      </c>
      <c r="H448" s="13">
        <v>0.12730474439327699</v>
      </c>
      <c r="I448" s="13">
        <v>0.1571982888791793</v>
      </c>
      <c r="K448" s="13">
        <v>8.6418704057008522E-2</v>
      </c>
      <c r="L448" s="13">
        <v>0.1811892064642939</v>
      </c>
      <c r="N448" s="13">
        <v>7.3363778781924155E-2</v>
      </c>
      <c r="O448" s="13">
        <v>0.13862150601990031</v>
      </c>
      <c r="P448" s="13">
        <v>0.14973226864899569</v>
      </c>
      <c r="Q448" s="13">
        <v>0.15918699096408889</v>
      </c>
      <c r="S448" s="13">
        <v>0.1305933944106521</v>
      </c>
      <c r="T448" s="13">
        <v>0.1225267727934902</v>
      </c>
      <c r="U448" s="13">
        <v>0.12861137441755141</v>
      </c>
      <c r="V448" s="13">
        <v>0.12851337626585141</v>
      </c>
      <c r="W448" s="13">
        <v>0.11794664728029609</v>
      </c>
      <c r="X448" s="13">
        <v>0.113963629608515</v>
      </c>
      <c r="Y448" s="13">
        <v>0.22696351664050041</v>
      </c>
      <c r="Z448" s="13">
        <v>0.17602369777849761</v>
      </c>
      <c r="AB448" s="13">
        <v>0.14890652166683549</v>
      </c>
      <c r="AC448" s="13">
        <v>0.1391671275848968</v>
      </c>
      <c r="AD448" s="13">
        <v>0.11260859411789061</v>
      </c>
      <c r="AE448" s="13">
        <v>9.4985718346972253E-2</v>
      </c>
      <c r="AF448" s="13">
        <v>4.0198680890791059E-2</v>
      </c>
      <c r="AH448" s="13">
        <v>0.1164388603578802</v>
      </c>
      <c r="AI448" s="13">
        <v>8.2814397249487443E-2</v>
      </c>
      <c r="AJ448" s="13">
        <v>0.16365111069657809</v>
      </c>
      <c r="AK448" s="13">
        <v>0.1072403773499923</v>
      </c>
      <c r="AL448" s="13">
        <v>8.2602786950288831E-2</v>
      </c>
      <c r="AM448" s="13">
        <v>0.12714448952830981</v>
      </c>
      <c r="AO448" s="13">
        <v>0.13099252663661931</v>
      </c>
      <c r="AP448" s="13">
        <v>7.9042170698319411E-2</v>
      </c>
      <c r="AQ448" s="13">
        <v>0.1445137272820019</v>
      </c>
      <c r="AR448" s="13">
        <v>0.1190192566285396</v>
      </c>
      <c r="AS448" s="13">
        <v>7.1703390052330646E-2</v>
      </c>
      <c r="AT448" s="13">
        <v>0.12878990365485471</v>
      </c>
      <c r="AV448" s="13">
        <v>7.8582476089376685E-2</v>
      </c>
      <c r="AW448" s="13">
        <v>0.14596754663883121</v>
      </c>
      <c r="AX448" s="13">
        <v>0.1057047124347312</v>
      </c>
      <c r="AY448" s="13">
        <v>7.376677540932261E-2</v>
      </c>
      <c r="AZ448" s="13">
        <v>0.12511201277587569</v>
      </c>
      <c r="BB448" s="13">
        <v>0.1152126001790252</v>
      </c>
      <c r="BC448" s="13">
        <v>0.1043914478285833</v>
      </c>
      <c r="BD448" s="13">
        <v>0.13210060898633211</v>
      </c>
      <c r="BE448" s="13">
        <v>8.5490210358846838E-2</v>
      </c>
      <c r="BF448" s="13">
        <v>7.1114511588460258E-2</v>
      </c>
      <c r="BH448" s="13">
        <v>0.124427625040399</v>
      </c>
      <c r="BI448" s="13">
        <v>0.1055531110774233</v>
      </c>
      <c r="BJ448" s="13">
        <v>0.11829297399839191</v>
      </c>
      <c r="BK448" s="13">
        <v>0.11978437315897709</v>
      </c>
      <c r="BL448" s="13">
        <v>3.5060504391301539E-2</v>
      </c>
      <c r="BN448" s="13">
        <v>9.5570640701242174E-2</v>
      </c>
      <c r="BO448" s="13">
        <v>0.14725153352481329</v>
      </c>
      <c r="BP448" s="13">
        <v>7.9953913004700214E-2</v>
      </c>
      <c r="BQ448" s="13">
        <v>7.6754126697370237E-2</v>
      </c>
      <c r="BR448" s="13">
        <v>0.1609572084755051</v>
      </c>
      <c r="BS448" s="13">
        <v>0.1197399189389181</v>
      </c>
    </row>
    <row r="450" spans="2:73" x14ac:dyDescent="0.35">
      <c r="B450" s="25" t="s">
        <v>207</v>
      </c>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row>
    <row r="451" spans="2:73" x14ac:dyDescent="0.35">
      <c r="B451" s="27" t="s">
        <v>16</v>
      </c>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row>
    <row r="452" spans="2:73" x14ac:dyDescent="0.35">
      <c r="B452" s="12" t="s">
        <v>195</v>
      </c>
      <c r="C452" s="13">
        <v>0.12086572884008</v>
      </c>
      <c r="D452" s="13">
        <v>5.7698659950388587E-2</v>
      </c>
      <c r="E452" s="13">
        <v>0.1171018291322683</v>
      </c>
      <c r="F452" s="13">
        <v>0.1266966823568843</v>
      </c>
      <c r="G452" s="13">
        <v>9.2318684312427138E-2</v>
      </c>
      <c r="H452" s="13">
        <v>0.15768741381210849</v>
      </c>
      <c r="I452" s="13">
        <v>0.14201261333405929</v>
      </c>
      <c r="K452" s="13">
        <v>0.1316047411797924</v>
      </c>
      <c r="L452" s="13">
        <v>0.1104038369222972</v>
      </c>
      <c r="N452" s="13">
        <v>0.1107078374493379</v>
      </c>
      <c r="O452" s="13">
        <v>0.1106498623468903</v>
      </c>
      <c r="P452" s="13">
        <v>0.13324996059785921</v>
      </c>
      <c r="Q452" s="13">
        <v>0.12899394072429191</v>
      </c>
      <c r="S452" s="13">
        <v>0.12004550280797251</v>
      </c>
      <c r="T452" s="13">
        <v>8.7771983833146341E-2</v>
      </c>
      <c r="U452" s="13">
        <v>0.17982764597709941</v>
      </c>
      <c r="V452" s="13">
        <v>0.15437271617415771</v>
      </c>
      <c r="W452" s="13">
        <v>0.1302676699258335</v>
      </c>
      <c r="X452" s="13">
        <v>0.10415173682592439</v>
      </c>
      <c r="Y452" s="13">
        <v>5.7130384806396532E-2</v>
      </c>
      <c r="Z452" s="13">
        <v>0.1232020984955917</v>
      </c>
      <c r="AB452" s="13">
        <v>9.6217647898522163E-2</v>
      </c>
      <c r="AC452" s="13">
        <v>0.1219823102482528</v>
      </c>
      <c r="AD452" s="13">
        <v>9.9759245664528151E-2</v>
      </c>
      <c r="AE452" s="13">
        <v>0.14564606261855431</v>
      </c>
      <c r="AF452" s="13">
        <v>0.16287360829981171</v>
      </c>
      <c r="AH452" s="13">
        <v>7.991023315068313E-2</v>
      </c>
      <c r="AI452" s="13">
        <v>9.5597176503226619E-2</v>
      </c>
      <c r="AJ452" s="13">
        <v>0.1406440758236297</v>
      </c>
      <c r="AK452" s="13">
        <v>0.14110472885278849</v>
      </c>
      <c r="AL452" s="13">
        <v>6.8154864912310292E-2</v>
      </c>
      <c r="AM452" s="13">
        <v>0.26127708099879421</v>
      </c>
      <c r="AO452" s="13">
        <v>7.9368841258623368E-2</v>
      </c>
      <c r="AP452" s="13">
        <v>9.4352359012610604E-2</v>
      </c>
      <c r="AQ452" s="13">
        <v>0.1502595136607599</v>
      </c>
      <c r="AR452" s="13">
        <v>0.18260082753979601</v>
      </c>
      <c r="AS452" s="13">
        <v>3.8963787556559347E-2</v>
      </c>
      <c r="AT452" s="13">
        <v>0.24694275848432029</v>
      </c>
      <c r="AV452" s="13">
        <v>9.6253771926845394E-2</v>
      </c>
      <c r="AW452" s="13">
        <v>0.11522206315090699</v>
      </c>
      <c r="AX452" s="13">
        <v>0.18731052022149691</v>
      </c>
      <c r="AY452" s="13">
        <v>4.7904072169050307E-2</v>
      </c>
      <c r="AZ452" s="13">
        <v>0.25256883430222682</v>
      </c>
      <c r="BB452" s="13">
        <v>9.5396333449973031E-2</v>
      </c>
      <c r="BC452" s="13">
        <v>0.1214009416967768</v>
      </c>
      <c r="BD452" s="13">
        <v>0.21905432391782181</v>
      </c>
      <c r="BE452" s="13">
        <v>0.2057658823006942</v>
      </c>
      <c r="BF452" s="13">
        <v>0.10870995941956441</v>
      </c>
      <c r="BH452" s="13">
        <v>0.1017803735783689</v>
      </c>
      <c r="BI452" s="13">
        <v>0.11648036933997311</v>
      </c>
      <c r="BJ452" s="13">
        <v>0.2033326408804971</v>
      </c>
      <c r="BK452" s="13">
        <v>0.25690211084644132</v>
      </c>
      <c r="BL452" s="13">
        <v>5.542674720532581E-2</v>
      </c>
      <c r="BN452" s="13">
        <v>0.11211901024098089</v>
      </c>
      <c r="BO452" s="13">
        <v>0.18721363356959281</v>
      </c>
      <c r="BP452" s="13">
        <v>0.1602241840566154</v>
      </c>
      <c r="BQ452" s="13">
        <v>0.26888425127078253</v>
      </c>
      <c r="BR452" s="13">
        <v>6.6524408300967591E-2</v>
      </c>
      <c r="BS452" s="13">
        <v>8.1049733822711995E-2</v>
      </c>
    </row>
    <row r="453" spans="2:73" x14ac:dyDescent="0.35">
      <c r="B453" s="12" t="s">
        <v>196</v>
      </c>
      <c r="C453" s="13">
        <v>0.29935164403567149</v>
      </c>
      <c r="D453" s="13">
        <v>0.29570956964543599</v>
      </c>
      <c r="E453" s="13">
        <v>0.25940467290656222</v>
      </c>
      <c r="F453" s="13">
        <v>0.30498870913140202</v>
      </c>
      <c r="G453" s="13">
        <v>0.29071342217308432</v>
      </c>
      <c r="H453" s="13">
        <v>0.2599181823499786</v>
      </c>
      <c r="I453" s="13">
        <v>0.36098195071875372</v>
      </c>
      <c r="K453" s="13">
        <v>0.3169128208135677</v>
      </c>
      <c r="L453" s="13">
        <v>0.28247688995635051</v>
      </c>
      <c r="N453" s="13">
        <v>0.3768949529156323</v>
      </c>
      <c r="O453" s="13">
        <v>0.30484380206033901</v>
      </c>
      <c r="P453" s="13">
        <v>0.26781579035878122</v>
      </c>
      <c r="Q453" s="13">
        <v>0.26827724673799302</v>
      </c>
      <c r="S453" s="13">
        <v>0.27762698797238011</v>
      </c>
      <c r="T453" s="13">
        <v>0.28564813070484563</v>
      </c>
      <c r="U453" s="13">
        <v>0.28536510951090538</v>
      </c>
      <c r="V453" s="13">
        <v>0.32457120637235259</v>
      </c>
      <c r="W453" s="13">
        <v>0.22417872291120219</v>
      </c>
      <c r="X453" s="13">
        <v>0.37475421640339762</v>
      </c>
      <c r="Y453" s="13">
        <v>0.38513893448919723</v>
      </c>
      <c r="Z453" s="13">
        <v>0.33248357243737198</v>
      </c>
      <c r="AB453" s="13">
        <v>0.29021363350614982</v>
      </c>
      <c r="AC453" s="13">
        <v>0.28745749667874371</v>
      </c>
      <c r="AD453" s="13">
        <v>0.33352178881916811</v>
      </c>
      <c r="AE453" s="13">
        <v>0.25276429135626871</v>
      </c>
      <c r="AF453" s="13">
        <v>0.38831807800466978</v>
      </c>
      <c r="AH453" s="13">
        <v>0.24486206274604111</v>
      </c>
      <c r="AI453" s="13">
        <v>0.41126015184627951</v>
      </c>
      <c r="AJ453" s="13">
        <v>0.40980397252040213</v>
      </c>
      <c r="AK453" s="13">
        <v>0.3815632069632951</v>
      </c>
      <c r="AL453" s="13">
        <v>0.16900682036694409</v>
      </c>
      <c r="AM453" s="13">
        <v>0.32591932709140159</v>
      </c>
      <c r="AO453" s="13">
        <v>0.26454928416773082</v>
      </c>
      <c r="AP453" s="13">
        <v>0.41791702194736929</v>
      </c>
      <c r="AQ453" s="13">
        <v>0.36303424951036423</v>
      </c>
      <c r="AR453" s="13">
        <v>0.34192423715416209</v>
      </c>
      <c r="AS453" s="13">
        <v>0.16592469038282931</v>
      </c>
      <c r="AT453" s="13">
        <v>0.33153233185407111</v>
      </c>
      <c r="AV453" s="13">
        <v>0.35186784877326338</v>
      </c>
      <c r="AW453" s="13">
        <v>0.36654150721137357</v>
      </c>
      <c r="AX453" s="13">
        <v>0.3965437055669857</v>
      </c>
      <c r="AY453" s="13">
        <v>0.1987548430115218</v>
      </c>
      <c r="AZ453" s="13">
        <v>0.33284755870052313</v>
      </c>
      <c r="BB453" s="13">
        <v>0.2452750210349276</v>
      </c>
      <c r="BC453" s="13">
        <v>0.44790150531592088</v>
      </c>
      <c r="BD453" s="13">
        <v>0.37791052775322231</v>
      </c>
      <c r="BE453" s="13">
        <v>0.38511313092666988</v>
      </c>
      <c r="BF453" s="13">
        <v>0.16598498547183491</v>
      </c>
      <c r="BH453" s="13">
        <v>0.24832623004066481</v>
      </c>
      <c r="BI453" s="13">
        <v>0.4382109643678419</v>
      </c>
      <c r="BJ453" s="13">
        <v>0.38976337150463231</v>
      </c>
      <c r="BK453" s="13">
        <v>0.3746499707613104</v>
      </c>
      <c r="BL453" s="13">
        <v>0.17325480972316301</v>
      </c>
      <c r="BN453" s="13">
        <v>0.38385709089952907</v>
      </c>
      <c r="BO453" s="13">
        <v>0.35362508058160758</v>
      </c>
      <c r="BP453" s="13">
        <v>0.45683476528173139</v>
      </c>
      <c r="BQ453" s="13">
        <v>0.25739331139004079</v>
      </c>
      <c r="BR453" s="13">
        <v>0.18520734229451599</v>
      </c>
      <c r="BS453" s="13">
        <v>0.25304147364476359</v>
      </c>
    </row>
    <row r="454" spans="2:73" ht="29" x14ac:dyDescent="0.35">
      <c r="B454" s="12" t="s">
        <v>197</v>
      </c>
      <c r="C454" s="13">
        <v>0.28221716580670347</v>
      </c>
      <c r="D454" s="13">
        <v>0.30695750622046258</v>
      </c>
      <c r="E454" s="13">
        <v>0.30605381775572937</v>
      </c>
      <c r="F454" s="13">
        <v>0.26101398734412312</v>
      </c>
      <c r="G454" s="13">
        <v>0.32272556791137907</v>
      </c>
      <c r="H454" s="13">
        <v>0.30606385753638682</v>
      </c>
      <c r="I454" s="13">
        <v>0.22087573918553691</v>
      </c>
      <c r="K454" s="13">
        <v>0.30022288719460138</v>
      </c>
      <c r="L454" s="13">
        <v>0.26256507663427608</v>
      </c>
      <c r="N454" s="13">
        <v>0.28582822540439629</v>
      </c>
      <c r="O454" s="13">
        <v>0.27956915516553521</v>
      </c>
      <c r="P454" s="13">
        <v>0.30263942630069729</v>
      </c>
      <c r="Q454" s="13">
        <v>0.25924506059542179</v>
      </c>
      <c r="S454" s="13">
        <v>0.28648664459078671</v>
      </c>
      <c r="T454" s="13">
        <v>0.31698502074032592</v>
      </c>
      <c r="U454" s="13">
        <v>0.2934120154012182</v>
      </c>
      <c r="V454" s="13">
        <v>0.2359311308605189</v>
      </c>
      <c r="W454" s="13">
        <v>0.35623573689835097</v>
      </c>
      <c r="X454" s="13">
        <v>0.29570362131116928</v>
      </c>
      <c r="Y454" s="13">
        <v>0.2330252563415299</v>
      </c>
      <c r="Z454" s="13">
        <v>0.18723323106341419</v>
      </c>
      <c r="AB454" s="13">
        <v>0.27962756790405752</v>
      </c>
      <c r="AC454" s="13">
        <v>0.28376783806058808</v>
      </c>
      <c r="AD454" s="13">
        <v>0.3233091920458866</v>
      </c>
      <c r="AE454" s="13">
        <v>0.26617616314096237</v>
      </c>
      <c r="AF454" s="13">
        <v>0.27511087521069699</v>
      </c>
      <c r="AH454" s="13">
        <v>0.34050969044307539</v>
      </c>
      <c r="AI454" s="13">
        <v>0.25320253436395229</v>
      </c>
      <c r="AJ454" s="13">
        <v>0.21625492942615021</v>
      </c>
      <c r="AK454" s="13">
        <v>0.24651323502142281</v>
      </c>
      <c r="AL454" s="13">
        <v>0.37048937119894593</v>
      </c>
      <c r="AM454" s="13">
        <v>0.2212650924453568</v>
      </c>
      <c r="AO454" s="13">
        <v>0.32109678461782448</v>
      </c>
      <c r="AP454" s="13">
        <v>0.2546310645776555</v>
      </c>
      <c r="AQ454" s="13">
        <v>0.22616760967498239</v>
      </c>
      <c r="AR454" s="13">
        <v>0.2397243399666181</v>
      </c>
      <c r="AS454" s="13">
        <v>0.40425350389911829</v>
      </c>
      <c r="AT454" s="13">
        <v>0.22678776107262799</v>
      </c>
      <c r="AV454" s="13">
        <v>0.25363454151490511</v>
      </c>
      <c r="AW454" s="13">
        <v>0.23862252891886601</v>
      </c>
      <c r="AX454" s="13">
        <v>0.25259974396904172</v>
      </c>
      <c r="AY454" s="13">
        <v>0.34249960733396551</v>
      </c>
      <c r="AZ454" s="13">
        <v>0.2261752061823098</v>
      </c>
      <c r="BB454" s="13">
        <v>0.34378176707808927</v>
      </c>
      <c r="BC454" s="13">
        <v>0.22614960631015829</v>
      </c>
      <c r="BD454" s="13">
        <v>0.18326632605799159</v>
      </c>
      <c r="BE454" s="13">
        <v>0.24048932141842369</v>
      </c>
      <c r="BF454" s="13">
        <v>0.36683172388025109</v>
      </c>
      <c r="BH454" s="13">
        <v>0.33798470006677228</v>
      </c>
      <c r="BI454" s="13">
        <v>0.2444127485289839</v>
      </c>
      <c r="BJ454" s="13">
        <v>0.19117468975750451</v>
      </c>
      <c r="BK454" s="13">
        <v>0.1952338635103063</v>
      </c>
      <c r="BL454" s="13">
        <v>0.39885810263656862</v>
      </c>
      <c r="BN454" s="13">
        <v>0.27563333644293941</v>
      </c>
      <c r="BO454" s="13">
        <v>0.17397331898514379</v>
      </c>
      <c r="BP454" s="13">
        <v>0.21088621939740379</v>
      </c>
      <c r="BQ454" s="13">
        <v>0.25919874013205979</v>
      </c>
      <c r="BR454" s="13">
        <v>0.3136133849844106</v>
      </c>
      <c r="BS454" s="13">
        <v>0.34062445790185708</v>
      </c>
    </row>
    <row r="455" spans="2:73" ht="29" x14ac:dyDescent="0.35">
      <c r="B455" s="12" t="s">
        <v>198</v>
      </c>
      <c r="C455" s="13">
        <v>0.101053979593742</v>
      </c>
      <c r="D455" s="13">
        <v>0.1245558881059337</v>
      </c>
      <c r="E455" s="13">
        <v>0.13553781241701299</v>
      </c>
      <c r="F455" s="13">
        <v>9.4966141860724801E-2</v>
      </c>
      <c r="G455" s="13">
        <v>0.1184288945786179</v>
      </c>
      <c r="H455" s="13">
        <v>0.1062334201281338</v>
      </c>
      <c r="I455" s="13">
        <v>5.3198369302727463E-2</v>
      </c>
      <c r="K455" s="13">
        <v>0.13009459096480619</v>
      </c>
      <c r="L455" s="13">
        <v>7.2244907745163164E-2</v>
      </c>
      <c r="N455" s="13">
        <v>9.3700474976324666E-2</v>
      </c>
      <c r="O455" s="13">
        <v>0.1095892688457987</v>
      </c>
      <c r="P455" s="13">
        <v>0.10634424571317359</v>
      </c>
      <c r="Q455" s="13">
        <v>8.9672155597126546E-2</v>
      </c>
      <c r="S455" s="13">
        <v>0.1225351875859302</v>
      </c>
      <c r="T455" s="13">
        <v>8.5638994090729378E-2</v>
      </c>
      <c r="U455" s="13">
        <v>6.0015895866978287E-2</v>
      </c>
      <c r="V455" s="13">
        <v>0.1000858356546714</v>
      </c>
      <c r="W455" s="13">
        <v>0.1244441934324481</v>
      </c>
      <c r="X455" s="13">
        <v>5.1514879289844599E-2</v>
      </c>
      <c r="Y455" s="13">
        <v>3.6204177006196367E-2</v>
      </c>
      <c r="Z455" s="13">
        <v>0.14380280454812491</v>
      </c>
      <c r="AB455" s="13">
        <v>0.1224648476813661</v>
      </c>
      <c r="AC455" s="13">
        <v>0.1057942680896175</v>
      </c>
      <c r="AD455" s="13">
        <v>7.9238735951089656E-2</v>
      </c>
      <c r="AE455" s="13">
        <v>9.7486739883067636E-2</v>
      </c>
      <c r="AF455" s="13">
        <v>0.1195976933367414</v>
      </c>
      <c r="AH455" s="13">
        <v>0.14385963417359071</v>
      </c>
      <c r="AI455" s="13">
        <v>9.9926397917636411E-2</v>
      </c>
      <c r="AJ455" s="13">
        <v>7.8653755926967522E-2</v>
      </c>
      <c r="AK455" s="13">
        <v>2.9331484644931911E-2</v>
      </c>
      <c r="AL455" s="13">
        <v>0.14997489065109931</v>
      </c>
      <c r="AM455" s="13">
        <v>4.3641865141302048E-2</v>
      </c>
      <c r="AO455" s="13">
        <v>0.13116063603214839</v>
      </c>
      <c r="AP455" s="13">
        <v>9.2571516464355144E-2</v>
      </c>
      <c r="AQ455" s="13">
        <v>9.3253009716229754E-2</v>
      </c>
      <c r="AR455" s="13">
        <v>3.8681239810160958E-2</v>
      </c>
      <c r="AS455" s="13">
        <v>0.17456591781620079</v>
      </c>
      <c r="AT455" s="13">
        <v>5.1383153498505953E-2</v>
      </c>
      <c r="AV455" s="13">
        <v>0.1245549257690353</v>
      </c>
      <c r="AW455" s="13">
        <v>9.1096586775905777E-2</v>
      </c>
      <c r="AX455" s="13">
        <v>1.6309402635752451E-2</v>
      </c>
      <c r="AY455" s="13">
        <v>0.1911486544154164</v>
      </c>
      <c r="AZ455" s="13">
        <v>4.6725828594734647E-2</v>
      </c>
      <c r="BB455" s="13">
        <v>0.12838469234128061</v>
      </c>
      <c r="BC455" s="13">
        <v>6.823821262143713E-2</v>
      </c>
      <c r="BD455" s="13">
        <v>8.6725611865370991E-2</v>
      </c>
      <c r="BE455" s="13">
        <v>2.469845578697007E-2</v>
      </c>
      <c r="BF455" s="13">
        <v>0.16897753100606919</v>
      </c>
      <c r="BH455" s="13">
        <v>0.1223693939572059</v>
      </c>
      <c r="BI455" s="13">
        <v>6.9248567571107006E-2</v>
      </c>
      <c r="BJ455" s="13">
        <v>9.2341602784306046E-2</v>
      </c>
      <c r="BK455" s="13">
        <v>2.6414824007344649E-2</v>
      </c>
      <c r="BL455" s="13">
        <v>0.17078255406180171</v>
      </c>
      <c r="BN455" s="13">
        <v>7.6249990324171429E-2</v>
      </c>
      <c r="BO455" s="13">
        <v>9.8377445260906027E-2</v>
      </c>
      <c r="BP455" s="13">
        <v>1.3034653287770811E-2</v>
      </c>
      <c r="BQ455" s="13">
        <v>8.6603583905045245E-2</v>
      </c>
      <c r="BR455" s="13">
        <v>0.22246468172709721</v>
      </c>
      <c r="BS455" s="13">
        <v>0.14759086066788621</v>
      </c>
    </row>
    <row r="456" spans="2:73" x14ac:dyDescent="0.35">
      <c r="B456" s="12" t="s">
        <v>120</v>
      </c>
      <c r="C456" s="13">
        <v>0.19651148172380309</v>
      </c>
      <c r="D456" s="13">
        <v>0.21507837607777919</v>
      </c>
      <c r="E456" s="13">
        <v>0.1819018677884269</v>
      </c>
      <c r="F456" s="13">
        <v>0.21233447930686561</v>
      </c>
      <c r="G456" s="13">
        <v>0.1758134310244916</v>
      </c>
      <c r="H456" s="13">
        <v>0.1700971261733922</v>
      </c>
      <c r="I456" s="13">
        <v>0.22293132745892269</v>
      </c>
      <c r="K456" s="13">
        <v>0.1211649598472324</v>
      </c>
      <c r="L456" s="13">
        <v>0.27230928874191312</v>
      </c>
      <c r="N456" s="13">
        <v>0.1328685092543089</v>
      </c>
      <c r="O456" s="13">
        <v>0.19534791158143691</v>
      </c>
      <c r="P456" s="13">
        <v>0.18995057702948839</v>
      </c>
      <c r="Q456" s="13">
        <v>0.25381159634516692</v>
      </c>
      <c r="S456" s="13">
        <v>0.19330567704293039</v>
      </c>
      <c r="T456" s="13">
        <v>0.22395587063095271</v>
      </c>
      <c r="U456" s="13">
        <v>0.1813793332437986</v>
      </c>
      <c r="V456" s="13">
        <v>0.18503911093829931</v>
      </c>
      <c r="W456" s="13">
        <v>0.16487367683216519</v>
      </c>
      <c r="X456" s="13">
        <v>0.17387554616966411</v>
      </c>
      <c r="Y456" s="13">
        <v>0.28850124735668009</v>
      </c>
      <c r="Z456" s="13">
        <v>0.2132782934554972</v>
      </c>
      <c r="AB456" s="13">
        <v>0.21147630300990439</v>
      </c>
      <c r="AC456" s="13">
        <v>0.2009980869227978</v>
      </c>
      <c r="AD456" s="13">
        <v>0.16417103751932771</v>
      </c>
      <c r="AE456" s="13">
        <v>0.237926743001147</v>
      </c>
      <c r="AF456" s="13">
        <v>5.4099745148080233E-2</v>
      </c>
      <c r="AH456" s="13">
        <v>0.19085837948660961</v>
      </c>
      <c r="AI456" s="13">
        <v>0.14001373936890521</v>
      </c>
      <c r="AJ456" s="13">
        <v>0.1546432663028505</v>
      </c>
      <c r="AK456" s="13">
        <v>0.20148734451756151</v>
      </c>
      <c r="AL456" s="13">
        <v>0.2423740528707001</v>
      </c>
      <c r="AM456" s="13">
        <v>0.14789663432314559</v>
      </c>
      <c r="AO456" s="13">
        <v>0.20382445392367279</v>
      </c>
      <c r="AP456" s="13">
        <v>0.14052803799800939</v>
      </c>
      <c r="AQ456" s="13">
        <v>0.1672856174376639</v>
      </c>
      <c r="AR456" s="13">
        <v>0.19706935552926269</v>
      </c>
      <c r="AS456" s="13">
        <v>0.21629210034529209</v>
      </c>
      <c r="AT456" s="13">
        <v>0.14335399509047461</v>
      </c>
      <c r="AV456" s="13">
        <v>0.17368891201595099</v>
      </c>
      <c r="AW456" s="13">
        <v>0.18851731394294749</v>
      </c>
      <c r="AX456" s="13">
        <v>0.14723662760672329</v>
      </c>
      <c r="AY456" s="13">
        <v>0.21969282307004609</v>
      </c>
      <c r="AZ456" s="13">
        <v>0.14168257222020539</v>
      </c>
      <c r="BB456" s="13">
        <v>0.18716218609572929</v>
      </c>
      <c r="BC456" s="13">
        <v>0.13630973405570701</v>
      </c>
      <c r="BD456" s="13">
        <v>0.13304321040559319</v>
      </c>
      <c r="BE456" s="13">
        <v>0.1439332095672422</v>
      </c>
      <c r="BF456" s="13">
        <v>0.1894958002222801</v>
      </c>
      <c r="BH456" s="13">
        <v>0.18953930235698821</v>
      </c>
      <c r="BI456" s="13">
        <v>0.131647350192094</v>
      </c>
      <c r="BJ456" s="13">
        <v>0.1233876950730599</v>
      </c>
      <c r="BK456" s="13">
        <v>0.14679923087459729</v>
      </c>
      <c r="BL456" s="13">
        <v>0.2016777863731409</v>
      </c>
      <c r="BN456" s="13">
        <v>0.15214057209237919</v>
      </c>
      <c r="BO456" s="13">
        <v>0.18681052160274969</v>
      </c>
      <c r="BP456" s="13">
        <v>0.15902017797647841</v>
      </c>
      <c r="BQ456" s="13">
        <v>0.1279201133020719</v>
      </c>
      <c r="BR456" s="13">
        <v>0.21219018269300891</v>
      </c>
      <c r="BS456" s="13">
        <v>0.17769347396278101</v>
      </c>
    </row>
    <row r="458" spans="2:73" x14ac:dyDescent="0.35">
      <c r="B458" s="25" t="s">
        <v>208</v>
      </c>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row>
    <row r="459" spans="2:73" x14ac:dyDescent="0.35">
      <c r="B459" s="27" t="s">
        <v>16</v>
      </c>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row>
    <row r="460" spans="2:73" x14ac:dyDescent="0.35">
      <c r="B460" s="12" t="s">
        <v>195</v>
      </c>
      <c r="C460" s="13">
        <v>0.1213489231251593</v>
      </c>
      <c r="D460" s="13">
        <v>0.1695685939327149</v>
      </c>
      <c r="E460" s="13">
        <v>0.186714687692284</v>
      </c>
      <c r="F460" s="13">
        <v>0.1431904777144837</v>
      </c>
      <c r="G460" s="13">
        <v>0.10868575738174879</v>
      </c>
      <c r="H460" s="13">
        <v>0.1177286728214231</v>
      </c>
      <c r="I460" s="13">
        <v>5.06205906516317E-2</v>
      </c>
      <c r="K460" s="13">
        <v>0.14196311757339619</v>
      </c>
      <c r="L460" s="13">
        <v>9.8719390941624283E-2</v>
      </c>
      <c r="N460" s="13">
        <v>0.14801546858568959</v>
      </c>
      <c r="O460" s="13">
        <v>0.10863349182553329</v>
      </c>
      <c r="P460" s="13">
        <v>9.6444264351700601E-2</v>
      </c>
      <c r="Q460" s="13">
        <v>0.13868751501420301</v>
      </c>
      <c r="S460" s="13">
        <v>0.153818710003127</v>
      </c>
      <c r="T460" s="13">
        <v>0.13970996998683299</v>
      </c>
      <c r="U460" s="13">
        <v>4.2448557405490063E-2</v>
      </c>
      <c r="V460" s="13">
        <v>0.1318535433424107</v>
      </c>
      <c r="W460" s="13">
        <v>6.7378715825755886E-2</v>
      </c>
      <c r="X460" s="13">
        <v>9.4489611057570741E-2</v>
      </c>
      <c r="Y460" s="13">
        <v>7.7449410696993584E-2</v>
      </c>
      <c r="Z460" s="13">
        <v>0.14424345163686991</v>
      </c>
      <c r="AB460" s="13">
        <v>0.10222717746535299</v>
      </c>
      <c r="AC460" s="13">
        <v>0.1200714163621088</v>
      </c>
      <c r="AD460" s="13">
        <v>0.10109411449665411</v>
      </c>
      <c r="AE460" s="13">
        <v>0.16150283951013811</v>
      </c>
      <c r="AF460" s="13">
        <v>0.183909000927578</v>
      </c>
      <c r="AH460" s="13">
        <v>0.16525095073663301</v>
      </c>
      <c r="AI460" s="13">
        <v>9.4009646420547766E-2</v>
      </c>
      <c r="AJ460" s="13">
        <v>7.2660739558312065E-2</v>
      </c>
      <c r="AK460" s="13">
        <v>4.9392788456175708E-2</v>
      </c>
      <c r="AL460" s="13">
        <v>0.20280392189172691</v>
      </c>
      <c r="AM460" s="13">
        <v>9.1244983261310211E-2</v>
      </c>
      <c r="AO460" s="13">
        <v>0.15571897323966499</v>
      </c>
      <c r="AP460" s="13">
        <v>0.1037160319735954</v>
      </c>
      <c r="AQ460" s="13">
        <v>7.135853500200473E-2</v>
      </c>
      <c r="AR460" s="13">
        <v>7.2189352488604142E-2</v>
      </c>
      <c r="AS460" s="13">
        <v>0.19563622588730609</v>
      </c>
      <c r="AT460" s="13">
        <v>8.8923653513178255E-2</v>
      </c>
      <c r="AV460" s="13">
        <v>0.13618794259943071</v>
      </c>
      <c r="AW460" s="13">
        <v>8.4987155539165082E-2</v>
      </c>
      <c r="AX460" s="13">
        <v>7.6812390919201792E-2</v>
      </c>
      <c r="AY460" s="13">
        <v>0.18228203056704401</v>
      </c>
      <c r="AZ460" s="13">
        <v>8.582002366667732E-2</v>
      </c>
      <c r="BB460" s="13">
        <v>0.148655679893131</v>
      </c>
      <c r="BC460" s="13">
        <v>8.4338935180263128E-2</v>
      </c>
      <c r="BD460" s="13">
        <v>8.31625945682435E-2</v>
      </c>
      <c r="BE460" s="13">
        <v>5.5778596540136137E-2</v>
      </c>
      <c r="BF460" s="13">
        <v>0.25915006316999178</v>
      </c>
      <c r="BH460" s="13">
        <v>0.1431723819365805</v>
      </c>
      <c r="BI460" s="13">
        <v>9.9852782243516722E-2</v>
      </c>
      <c r="BJ460" s="13">
        <v>8.0174531283436282E-2</v>
      </c>
      <c r="BK460" s="13">
        <v>3.2677303119883087E-2</v>
      </c>
      <c r="BL460" s="13">
        <v>0.25338737229289499</v>
      </c>
      <c r="BN460" s="13">
        <v>7.5667446471409078E-2</v>
      </c>
      <c r="BO460" s="13">
        <v>9.6387376802655897E-2</v>
      </c>
      <c r="BP460" s="13">
        <v>6.3914732064824203E-2</v>
      </c>
      <c r="BQ460" s="13">
        <v>0.121057877699877</v>
      </c>
      <c r="BR460" s="13">
        <v>0.2372485366446106</v>
      </c>
      <c r="BS460" s="13">
        <v>0.18106955862089291</v>
      </c>
    </row>
    <row r="461" spans="2:73" x14ac:dyDescent="0.35">
      <c r="B461" s="12" t="s">
        <v>196</v>
      </c>
      <c r="C461" s="13">
        <v>0.34034946294992813</v>
      </c>
      <c r="D461" s="13">
        <v>0.37963613089065518</v>
      </c>
      <c r="E461" s="13">
        <v>0.40389731438464621</v>
      </c>
      <c r="F461" s="13">
        <v>0.36635319412720863</v>
      </c>
      <c r="G461" s="13">
        <v>0.408004134158649</v>
      </c>
      <c r="H461" s="13">
        <v>0.29686407419141542</v>
      </c>
      <c r="I461" s="13">
        <v>0.24204648318117661</v>
      </c>
      <c r="K461" s="13">
        <v>0.33796169820537952</v>
      </c>
      <c r="L461" s="13">
        <v>0.34351783417538279</v>
      </c>
      <c r="N461" s="13">
        <v>0.36370359294173549</v>
      </c>
      <c r="O461" s="13">
        <v>0.37118100583694941</v>
      </c>
      <c r="P461" s="13">
        <v>0.32004904174864551</v>
      </c>
      <c r="Q461" s="13">
        <v>0.30363168819284431</v>
      </c>
      <c r="S461" s="13">
        <v>0.36763927042781658</v>
      </c>
      <c r="T461" s="13">
        <v>0.38768582126192408</v>
      </c>
      <c r="U461" s="13">
        <v>0.32713952672567559</v>
      </c>
      <c r="V461" s="13">
        <v>0.2820025359756535</v>
      </c>
      <c r="W461" s="13">
        <v>0.40179022426320232</v>
      </c>
      <c r="X461" s="13">
        <v>0.2650470610340282</v>
      </c>
      <c r="Y461" s="13">
        <v>0.30368411995014399</v>
      </c>
      <c r="Z461" s="13">
        <v>0.29966683689088303</v>
      </c>
      <c r="AB461" s="13">
        <v>0.38357237055997723</v>
      </c>
      <c r="AC461" s="13">
        <v>0.33966998988461811</v>
      </c>
      <c r="AD461" s="13">
        <v>0.29629859381606971</v>
      </c>
      <c r="AE461" s="13">
        <v>0.31220254290839999</v>
      </c>
      <c r="AF461" s="13">
        <v>0.41241267870980552</v>
      </c>
      <c r="AH461" s="13">
        <v>0.43691510875193268</v>
      </c>
      <c r="AI461" s="13">
        <v>0.42595644996668391</v>
      </c>
      <c r="AJ461" s="13">
        <v>0.20882838507041351</v>
      </c>
      <c r="AK461" s="13">
        <v>0.27154415813879562</v>
      </c>
      <c r="AL461" s="13">
        <v>0.39073682329971238</v>
      </c>
      <c r="AM461" s="13">
        <v>0.15340337726674311</v>
      </c>
      <c r="AO461" s="13">
        <v>0.42485027138038611</v>
      </c>
      <c r="AP461" s="13">
        <v>0.40410283549507492</v>
      </c>
      <c r="AQ461" s="13">
        <v>0.17176901381769191</v>
      </c>
      <c r="AR461" s="13">
        <v>0.26781366027298231</v>
      </c>
      <c r="AS461" s="13">
        <v>0.45506427406691152</v>
      </c>
      <c r="AT461" s="13">
        <v>0.19772721200748239</v>
      </c>
      <c r="AV461" s="13">
        <v>0.42753335339121118</v>
      </c>
      <c r="AW461" s="13">
        <v>0.29974796875570298</v>
      </c>
      <c r="AX461" s="13">
        <v>0.29343313403980709</v>
      </c>
      <c r="AY461" s="13">
        <v>0.46261596839677588</v>
      </c>
      <c r="AZ461" s="13">
        <v>0.1991406902228669</v>
      </c>
      <c r="BB461" s="13">
        <v>0.43308561509113852</v>
      </c>
      <c r="BC461" s="13">
        <v>0.38217171867907962</v>
      </c>
      <c r="BD461" s="13">
        <v>0.1168145098469726</v>
      </c>
      <c r="BE461" s="13">
        <v>0.24250749575579639</v>
      </c>
      <c r="BF461" s="13">
        <v>0.43727226146522707</v>
      </c>
      <c r="BH461" s="13">
        <v>0.42978286750389222</v>
      </c>
      <c r="BI461" s="13">
        <v>0.3971946172094083</v>
      </c>
      <c r="BJ461" s="13">
        <v>0.14022549188491409</v>
      </c>
      <c r="BK461" s="13">
        <v>0.1954601258694445</v>
      </c>
      <c r="BL461" s="13">
        <v>0.43791527094353988</v>
      </c>
      <c r="BN461" s="13">
        <v>0.36454919383158618</v>
      </c>
      <c r="BO461" s="13">
        <v>0.16109424582551141</v>
      </c>
      <c r="BP461" s="13">
        <v>0.2254923608690188</v>
      </c>
      <c r="BQ461" s="13">
        <v>0.2205787224659605</v>
      </c>
      <c r="BR461" s="13">
        <v>0.42284624320205799</v>
      </c>
      <c r="BS461" s="13">
        <v>0.40744701737272332</v>
      </c>
    </row>
    <row r="462" spans="2:73" ht="29" x14ac:dyDescent="0.35">
      <c r="B462" s="12" t="s">
        <v>197</v>
      </c>
      <c r="C462" s="13">
        <v>0.25447264625020072</v>
      </c>
      <c r="D462" s="13">
        <v>0.2166683362374722</v>
      </c>
      <c r="E462" s="13">
        <v>0.18245549643659381</v>
      </c>
      <c r="F462" s="13">
        <v>0.21787789058729051</v>
      </c>
      <c r="G462" s="13">
        <v>0.25461964588960723</v>
      </c>
      <c r="H462" s="13">
        <v>0.25926149797415299</v>
      </c>
      <c r="I462" s="13">
        <v>0.34326136526705953</v>
      </c>
      <c r="K462" s="13">
        <v>0.28104870625774941</v>
      </c>
      <c r="L462" s="13">
        <v>0.22848000906974439</v>
      </c>
      <c r="N462" s="13">
        <v>0.30776022946919951</v>
      </c>
      <c r="O462" s="13">
        <v>0.23259889773190701</v>
      </c>
      <c r="P462" s="13">
        <v>0.26893951904986269</v>
      </c>
      <c r="Q462" s="13">
        <v>0.2284882541139395</v>
      </c>
      <c r="S462" s="13">
        <v>0.21622308291133599</v>
      </c>
      <c r="T462" s="13">
        <v>0.25816120405118781</v>
      </c>
      <c r="U462" s="13">
        <v>0.29373214387171148</v>
      </c>
      <c r="V462" s="13">
        <v>0.30983605018871779</v>
      </c>
      <c r="W462" s="13">
        <v>0.19423661351008281</v>
      </c>
      <c r="X462" s="13">
        <v>0.29714405638307262</v>
      </c>
      <c r="Y462" s="13">
        <v>0.40327626594128507</v>
      </c>
      <c r="Z462" s="13">
        <v>0.21474004331884611</v>
      </c>
      <c r="AB462" s="13">
        <v>0.20499086944274239</v>
      </c>
      <c r="AC462" s="13">
        <v>0.26967776991879072</v>
      </c>
      <c r="AD462" s="13">
        <v>0.28995436588115242</v>
      </c>
      <c r="AE462" s="13">
        <v>0.21585785689826439</v>
      </c>
      <c r="AF462" s="13">
        <v>0.26797551222437921</v>
      </c>
      <c r="AH462" s="13">
        <v>0.17754274339831921</v>
      </c>
      <c r="AI462" s="13">
        <v>0.30470817049263971</v>
      </c>
      <c r="AJ462" s="13">
        <v>0.38390632849203432</v>
      </c>
      <c r="AK462" s="13">
        <v>0.34036212904610452</v>
      </c>
      <c r="AL462" s="13">
        <v>0.20909075887545159</v>
      </c>
      <c r="AM462" s="13">
        <v>0.31469243889280257</v>
      </c>
      <c r="AO462" s="13">
        <v>0.18572997274675229</v>
      </c>
      <c r="AP462" s="13">
        <v>0.31464071222215589</v>
      </c>
      <c r="AQ462" s="13">
        <v>0.43690968669480468</v>
      </c>
      <c r="AR462" s="13">
        <v>0.32602318979633199</v>
      </c>
      <c r="AS462" s="13">
        <v>0.1739471042114501</v>
      </c>
      <c r="AT462" s="13">
        <v>0.29218062319639049</v>
      </c>
      <c r="AV462" s="13">
        <v>0.24509182864929749</v>
      </c>
      <c r="AW462" s="13">
        <v>0.29644813737279718</v>
      </c>
      <c r="AX462" s="13">
        <v>0.33588686327632078</v>
      </c>
      <c r="AY462" s="13">
        <v>0.20282140995250239</v>
      </c>
      <c r="AZ462" s="13">
        <v>0.30410731790937612</v>
      </c>
      <c r="BB462" s="13">
        <v>0.20288814900889271</v>
      </c>
      <c r="BC462" s="13">
        <v>0.2788458325013331</v>
      </c>
      <c r="BD462" s="13">
        <v>0.42681330757379599</v>
      </c>
      <c r="BE462" s="13">
        <v>0.3431412982503611</v>
      </c>
      <c r="BF462" s="13">
        <v>0.18010780374440771</v>
      </c>
      <c r="BH462" s="13">
        <v>0.20355844825639741</v>
      </c>
      <c r="BI462" s="13">
        <v>0.26194860040125267</v>
      </c>
      <c r="BJ462" s="13">
        <v>0.42787120916689519</v>
      </c>
      <c r="BK462" s="13">
        <v>0.40797282607871138</v>
      </c>
      <c r="BL462" s="13">
        <v>0.18552585618198189</v>
      </c>
      <c r="BN462" s="13">
        <v>0.29626970338312131</v>
      </c>
      <c r="BO462" s="13">
        <v>0.41214308700946278</v>
      </c>
      <c r="BP462" s="13">
        <v>0.36215733615728207</v>
      </c>
      <c r="BQ462" s="13">
        <v>0.25588753449008139</v>
      </c>
      <c r="BR462" s="13">
        <v>0.18072144750156471</v>
      </c>
      <c r="BS462" s="13">
        <v>0.2061791861339492</v>
      </c>
    </row>
    <row r="463" spans="2:73" ht="29" x14ac:dyDescent="0.35">
      <c r="B463" s="12" t="s">
        <v>198</v>
      </c>
      <c r="C463" s="13">
        <v>0.1309992047291734</v>
      </c>
      <c r="D463" s="13">
        <v>5.5108426009307293E-2</v>
      </c>
      <c r="E463" s="13">
        <v>6.3831797308250005E-2</v>
      </c>
      <c r="F463" s="13">
        <v>0.1215630776716943</v>
      </c>
      <c r="G463" s="13">
        <v>0.1025269420335236</v>
      </c>
      <c r="H463" s="13">
        <v>0.17639945247544611</v>
      </c>
      <c r="I463" s="13">
        <v>0.2072747825143173</v>
      </c>
      <c r="K463" s="13">
        <v>0.14952750301003709</v>
      </c>
      <c r="L463" s="13">
        <v>0.11277120708409891</v>
      </c>
      <c r="N463" s="13">
        <v>9.6279749802438724E-2</v>
      </c>
      <c r="O463" s="13">
        <v>0.12125108711288921</v>
      </c>
      <c r="P463" s="13">
        <v>0.17656266504008031</v>
      </c>
      <c r="Q463" s="13">
        <v>0.12602289260647109</v>
      </c>
      <c r="S463" s="13">
        <v>0.1196155761125384</v>
      </c>
      <c r="T463" s="13">
        <v>5.305618333954077E-2</v>
      </c>
      <c r="U463" s="13">
        <v>0.2496008999428409</v>
      </c>
      <c r="V463" s="13">
        <v>0.1486782180068158</v>
      </c>
      <c r="W463" s="13">
        <v>0.1643213629293169</v>
      </c>
      <c r="X463" s="13">
        <v>0.1822966148903496</v>
      </c>
      <c r="Y463" s="13">
        <v>2.2193684820407251E-2</v>
      </c>
      <c r="Z463" s="13">
        <v>0.14327106393585309</v>
      </c>
      <c r="AB463" s="13">
        <v>0.1423046563998617</v>
      </c>
      <c r="AC463" s="13">
        <v>0.12718266688070221</v>
      </c>
      <c r="AD463" s="13">
        <v>0.1569944605451031</v>
      </c>
      <c r="AE463" s="13">
        <v>0.13549731751338681</v>
      </c>
      <c r="AF463" s="13">
        <v>8.1855039114727482E-2</v>
      </c>
      <c r="AH463" s="13">
        <v>7.7243306888117785E-2</v>
      </c>
      <c r="AI463" s="13">
        <v>8.1650983219944503E-2</v>
      </c>
      <c r="AJ463" s="13">
        <v>0.19192189582170399</v>
      </c>
      <c r="AK463" s="13">
        <v>0.1648585150576313</v>
      </c>
      <c r="AL463" s="13">
        <v>7.8851495031726296E-2</v>
      </c>
      <c r="AM463" s="13">
        <v>0.30877203396002462</v>
      </c>
      <c r="AO463" s="13">
        <v>7.3094154211767848E-2</v>
      </c>
      <c r="AP463" s="13">
        <v>9.1727118708198094E-2</v>
      </c>
      <c r="AQ463" s="13">
        <v>0.17218308484461639</v>
      </c>
      <c r="AR463" s="13">
        <v>0.15404778683491771</v>
      </c>
      <c r="AS463" s="13">
        <v>6.5008824919178837E-2</v>
      </c>
      <c r="AT463" s="13">
        <v>0.29703007376429802</v>
      </c>
      <c r="AV463" s="13">
        <v>7.548256127943595E-2</v>
      </c>
      <c r="AW463" s="13">
        <v>0.1752537658795138</v>
      </c>
      <c r="AX463" s="13">
        <v>0.1548506049280918</v>
      </c>
      <c r="AY463" s="13">
        <v>4.2690392485258591E-2</v>
      </c>
      <c r="AZ463" s="13">
        <v>0.28295281594785121</v>
      </c>
      <c r="BB463" s="13">
        <v>8.5540119217217825E-2</v>
      </c>
      <c r="BC463" s="13">
        <v>0.14876363891813371</v>
      </c>
      <c r="BD463" s="13">
        <v>0.25997356585071218</v>
      </c>
      <c r="BE463" s="13">
        <v>0.20323333799680249</v>
      </c>
      <c r="BF463" s="13">
        <v>2.7088313985465851E-2</v>
      </c>
      <c r="BH463" s="13">
        <v>8.6500164217845774E-2</v>
      </c>
      <c r="BI463" s="13">
        <v>0.13780212702420849</v>
      </c>
      <c r="BJ463" s="13">
        <v>0.25100034143613742</v>
      </c>
      <c r="BK463" s="13">
        <v>0.19948826928325769</v>
      </c>
      <c r="BL463" s="13">
        <v>4.9898621595363367E-2</v>
      </c>
      <c r="BN463" s="13">
        <v>0.13525003567935981</v>
      </c>
      <c r="BO463" s="13">
        <v>0.1878620117633974</v>
      </c>
      <c r="BP463" s="13">
        <v>0.19684774290492069</v>
      </c>
      <c r="BQ463" s="13">
        <v>0.31494636874256049</v>
      </c>
      <c r="BR463" s="13">
        <v>0</v>
      </c>
      <c r="BS463" s="13">
        <v>8.0964322860912818E-2</v>
      </c>
    </row>
    <row r="464" spans="2:73" x14ac:dyDescent="0.35">
      <c r="B464" s="12" t="s">
        <v>120</v>
      </c>
      <c r="C464" s="13">
        <v>0.15282976294553871</v>
      </c>
      <c r="D464" s="13">
        <v>0.17901851292985049</v>
      </c>
      <c r="E464" s="13">
        <v>0.163100704178226</v>
      </c>
      <c r="F464" s="13">
        <v>0.1510153598993226</v>
      </c>
      <c r="G464" s="13">
        <v>0.1261635205364714</v>
      </c>
      <c r="H464" s="13">
        <v>0.14974630253756241</v>
      </c>
      <c r="I464" s="13">
        <v>0.15679677838581491</v>
      </c>
      <c r="K464" s="13">
        <v>8.9498974953437893E-2</v>
      </c>
      <c r="L464" s="13">
        <v>0.21651155872914959</v>
      </c>
      <c r="N464" s="13">
        <v>8.4240959200936702E-2</v>
      </c>
      <c r="O464" s="13">
        <v>0.16633551749272121</v>
      </c>
      <c r="P464" s="13">
        <v>0.13800450980971071</v>
      </c>
      <c r="Q464" s="13">
        <v>0.2031696500725422</v>
      </c>
      <c r="S464" s="13">
        <v>0.1427033605451821</v>
      </c>
      <c r="T464" s="13">
        <v>0.16138682136051399</v>
      </c>
      <c r="U464" s="13">
        <v>8.7078872054281858E-2</v>
      </c>
      <c r="V464" s="13">
        <v>0.12762965248640221</v>
      </c>
      <c r="W464" s="13">
        <v>0.1722730834716423</v>
      </c>
      <c r="X464" s="13">
        <v>0.161022656634979</v>
      </c>
      <c r="Y464" s="13">
        <v>0.19339651859117021</v>
      </c>
      <c r="Z464" s="13">
        <v>0.19807860421754789</v>
      </c>
      <c r="AB464" s="13">
        <v>0.1669049261320659</v>
      </c>
      <c r="AC464" s="13">
        <v>0.14339815695378011</v>
      </c>
      <c r="AD464" s="13">
        <v>0.15565846526102081</v>
      </c>
      <c r="AE464" s="13">
        <v>0.17493944316981061</v>
      </c>
      <c r="AF464" s="13">
        <v>5.3847769023510017E-2</v>
      </c>
      <c r="AH464" s="13">
        <v>0.1430478902249972</v>
      </c>
      <c r="AI464" s="13">
        <v>9.3674749900184345E-2</v>
      </c>
      <c r="AJ464" s="13">
        <v>0.14268265105753611</v>
      </c>
      <c r="AK464" s="13">
        <v>0.1738424093012928</v>
      </c>
      <c r="AL464" s="13">
        <v>0.11851700090138249</v>
      </c>
      <c r="AM464" s="13">
        <v>0.1318871666191197</v>
      </c>
      <c r="AO464" s="13">
        <v>0.16060662842142881</v>
      </c>
      <c r="AP464" s="13">
        <v>8.5813301600975597E-2</v>
      </c>
      <c r="AQ464" s="13">
        <v>0.14777967964088229</v>
      </c>
      <c r="AR464" s="13">
        <v>0.17992601060716379</v>
      </c>
      <c r="AS464" s="13">
        <v>0.1103435709151534</v>
      </c>
      <c r="AT464" s="13">
        <v>0.1241384375186506</v>
      </c>
      <c r="AV464" s="13">
        <v>0.1157043140806248</v>
      </c>
      <c r="AW464" s="13">
        <v>0.1435629724528209</v>
      </c>
      <c r="AX464" s="13">
        <v>0.13901700683657839</v>
      </c>
      <c r="AY464" s="13">
        <v>0.1095901985984193</v>
      </c>
      <c r="AZ464" s="13">
        <v>0.1279791522532284</v>
      </c>
      <c r="BB464" s="13">
        <v>0.12983043678961981</v>
      </c>
      <c r="BC464" s="13">
        <v>0.1058798747211905</v>
      </c>
      <c r="BD464" s="13">
        <v>0.11323602216027551</v>
      </c>
      <c r="BE464" s="13">
        <v>0.1553392714569039</v>
      </c>
      <c r="BF464" s="13">
        <v>9.6381557634907203E-2</v>
      </c>
      <c r="BH464" s="13">
        <v>0.1369861380852842</v>
      </c>
      <c r="BI464" s="13">
        <v>0.1032018731216138</v>
      </c>
      <c r="BJ464" s="13">
        <v>0.1007284262286169</v>
      </c>
      <c r="BK464" s="13">
        <v>0.16440147564870339</v>
      </c>
      <c r="BL464" s="13">
        <v>7.32728789862198E-2</v>
      </c>
      <c r="BN464" s="13">
        <v>0.12826362063452351</v>
      </c>
      <c r="BO464" s="13">
        <v>0.14251327859897239</v>
      </c>
      <c r="BP464" s="13">
        <v>0.15158782800395409</v>
      </c>
      <c r="BQ464" s="13">
        <v>8.7529496601520887E-2</v>
      </c>
      <c r="BR464" s="13">
        <v>0.159183772651767</v>
      </c>
      <c r="BS464" s="13">
        <v>0.12433991501152181</v>
      </c>
    </row>
    <row r="466" spans="2:73" x14ac:dyDescent="0.35">
      <c r="B466" s="25" t="s">
        <v>209</v>
      </c>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row>
    <row r="467" spans="2:73" x14ac:dyDescent="0.35">
      <c r="B467" s="27" t="s">
        <v>16</v>
      </c>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row>
    <row r="468" spans="2:73" x14ac:dyDescent="0.35">
      <c r="B468" s="12" t="s">
        <v>122</v>
      </c>
      <c r="C468" s="13">
        <v>0.10873307412307601</v>
      </c>
      <c r="D468" s="13">
        <v>0.14470916963835259</v>
      </c>
      <c r="E468" s="13">
        <v>0.19045781464074699</v>
      </c>
      <c r="F468" s="13">
        <v>0.12540835436888359</v>
      </c>
      <c r="G468" s="13">
        <v>0.1035396531271235</v>
      </c>
      <c r="H468" s="13">
        <v>6.9874228306097852E-2</v>
      </c>
      <c r="I468" s="13">
        <v>5.4746275005427739E-2</v>
      </c>
      <c r="K468" s="13">
        <v>0.1238852495301847</v>
      </c>
      <c r="L468" s="13">
        <v>9.1536669303703466E-2</v>
      </c>
      <c r="N468" s="13">
        <v>0.1425765464210719</v>
      </c>
      <c r="O468" s="13">
        <v>8.5793967466558499E-2</v>
      </c>
      <c r="P468" s="13">
        <v>0.1227604019410225</v>
      </c>
      <c r="Q468" s="13">
        <v>0.10015398172110181</v>
      </c>
      <c r="S468" s="13">
        <v>0.14016815754618339</v>
      </c>
      <c r="T468" s="13">
        <v>0.11868272382861179</v>
      </c>
      <c r="U468" s="13">
        <v>6.0469750610017338E-2</v>
      </c>
      <c r="V468" s="13">
        <v>9.9487800241782165E-2</v>
      </c>
      <c r="W468" s="13">
        <v>7.9142059826987118E-2</v>
      </c>
      <c r="X468" s="13">
        <v>6.8406440431664356E-2</v>
      </c>
      <c r="Y468" s="13">
        <v>0.148344461049708</v>
      </c>
      <c r="Z468" s="13">
        <v>0.11018879532954411</v>
      </c>
      <c r="AB468" s="13">
        <v>0.11666605389548861</v>
      </c>
      <c r="AC468" s="13">
        <v>9.2650496683941333E-2</v>
      </c>
      <c r="AD468" s="13">
        <v>8.4760334164869444E-2</v>
      </c>
      <c r="AE468" s="13">
        <v>0.14561673951297729</v>
      </c>
      <c r="AF468" s="13">
        <v>0.17097297628144589</v>
      </c>
      <c r="AH468" s="13">
        <v>0.15753679074512431</v>
      </c>
      <c r="AI468" s="13">
        <v>0.10353158664384041</v>
      </c>
      <c r="AJ468" s="13">
        <v>7.8697206006253767E-2</v>
      </c>
      <c r="AK468" s="13">
        <v>4.1189948570617578E-2</v>
      </c>
      <c r="AL468" s="13">
        <v>0.16635364076556119</v>
      </c>
      <c r="AM468" s="13">
        <v>4.8004362696631407E-2</v>
      </c>
      <c r="AO468" s="13">
        <v>0.1399415699970476</v>
      </c>
      <c r="AP468" s="13">
        <v>0.1063662469178186</v>
      </c>
      <c r="AQ468" s="13">
        <v>6.6955871080622925E-2</v>
      </c>
      <c r="AR468" s="13">
        <v>6.1423083295552808E-2</v>
      </c>
      <c r="AS468" s="13">
        <v>0.20750848410462161</v>
      </c>
      <c r="AT468" s="13">
        <v>4.3892867320484932E-2</v>
      </c>
      <c r="AV468" s="13">
        <v>0.14734564189984761</v>
      </c>
      <c r="AW468" s="13">
        <v>9.1688025942017373E-2</v>
      </c>
      <c r="AX468" s="13">
        <v>7.0330804963834426E-2</v>
      </c>
      <c r="AY468" s="13">
        <v>0.18952379912986919</v>
      </c>
      <c r="AZ468" s="13">
        <v>4.6204251778779813E-2</v>
      </c>
      <c r="BB468" s="13">
        <v>0.13170408935324901</v>
      </c>
      <c r="BC468" s="13">
        <v>0.1085779837404395</v>
      </c>
      <c r="BD468" s="13">
        <v>5.9864064417376218E-2</v>
      </c>
      <c r="BE468" s="13">
        <v>5.9366200628874898E-2</v>
      </c>
      <c r="BF468" s="13">
        <v>0.14417381514123581</v>
      </c>
      <c r="BH468" s="13">
        <v>0.12432432274493441</v>
      </c>
      <c r="BI468" s="13">
        <v>0.10280612670676451</v>
      </c>
      <c r="BJ468" s="13">
        <v>5.4210375336513308E-2</v>
      </c>
      <c r="BK468" s="13">
        <v>7.1874460552060884E-2</v>
      </c>
      <c r="BL468" s="13">
        <v>0.16570813991443409</v>
      </c>
      <c r="BN468" s="13">
        <v>0.103786570078096</v>
      </c>
      <c r="BO468" s="13">
        <v>6.2186416795866901E-2</v>
      </c>
      <c r="BP468" s="13">
        <v>4.6881288451800972E-2</v>
      </c>
      <c r="BQ468" s="13">
        <v>0.1091990621784685</v>
      </c>
      <c r="BR468" s="13">
        <v>0.21950694976529489</v>
      </c>
      <c r="BS468" s="13">
        <v>0.13256187286300361</v>
      </c>
    </row>
    <row r="469" spans="2:73" x14ac:dyDescent="0.35">
      <c r="B469" s="12" t="s">
        <v>123</v>
      </c>
      <c r="C469" s="13">
        <v>0.27098276548185951</v>
      </c>
      <c r="D469" s="13">
        <v>0.32381929001855042</v>
      </c>
      <c r="E469" s="13">
        <v>0.31389642587379918</v>
      </c>
      <c r="F469" s="13">
        <v>0.34374243762556822</v>
      </c>
      <c r="G469" s="13">
        <v>0.30376300685881508</v>
      </c>
      <c r="H469" s="13">
        <v>0.21645453516051069</v>
      </c>
      <c r="I469" s="13">
        <v>0.18509090552471999</v>
      </c>
      <c r="K469" s="13">
        <v>0.29009141906105551</v>
      </c>
      <c r="L469" s="13">
        <v>0.25249545880280377</v>
      </c>
      <c r="N469" s="13">
        <v>0.32246448213552281</v>
      </c>
      <c r="O469" s="13">
        <v>0.26756870634372432</v>
      </c>
      <c r="P469" s="13">
        <v>0.2422662859371402</v>
      </c>
      <c r="Q469" s="13">
        <v>0.26317074264502571</v>
      </c>
      <c r="S469" s="13">
        <v>0.29492421624935411</v>
      </c>
      <c r="T469" s="13">
        <v>0.36319220816744602</v>
      </c>
      <c r="U469" s="13">
        <v>0.237257496487986</v>
      </c>
      <c r="V469" s="13">
        <v>0.19494916563509321</v>
      </c>
      <c r="W469" s="13">
        <v>0.29590553544039638</v>
      </c>
      <c r="X469" s="13">
        <v>0.19434922940215071</v>
      </c>
      <c r="Y469" s="13">
        <v>0.22821644270856969</v>
      </c>
      <c r="Z469" s="13">
        <v>0.25462873494099592</v>
      </c>
      <c r="AB469" s="13">
        <v>0.27602696132710158</v>
      </c>
      <c r="AC469" s="13">
        <v>0.27932595593002751</v>
      </c>
      <c r="AD469" s="13">
        <v>0.24966543456941701</v>
      </c>
      <c r="AE469" s="13">
        <v>0.2461273350761517</v>
      </c>
      <c r="AF469" s="13">
        <v>0.36494828724582862</v>
      </c>
      <c r="AH469" s="13">
        <v>0.3154354963610661</v>
      </c>
      <c r="AI469" s="13">
        <v>0.38780062837073759</v>
      </c>
      <c r="AJ469" s="13">
        <v>0.1500747315942999</v>
      </c>
      <c r="AK469" s="13">
        <v>0.25146832599866747</v>
      </c>
      <c r="AL469" s="13">
        <v>0.38591090457097582</v>
      </c>
      <c r="AM469" s="13">
        <v>0.11741528387855139</v>
      </c>
      <c r="AO469" s="13">
        <v>0.30407609068773672</v>
      </c>
      <c r="AP469" s="13">
        <v>0.36188527312372359</v>
      </c>
      <c r="AQ469" s="13">
        <v>0.16559278419055989</v>
      </c>
      <c r="AR469" s="13">
        <v>0.23563911413838109</v>
      </c>
      <c r="AS469" s="13">
        <v>0.40934411446124891</v>
      </c>
      <c r="AT469" s="13">
        <v>0.14149490135632589</v>
      </c>
      <c r="AV469" s="13">
        <v>0.38694106696132718</v>
      </c>
      <c r="AW469" s="13">
        <v>0.20393977619772749</v>
      </c>
      <c r="AX469" s="13">
        <v>0.27873767558704871</v>
      </c>
      <c r="AY469" s="13">
        <v>0.41307940948104099</v>
      </c>
      <c r="AZ469" s="13">
        <v>0.15020467097194101</v>
      </c>
      <c r="BB469" s="13">
        <v>0.30519534359709122</v>
      </c>
      <c r="BC469" s="13">
        <v>0.33098229439915849</v>
      </c>
      <c r="BD469" s="13">
        <v>0.1010020355260173</v>
      </c>
      <c r="BE469" s="13">
        <v>0.23765446015568939</v>
      </c>
      <c r="BF469" s="13">
        <v>0.3509930191468732</v>
      </c>
      <c r="BH469" s="13">
        <v>0.30676202295773303</v>
      </c>
      <c r="BI469" s="13">
        <v>0.34788058411406508</v>
      </c>
      <c r="BJ469" s="13">
        <v>0.1113617437926151</v>
      </c>
      <c r="BK469" s="13">
        <v>0.18400160024760781</v>
      </c>
      <c r="BL469" s="13">
        <v>0.39054732012641091</v>
      </c>
      <c r="BN469" s="13">
        <v>0.31000483285559921</v>
      </c>
      <c r="BO469" s="13">
        <v>0.1343819506203264</v>
      </c>
      <c r="BP469" s="13">
        <v>0.31921916416541901</v>
      </c>
      <c r="BQ469" s="13">
        <v>0.18520809216838971</v>
      </c>
      <c r="BR469" s="13">
        <v>0.37088739837761769</v>
      </c>
      <c r="BS469" s="13">
        <v>0.31167121004802489</v>
      </c>
    </row>
    <row r="470" spans="2:73" x14ac:dyDescent="0.35">
      <c r="B470" s="12" t="s">
        <v>124</v>
      </c>
      <c r="C470" s="13">
        <v>0.26468525013918592</v>
      </c>
      <c r="D470" s="13">
        <v>0.21865666850510301</v>
      </c>
      <c r="E470" s="13">
        <v>0.23902143865688971</v>
      </c>
      <c r="F470" s="13">
        <v>0.22039003248282499</v>
      </c>
      <c r="G470" s="13">
        <v>0.24496907398499021</v>
      </c>
      <c r="H470" s="13">
        <v>0.2898515670214199</v>
      </c>
      <c r="I470" s="13">
        <v>0.32833682428552252</v>
      </c>
      <c r="K470" s="13">
        <v>0.2426991542678682</v>
      </c>
      <c r="L470" s="13">
        <v>0.28727857041873439</v>
      </c>
      <c r="N470" s="13">
        <v>0.245935551877733</v>
      </c>
      <c r="O470" s="13">
        <v>0.25734663300188931</v>
      </c>
      <c r="P470" s="13">
        <v>0.25034371413866102</v>
      </c>
      <c r="Q470" s="13">
        <v>0.2994144366465229</v>
      </c>
      <c r="S470" s="13">
        <v>0.26214162852382222</v>
      </c>
      <c r="T470" s="13">
        <v>0.2629359660530492</v>
      </c>
      <c r="U470" s="13">
        <v>0.2381940177763216</v>
      </c>
      <c r="V470" s="13">
        <v>0.21488277223536351</v>
      </c>
      <c r="W470" s="13">
        <v>0.20634224896106779</v>
      </c>
      <c r="X470" s="13">
        <v>0.33989315006052839</v>
      </c>
      <c r="Y470" s="13">
        <v>0.34054903396144032</v>
      </c>
      <c r="Z470" s="13">
        <v>0.33180122624805219</v>
      </c>
      <c r="AB470" s="13">
        <v>0.32233598870600139</v>
      </c>
      <c r="AC470" s="13">
        <v>0.25777933970606032</v>
      </c>
      <c r="AD470" s="13">
        <v>0.29239390665766207</v>
      </c>
      <c r="AE470" s="13">
        <v>0.23510279947303939</v>
      </c>
      <c r="AF470" s="13">
        <v>0.16132088904718939</v>
      </c>
      <c r="AH470" s="13">
        <v>0.28500742429204279</v>
      </c>
      <c r="AI470" s="13">
        <v>0.26172607177718471</v>
      </c>
      <c r="AJ470" s="13">
        <v>0.28156664565392697</v>
      </c>
      <c r="AK470" s="13">
        <v>0.29620056749292678</v>
      </c>
      <c r="AL470" s="13">
        <v>0.16221651434812329</v>
      </c>
      <c r="AM470" s="13">
        <v>0.24617365470200811</v>
      </c>
      <c r="AO470" s="13">
        <v>0.29160465248775191</v>
      </c>
      <c r="AP470" s="13">
        <v>0.26136310517799549</v>
      </c>
      <c r="AQ470" s="13">
        <v>0.27230475481178701</v>
      </c>
      <c r="AR470" s="13">
        <v>0.30758587204986909</v>
      </c>
      <c r="AS470" s="13">
        <v>0.17956340805820409</v>
      </c>
      <c r="AT470" s="13">
        <v>0.25536880367051479</v>
      </c>
      <c r="AV470" s="13">
        <v>0.21922287609835359</v>
      </c>
      <c r="AW470" s="13">
        <v>0.29237357677454612</v>
      </c>
      <c r="AX470" s="13">
        <v>0.31913912394282251</v>
      </c>
      <c r="AY470" s="13">
        <v>0.20596583911644961</v>
      </c>
      <c r="AZ470" s="13">
        <v>0.2576564794819669</v>
      </c>
      <c r="BB470" s="13">
        <v>0.29361448052769679</v>
      </c>
      <c r="BC470" s="13">
        <v>0.23491538883565141</v>
      </c>
      <c r="BD470" s="13">
        <v>0.24369096243670749</v>
      </c>
      <c r="BE470" s="13">
        <v>0.31296847380389348</v>
      </c>
      <c r="BF470" s="13">
        <v>0.17788971667670689</v>
      </c>
      <c r="BH470" s="13">
        <v>0.28524760666720539</v>
      </c>
      <c r="BI470" s="13">
        <v>0.24066967178883181</v>
      </c>
      <c r="BJ470" s="13">
        <v>0.28086535598162959</v>
      </c>
      <c r="BK470" s="13">
        <v>0.30493202261573699</v>
      </c>
      <c r="BL470" s="13">
        <v>0.25185641339291492</v>
      </c>
      <c r="BN470" s="13">
        <v>0.26185617191934318</v>
      </c>
      <c r="BO470" s="13">
        <v>0.25828064868039619</v>
      </c>
      <c r="BP470" s="13">
        <v>0.2630448958693602</v>
      </c>
      <c r="BQ470" s="13">
        <v>0.2403606245074284</v>
      </c>
      <c r="BR470" s="13">
        <v>9.3597950314338735E-2</v>
      </c>
      <c r="BS470" s="13">
        <v>0.3014668801532705</v>
      </c>
    </row>
    <row r="471" spans="2:73" x14ac:dyDescent="0.35">
      <c r="B471" s="12" t="s">
        <v>125</v>
      </c>
      <c r="C471" s="13">
        <v>0.14345510485429441</v>
      </c>
      <c r="D471" s="13">
        <v>0.1243465727546948</v>
      </c>
      <c r="E471" s="13">
        <v>8.8941627914410168E-2</v>
      </c>
      <c r="F471" s="13">
        <v>0.1007713044931846</v>
      </c>
      <c r="G471" s="13">
        <v>0.16162418686005431</v>
      </c>
      <c r="H471" s="13">
        <v>0.16682417816199541</v>
      </c>
      <c r="I471" s="13">
        <v>0.18868646115687529</v>
      </c>
      <c r="K471" s="13">
        <v>0.1516544273112711</v>
      </c>
      <c r="L471" s="13">
        <v>0.1355847311359849</v>
      </c>
      <c r="N471" s="13">
        <v>0.13874635322585499</v>
      </c>
      <c r="O471" s="13">
        <v>0.1633367676113725</v>
      </c>
      <c r="P471" s="13">
        <v>0.14801521312357599</v>
      </c>
      <c r="Q471" s="13">
        <v>0.11747160639153401</v>
      </c>
      <c r="S471" s="13">
        <v>0.1026426115378931</v>
      </c>
      <c r="T471" s="13">
        <v>0.1223359977177013</v>
      </c>
      <c r="U471" s="13">
        <v>0.23870707371091551</v>
      </c>
      <c r="V471" s="13">
        <v>0.16721620337513049</v>
      </c>
      <c r="W471" s="13">
        <v>0.16947656605543121</v>
      </c>
      <c r="X471" s="13">
        <v>0.1790347321024916</v>
      </c>
      <c r="Y471" s="13">
        <v>0.18142911247712931</v>
      </c>
      <c r="Z471" s="13">
        <v>0.1134410296425232</v>
      </c>
      <c r="AB471" s="13">
        <v>7.3072276250459131E-2</v>
      </c>
      <c r="AC471" s="13">
        <v>0.15266633182830799</v>
      </c>
      <c r="AD471" s="13">
        <v>0.18744529369689669</v>
      </c>
      <c r="AE471" s="13">
        <v>0.16191359679270079</v>
      </c>
      <c r="AF471" s="13">
        <v>0.14177090187954819</v>
      </c>
      <c r="AH471" s="13">
        <v>0.1113889120188889</v>
      </c>
      <c r="AI471" s="13">
        <v>0.13529037090073179</v>
      </c>
      <c r="AJ471" s="13">
        <v>0.22207152118595519</v>
      </c>
      <c r="AK471" s="13">
        <v>0.20498689324433239</v>
      </c>
      <c r="AL471" s="13">
        <v>0.130855613586049</v>
      </c>
      <c r="AM471" s="13">
        <v>0.16730326707254969</v>
      </c>
      <c r="AO471" s="13">
        <v>0.12673974825451981</v>
      </c>
      <c r="AP471" s="13">
        <v>0.14499787660085181</v>
      </c>
      <c r="AQ471" s="13">
        <v>0.21190032291614699</v>
      </c>
      <c r="AR471" s="13">
        <v>0.1779266735709007</v>
      </c>
      <c r="AS471" s="13">
        <v>9.5290438212280601E-2</v>
      </c>
      <c r="AT471" s="13">
        <v>0.16253815928680551</v>
      </c>
      <c r="AV471" s="13">
        <v>0.1264870702639169</v>
      </c>
      <c r="AW471" s="13">
        <v>0.1921006475604127</v>
      </c>
      <c r="AX471" s="13">
        <v>0.16426632662310439</v>
      </c>
      <c r="AY471" s="13">
        <v>0.1130379085776464</v>
      </c>
      <c r="AZ471" s="13">
        <v>0.17210578734213411</v>
      </c>
      <c r="BB471" s="13">
        <v>0.1129634116271714</v>
      </c>
      <c r="BC471" s="13">
        <v>0.16884935537323539</v>
      </c>
      <c r="BD471" s="13">
        <v>0.22002582031601731</v>
      </c>
      <c r="BE471" s="13">
        <v>0.2420333731978799</v>
      </c>
      <c r="BF471" s="13">
        <v>0.1356121089680194</v>
      </c>
      <c r="BH471" s="13">
        <v>0.1206851866075507</v>
      </c>
      <c r="BI471" s="13">
        <v>0.15352303191387931</v>
      </c>
      <c r="BJ471" s="13">
        <v>0.22635718940450811</v>
      </c>
      <c r="BK471" s="13">
        <v>0.2288560284214243</v>
      </c>
      <c r="BL471" s="13">
        <v>9.2132601042913542E-2</v>
      </c>
      <c r="BN471" s="13">
        <v>0.1644099467847375</v>
      </c>
      <c r="BO471" s="13">
        <v>0.22816716362140621</v>
      </c>
      <c r="BP471" s="13">
        <v>0.17051037206102451</v>
      </c>
      <c r="BQ471" s="13">
        <v>0.10441612926288139</v>
      </c>
      <c r="BR471" s="13">
        <v>0.15749147662320759</v>
      </c>
      <c r="BS471" s="13">
        <v>0.1128402996382433</v>
      </c>
    </row>
    <row r="472" spans="2:73" x14ac:dyDescent="0.35">
      <c r="B472" s="12" t="s">
        <v>126</v>
      </c>
      <c r="C472" s="13">
        <v>0.13329576059701931</v>
      </c>
      <c r="D472" s="13">
        <v>5.5123446305167807E-2</v>
      </c>
      <c r="E472" s="13">
        <v>7.2051128721437763E-2</v>
      </c>
      <c r="F472" s="13">
        <v>0.12982704133866879</v>
      </c>
      <c r="G472" s="13">
        <v>0.1049483225062714</v>
      </c>
      <c r="H472" s="13">
        <v>0.19047660489809881</v>
      </c>
      <c r="I472" s="13">
        <v>0.19387285679087071</v>
      </c>
      <c r="K472" s="13">
        <v>0.14577848922095141</v>
      </c>
      <c r="L472" s="13">
        <v>0.1211186469277702</v>
      </c>
      <c r="N472" s="13">
        <v>0.1134005273179063</v>
      </c>
      <c r="O472" s="13">
        <v>0.147481351434011</v>
      </c>
      <c r="P472" s="13">
        <v>0.1519759906739282</v>
      </c>
      <c r="Q472" s="13">
        <v>0.11382035870681451</v>
      </c>
      <c r="S472" s="13">
        <v>0.11205903564547599</v>
      </c>
      <c r="T472" s="13">
        <v>6.7184331610504966E-2</v>
      </c>
      <c r="U472" s="13">
        <v>0.19849760014003701</v>
      </c>
      <c r="V472" s="13">
        <v>0.201273715227168</v>
      </c>
      <c r="W472" s="13">
        <v>0.18550215281688859</v>
      </c>
      <c r="X472" s="13">
        <v>0.14646319599401689</v>
      </c>
      <c r="Y472" s="13">
        <v>5.7593739980608162E-2</v>
      </c>
      <c r="Z472" s="13">
        <v>0.11042575037089471</v>
      </c>
      <c r="AB472" s="13">
        <v>0.1280598662816812</v>
      </c>
      <c r="AC472" s="13">
        <v>0.1337596416491903</v>
      </c>
      <c r="AD472" s="13">
        <v>0.13278033621463919</v>
      </c>
      <c r="AE472" s="13">
        <v>0.14387806232154501</v>
      </c>
      <c r="AF472" s="13">
        <v>0.13001281119049021</v>
      </c>
      <c r="AH472" s="13">
        <v>7.3414216445573138E-2</v>
      </c>
      <c r="AI472" s="13">
        <v>7.9148285020052028E-2</v>
      </c>
      <c r="AJ472" s="13">
        <v>0.20894778203326311</v>
      </c>
      <c r="AK472" s="13">
        <v>0.14180126074621421</v>
      </c>
      <c r="AL472" s="13">
        <v>6.8723168119785974E-2</v>
      </c>
      <c r="AM472" s="13">
        <v>0.33390881743297518</v>
      </c>
      <c r="AO472" s="13">
        <v>7.0836135336570599E-2</v>
      </c>
      <c r="AP472" s="13">
        <v>9.231789458060205E-2</v>
      </c>
      <c r="AQ472" s="13">
        <v>0.23595109435765529</v>
      </c>
      <c r="AR472" s="13">
        <v>0.16290555875204951</v>
      </c>
      <c r="AS472" s="13">
        <v>3.9895359999862871E-2</v>
      </c>
      <c r="AT472" s="13">
        <v>0.31038242808198541</v>
      </c>
      <c r="AV472" s="13">
        <v>7.6850454899564005E-2</v>
      </c>
      <c r="AW472" s="13">
        <v>0.16773916391469129</v>
      </c>
      <c r="AX472" s="13">
        <v>0.15078725238926341</v>
      </c>
      <c r="AY472" s="13">
        <v>1.9258220673005429E-2</v>
      </c>
      <c r="AZ472" s="13">
        <v>0.292065665646976</v>
      </c>
      <c r="BB472" s="13">
        <v>9.3869864855765248E-2</v>
      </c>
      <c r="BC472" s="13">
        <v>0.1180873480768448</v>
      </c>
      <c r="BD472" s="13">
        <v>0.3392973150179705</v>
      </c>
      <c r="BE472" s="13">
        <v>0.1225935010820061</v>
      </c>
      <c r="BF472" s="13">
        <v>7.2616747208519808E-2</v>
      </c>
      <c r="BH472" s="13">
        <v>9.7027127198496488E-2</v>
      </c>
      <c r="BI472" s="13">
        <v>0.114357644960295</v>
      </c>
      <c r="BJ472" s="13">
        <v>0.29301450801834089</v>
      </c>
      <c r="BK472" s="13">
        <v>0.17045703482726651</v>
      </c>
      <c r="BL472" s="13">
        <v>3.7392727924931618E-2</v>
      </c>
      <c r="BN472" s="13">
        <v>0.1262181601573607</v>
      </c>
      <c r="BO472" s="13">
        <v>0.27478042615527631</v>
      </c>
      <c r="BP472" s="13">
        <v>0.16535915682503299</v>
      </c>
      <c r="BQ472" s="13">
        <v>0.30888996527692592</v>
      </c>
      <c r="BR472" s="13">
        <v>4.9376586661236128E-2</v>
      </c>
      <c r="BS472" s="13">
        <v>7.6376547615485235E-2</v>
      </c>
    </row>
    <row r="473" spans="2:73" x14ac:dyDescent="0.35">
      <c r="B473" s="12" t="s">
        <v>210</v>
      </c>
      <c r="C473" s="13">
        <v>7.8848044804564948E-2</v>
      </c>
      <c r="D473" s="13">
        <v>0.1333448527781316</v>
      </c>
      <c r="E473" s="13">
        <v>9.5631564192716123E-2</v>
      </c>
      <c r="F473" s="13">
        <v>7.986082969086962E-2</v>
      </c>
      <c r="G473" s="13">
        <v>8.1155756662745507E-2</v>
      </c>
      <c r="H473" s="13">
        <v>6.651888645187734E-2</v>
      </c>
      <c r="I473" s="13">
        <v>4.9266677236583727E-2</v>
      </c>
      <c r="K473" s="13">
        <v>4.5891260608669111E-2</v>
      </c>
      <c r="L473" s="13">
        <v>0.1119859234110032</v>
      </c>
      <c r="N473" s="13">
        <v>3.687653902191107E-2</v>
      </c>
      <c r="O473" s="13">
        <v>7.8472574142444532E-2</v>
      </c>
      <c r="P473" s="13">
        <v>8.4638394185671914E-2</v>
      </c>
      <c r="Q473" s="13">
        <v>0.1059688738890012</v>
      </c>
      <c r="S473" s="13">
        <v>8.806435049727121E-2</v>
      </c>
      <c r="T473" s="13">
        <v>6.5668772622686486E-2</v>
      </c>
      <c r="U473" s="13">
        <v>2.6874061274722531E-2</v>
      </c>
      <c r="V473" s="13">
        <v>0.1221903432854626</v>
      </c>
      <c r="W473" s="13">
        <v>6.3631436899228774E-2</v>
      </c>
      <c r="X473" s="13">
        <v>7.1853252009148147E-2</v>
      </c>
      <c r="Y473" s="13">
        <v>4.3867209822544717E-2</v>
      </c>
      <c r="Z473" s="13">
        <v>7.9514463467989988E-2</v>
      </c>
      <c r="AB473" s="13">
        <v>8.3838853539268204E-2</v>
      </c>
      <c r="AC473" s="13">
        <v>8.3818234202472489E-2</v>
      </c>
      <c r="AD473" s="13">
        <v>5.2954694696515668E-2</v>
      </c>
      <c r="AE473" s="13">
        <v>6.7361466823585847E-2</v>
      </c>
      <c r="AF473" s="13">
        <v>3.0974134355497941E-2</v>
      </c>
      <c r="AH473" s="13">
        <v>5.7217160137304802E-2</v>
      </c>
      <c r="AI473" s="13">
        <v>3.250305728745348E-2</v>
      </c>
      <c r="AJ473" s="13">
        <v>5.8642113526300992E-2</v>
      </c>
      <c r="AK473" s="13">
        <v>6.4353003947241402E-2</v>
      </c>
      <c r="AL473" s="13">
        <v>8.5940158609504408E-2</v>
      </c>
      <c r="AM473" s="13">
        <v>8.7194614217284305E-2</v>
      </c>
      <c r="AO473" s="13">
        <v>6.6801803236373525E-2</v>
      </c>
      <c r="AP473" s="13">
        <v>3.3069603599008422E-2</v>
      </c>
      <c r="AQ473" s="13">
        <v>4.729517264322794E-2</v>
      </c>
      <c r="AR473" s="13">
        <v>5.4519698193246792E-2</v>
      </c>
      <c r="AS473" s="13">
        <v>6.8398195163781872E-2</v>
      </c>
      <c r="AT473" s="13">
        <v>8.6322840283883415E-2</v>
      </c>
      <c r="AV473" s="13">
        <v>4.3152889876990938E-2</v>
      </c>
      <c r="AW473" s="13">
        <v>5.215880961060506E-2</v>
      </c>
      <c r="AX473" s="13">
        <v>1.673881649392649E-2</v>
      </c>
      <c r="AY473" s="13">
        <v>5.91348230219884E-2</v>
      </c>
      <c r="AZ473" s="13">
        <v>8.1763144778202054E-2</v>
      </c>
      <c r="BB473" s="13">
        <v>6.2652810039026174E-2</v>
      </c>
      <c r="BC473" s="13">
        <v>3.8587629574670317E-2</v>
      </c>
      <c r="BD473" s="13">
        <v>3.6119802285911141E-2</v>
      </c>
      <c r="BE473" s="13">
        <v>2.5383991131656129E-2</v>
      </c>
      <c r="BF473" s="13">
        <v>0.1187145928586447</v>
      </c>
      <c r="BH473" s="13">
        <v>6.5953733824080027E-2</v>
      </c>
      <c r="BI473" s="13">
        <v>4.0762940516164123E-2</v>
      </c>
      <c r="BJ473" s="13">
        <v>3.419082746639291E-2</v>
      </c>
      <c r="BK473" s="13">
        <v>3.9878853335903568E-2</v>
      </c>
      <c r="BL473" s="13">
        <v>6.2362797598394873E-2</v>
      </c>
      <c r="BN473" s="13">
        <v>3.3724318204863248E-2</v>
      </c>
      <c r="BO473" s="13">
        <v>4.2203394126727918E-2</v>
      </c>
      <c r="BP473" s="13">
        <v>3.4985122627362253E-2</v>
      </c>
      <c r="BQ473" s="13">
        <v>5.1926126605906391E-2</v>
      </c>
      <c r="BR473" s="13">
        <v>0.10913963825830519</v>
      </c>
      <c r="BS473" s="13">
        <v>6.5083189681972353E-2</v>
      </c>
    </row>
    <row r="475" spans="2:73" x14ac:dyDescent="0.35">
      <c r="B475" s="25" t="s">
        <v>211</v>
      </c>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row>
    <row r="476" spans="2:73" x14ac:dyDescent="0.35">
      <c r="B476" s="27" t="s">
        <v>16</v>
      </c>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row>
    <row r="477" spans="2:73" x14ac:dyDescent="0.35">
      <c r="B477" s="12" t="s">
        <v>122</v>
      </c>
      <c r="C477" s="13">
        <v>0.15542710364207241</v>
      </c>
      <c r="D477" s="13">
        <v>0.172398939537039</v>
      </c>
      <c r="E477" s="13">
        <v>0.24655797549308681</v>
      </c>
      <c r="F477" s="13">
        <v>0.17954445590841919</v>
      </c>
      <c r="G477" s="13">
        <v>0.19086282706588509</v>
      </c>
      <c r="H477" s="13">
        <v>0.1123789857422352</v>
      </c>
      <c r="I477" s="13">
        <v>7.1443329388870921E-2</v>
      </c>
      <c r="K477" s="13">
        <v>0.17819755962905751</v>
      </c>
      <c r="L477" s="13">
        <v>0.13071945102906721</v>
      </c>
      <c r="N477" s="13">
        <v>0.2082270335585861</v>
      </c>
      <c r="O477" s="13">
        <v>0.13156396815074051</v>
      </c>
      <c r="P477" s="13">
        <v>0.15567805052441791</v>
      </c>
      <c r="Q477" s="13">
        <v>0.1442305082139648</v>
      </c>
      <c r="S477" s="13">
        <v>0.16161999909772859</v>
      </c>
      <c r="T477" s="13">
        <v>0.19002194031845429</v>
      </c>
      <c r="U477" s="13">
        <v>0.1506728360356068</v>
      </c>
      <c r="V477" s="13">
        <v>0.15108016914119021</v>
      </c>
      <c r="W477" s="13">
        <v>0.12625818797873181</v>
      </c>
      <c r="X477" s="13">
        <v>0.1169299986135621</v>
      </c>
      <c r="Y477" s="13">
        <v>0.12176699597866331</v>
      </c>
      <c r="Z477" s="13">
        <v>0.18150837174618289</v>
      </c>
      <c r="AB477" s="13">
        <v>0.15852862067213699</v>
      </c>
      <c r="AC477" s="13">
        <v>0.14354470213707829</v>
      </c>
      <c r="AD477" s="13">
        <v>0.13927812485266569</v>
      </c>
      <c r="AE477" s="13">
        <v>0.16700779440032951</v>
      </c>
      <c r="AF477" s="13">
        <v>0.22891942950685379</v>
      </c>
      <c r="AH477" s="13">
        <v>0.2131438481434397</v>
      </c>
      <c r="AI477" s="13">
        <v>0.17224849545173551</v>
      </c>
      <c r="AJ477" s="13">
        <v>9.3452086508095805E-2</v>
      </c>
      <c r="AK477" s="13">
        <v>9.0242327320496141E-2</v>
      </c>
      <c r="AL477" s="13">
        <v>0.21400856802457949</v>
      </c>
      <c r="AM477" s="13">
        <v>6.29062176291285E-2</v>
      </c>
      <c r="AO477" s="13">
        <v>0.18694582875575941</v>
      </c>
      <c r="AP477" s="13">
        <v>0.18083427602844421</v>
      </c>
      <c r="AQ477" s="13">
        <v>0.1018298646160232</v>
      </c>
      <c r="AR477" s="13">
        <v>9.3142064760949841E-2</v>
      </c>
      <c r="AS477" s="13">
        <v>0.27166124861149088</v>
      </c>
      <c r="AT477" s="13">
        <v>6.7050693272324935E-2</v>
      </c>
      <c r="AV477" s="13">
        <v>0.2134204555333967</v>
      </c>
      <c r="AW477" s="13">
        <v>0.10565536486796639</v>
      </c>
      <c r="AX477" s="13">
        <v>0.1197971608421716</v>
      </c>
      <c r="AY477" s="13">
        <v>0.26069984564007193</v>
      </c>
      <c r="AZ477" s="13">
        <v>6.0627190482082177E-2</v>
      </c>
      <c r="BB477" s="13">
        <v>0.18826501084229641</v>
      </c>
      <c r="BC477" s="13">
        <v>0.17494742445702299</v>
      </c>
      <c r="BD477" s="13">
        <v>7.4584151222133591E-2</v>
      </c>
      <c r="BE477" s="13">
        <v>8.4411251858804187E-2</v>
      </c>
      <c r="BF477" s="13">
        <v>0.2260811638774492</v>
      </c>
      <c r="BH477" s="13">
        <v>0.17507752109888761</v>
      </c>
      <c r="BI477" s="13">
        <v>0.1844904284905344</v>
      </c>
      <c r="BJ477" s="13">
        <v>6.941240710735222E-2</v>
      </c>
      <c r="BK477" s="13">
        <v>5.5510951123312162E-2</v>
      </c>
      <c r="BL477" s="13">
        <v>0.31621638281530218</v>
      </c>
      <c r="BN477" s="13">
        <v>0.172261265412153</v>
      </c>
      <c r="BO477" s="13">
        <v>8.7966447438586698E-2</v>
      </c>
      <c r="BP477" s="13">
        <v>0.1045161254782651</v>
      </c>
      <c r="BQ477" s="13">
        <v>9.1775923151904457E-2</v>
      </c>
      <c r="BR477" s="13">
        <v>0.2179826078360691</v>
      </c>
      <c r="BS477" s="13">
        <v>0.1840024130210815</v>
      </c>
    </row>
    <row r="478" spans="2:73" x14ac:dyDescent="0.35">
      <c r="B478" s="12" t="s">
        <v>123</v>
      </c>
      <c r="C478" s="13">
        <v>0.34154431783278499</v>
      </c>
      <c r="D478" s="13">
        <v>0.34277721586496801</v>
      </c>
      <c r="E478" s="13">
        <v>0.35306298883542431</v>
      </c>
      <c r="F478" s="13">
        <v>0.29341471844598133</v>
      </c>
      <c r="G478" s="13">
        <v>0.36113368381271921</v>
      </c>
      <c r="H478" s="13">
        <v>0.33047271971064229</v>
      </c>
      <c r="I478" s="13">
        <v>0.35723823658926951</v>
      </c>
      <c r="K478" s="13">
        <v>0.35896245794740639</v>
      </c>
      <c r="L478" s="13">
        <v>0.32490936997797087</v>
      </c>
      <c r="N478" s="13">
        <v>0.40307976929424139</v>
      </c>
      <c r="O478" s="13">
        <v>0.36340666534429628</v>
      </c>
      <c r="P478" s="13">
        <v>0.30487163195345968</v>
      </c>
      <c r="Q478" s="13">
        <v>0.30474564244953828</v>
      </c>
      <c r="S478" s="13">
        <v>0.37311558864622729</v>
      </c>
      <c r="T478" s="13">
        <v>0.38409938939398341</v>
      </c>
      <c r="U478" s="13">
        <v>0.25302158429039712</v>
      </c>
      <c r="V478" s="13">
        <v>0.28872972963519189</v>
      </c>
      <c r="W478" s="13">
        <v>0.33343964027150907</v>
      </c>
      <c r="X478" s="13">
        <v>0.32503177066009747</v>
      </c>
      <c r="Y478" s="13">
        <v>0.33607982352245952</v>
      </c>
      <c r="Z478" s="13">
        <v>0.3461646674800295</v>
      </c>
      <c r="AB478" s="13">
        <v>0.31699868683954108</v>
      </c>
      <c r="AC478" s="13">
        <v>0.3665544644087006</v>
      </c>
      <c r="AD478" s="13">
        <v>0.29094529373708822</v>
      </c>
      <c r="AE478" s="13">
        <v>0.37245220879269059</v>
      </c>
      <c r="AF478" s="13">
        <v>0.39938586000611481</v>
      </c>
      <c r="AH478" s="13">
        <v>0.37725904604850469</v>
      </c>
      <c r="AI478" s="13">
        <v>0.44898973789715158</v>
      </c>
      <c r="AJ478" s="13">
        <v>0.31094495909262571</v>
      </c>
      <c r="AK478" s="13">
        <v>0.30708288620698432</v>
      </c>
      <c r="AL478" s="13">
        <v>0.36686831756024441</v>
      </c>
      <c r="AM478" s="13">
        <v>0.2488195376799337</v>
      </c>
      <c r="AO478" s="13">
        <v>0.37520322253564209</v>
      </c>
      <c r="AP478" s="13">
        <v>0.42900043452444142</v>
      </c>
      <c r="AQ478" s="13">
        <v>0.31362246698629648</v>
      </c>
      <c r="AR478" s="13">
        <v>0.32658346932489313</v>
      </c>
      <c r="AS478" s="13">
        <v>0.393876403445587</v>
      </c>
      <c r="AT478" s="13">
        <v>0.25465674770079011</v>
      </c>
      <c r="AV478" s="13">
        <v>0.40938590245147449</v>
      </c>
      <c r="AW478" s="13">
        <v>0.32762433674486208</v>
      </c>
      <c r="AX478" s="13">
        <v>0.34136617090248539</v>
      </c>
      <c r="AY478" s="13">
        <v>0.38555117678080331</v>
      </c>
      <c r="AZ478" s="13">
        <v>0.26885763857008482</v>
      </c>
      <c r="BB478" s="13">
        <v>0.37770326114494801</v>
      </c>
      <c r="BC478" s="13">
        <v>0.38749582907358071</v>
      </c>
      <c r="BD478" s="13">
        <v>0.23891309801051869</v>
      </c>
      <c r="BE478" s="13">
        <v>0.35746794217585642</v>
      </c>
      <c r="BF478" s="13">
        <v>0.35338933876029488</v>
      </c>
      <c r="BH478" s="13">
        <v>0.37468644915555172</v>
      </c>
      <c r="BI478" s="13">
        <v>0.39069566289635521</v>
      </c>
      <c r="BJ478" s="13">
        <v>0.27692773060456288</v>
      </c>
      <c r="BK478" s="13">
        <v>0.36468108107535641</v>
      </c>
      <c r="BL478" s="13">
        <v>0.35907253325558208</v>
      </c>
      <c r="BN478" s="13">
        <v>0.37967035109403391</v>
      </c>
      <c r="BO478" s="13">
        <v>0.2477193807818211</v>
      </c>
      <c r="BP478" s="13">
        <v>0.34513997272175889</v>
      </c>
      <c r="BQ478" s="13">
        <v>0.31181341493872877</v>
      </c>
      <c r="BR478" s="13">
        <v>0.38336232292428601</v>
      </c>
      <c r="BS478" s="13">
        <v>0.3824590284225996</v>
      </c>
    </row>
    <row r="479" spans="2:73" x14ac:dyDescent="0.35">
      <c r="B479" s="12" t="s">
        <v>124</v>
      </c>
      <c r="C479" s="13">
        <v>0.24062384251486901</v>
      </c>
      <c r="D479" s="13">
        <v>0.2473734767148317</v>
      </c>
      <c r="E479" s="13">
        <v>0.18691271048580141</v>
      </c>
      <c r="F479" s="13">
        <v>0.25220392802734981</v>
      </c>
      <c r="G479" s="13">
        <v>0.24167868176426249</v>
      </c>
      <c r="H479" s="13">
        <v>0.23832544935672231</v>
      </c>
      <c r="I479" s="13">
        <v>0.27000978373245582</v>
      </c>
      <c r="K479" s="13">
        <v>0.22789288314940531</v>
      </c>
      <c r="L479" s="13">
        <v>0.25390676946130808</v>
      </c>
      <c r="N479" s="13">
        <v>0.17619667006052661</v>
      </c>
      <c r="O479" s="13">
        <v>0.2303461199049715</v>
      </c>
      <c r="P479" s="13">
        <v>0.25682204158367339</v>
      </c>
      <c r="Q479" s="13">
        <v>0.28700681444468978</v>
      </c>
      <c r="S479" s="13">
        <v>0.23232091267108301</v>
      </c>
      <c r="T479" s="13">
        <v>0.22306708992975391</v>
      </c>
      <c r="U479" s="13">
        <v>0.2523765758006124</v>
      </c>
      <c r="V479" s="13">
        <v>0.2151845240131165</v>
      </c>
      <c r="W479" s="13">
        <v>0.2118302399023593</v>
      </c>
      <c r="X479" s="13">
        <v>0.28576873053727209</v>
      </c>
      <c r="Y479" s="13">
        <v>0.35340083375786657</v>
      </c>
      <c r="Z479" s="13">
        <v>0.26868455107730721</v>
      </c>
      <c r="AB479" s="13">
        <v>0.26858671597683981</v>
      </c>
      <c r="AC479" s="13">
        <v>0.23989847090853841</v>
      </c>
      <c r="AD479" s="13">
        <v>0.29610753659139699</v>
      </c>
      <c r="AE479" s="13">
        <v>0.16917052921536491</v>
      </c>
      <c r="AF479" s="13">
        <v>0.15423246360179671</v>
      </c>
      <c r="AH479" s="13">
        <v>0.2442265715816527</v>
      </c>
      <c r="AI479" s="13">
        <v>0.21179237937708181</v>
      </c>
      <c r="AJ479" s="13">
        <v>0.20334734638218049</v>
      </c>
      <c r="AK479" s="13">
        <v>0.29455701018690728</v>
      </c>
      <c r="AL479" s="13">
        <v>0.20753940559698919</v>
      </c>
      <c r="AM479" s="13">
        <v>0.26999131959580791</v>
      </c>
      <c r="AO479" s="13">
        <v>0.25029431014144038</v>
      </c>
      <c r="AP479" s="13">
        <v>0.209269040626272</v>
      </c>
      <c r="AQ479" s="13">
        <v>0.18783126075631329</v>
      </c>
      <c r="AR479" s="13">
        <v>0.29991416107142138</v>
      </c>
      <c r="AS479" s="13">
        <v>0.16400767062442939</v>
      </c>
      <c r="AT479" s="13">
        <v>0.2819340677260756</v>
      </c>
      <c r="AV479" s="13">
        <v>0.22468286029286599</v>
      </c>
      <c r="AW479" s="13">
        <v>0.20349158934883141</v>
      </c>
      <c r="AX479" s="13">
        <v>0.26979606646813648</v>
      </c>
      <c r="AY479" s="13">
        <v>0.1817617432774413</v>
      </c>
      <c r="AZ479" s="13">
        <v>0.27665637042154462</v>
      </c>
      <c r="BB479" s="13">
        <v>0.23324195085988261</v>
      </c>
      <c r="BC479" s="13">
        <v>0.2443846235168628</v>
      </c>
      <c r="BD479" s="13">
        <v>0.20043244829970139</v>
      </c>
      <c r="BE479" s="13">
        <v>0.29651379554360702</v>
      </c>
      <c r="BF479" s="13">
        <v>0.21415106746366061</v>
      </c>
      <c r="BH479" s="13">
        <v>0.24429446551392761</v>
      </c>
      <c r="BI479" s="13">
        <v>0.23043936032519541</v>
      </c>
      <c r="BJ479" s="13">
        <v>0.20632410969843651</v>
      </c>
      <c r="BK479" s="13">
        <v>0.28896940145872951</v>
      </c>
      <c r="BL479" s="13">
        <v>0.19065089889497511</v>
      </c>
      <c r="BN479" s="13">
        <v>0.2367712818597203</v>
      </c>
      <c r="BO479" s="13">
        <v>0.21588338406577709</v>
      </c>
      <c r="BP479" s="13">
        <v>0.28237064570394482</v>
      </c>
      <c r="BQ479" s="13">
        <v>0.2419898678569726</v>
      </c>
      <c r="BR479" s="13">
        <v>0.1836540454295098</v>
      </c>
      <c r="BS479" s="13">
        <v>0.24326885365281481</v>
      </c>
    </row>
    <row r="480" spans="2:73" x14ac:dyDescent="0.35">
      <c r="B480" s="12" t="s">
        <v>125</v>
      </c>
      <c r="C480" s="13">
        <v>0.1213853075065188</v>
      </c>
      <c r="D480" s="13">
        <v>7.7194793618316021E-2</v>
      </c>
      <c r="E480" s="13">
        <v>8.3377293061128468E-2</v>
      </c>
      <c r="F480" s="13">
        <v>0.1214926829216377</v>
      </c>
      <c r="G480" s="13">
        <v>0.11366993511798019</v>
      </c>
      <c r="H480" s="13">
        <v>0.13335611364854769</v>
      </c>
      <c r="I480" s="13">
        <v>0.1653153374101014</v>
      </c>
      <c r="K480" s="13">
        <v>0.11110066055702079</v>
      </c>
      <c r="L480" s="13">
        <v>0.13194843063997549</v>
      </c>
      <c r="N480" s="13">
        <v>0.1178737553622117</v>
      </c>
      <c r="O480" s="13">
        <v>0.1263492691371767</v>
      </c>
      <c r="P480" s="13">
        <v>0.1229259703127215</v>
      </c>
      <c r="Q480" s="13">
        <v>0.1147509943667885</v>
      </c>
      <c r="S480" s="13">
        <v>9.5867909041944629E-2</v>
      </c>
      <c r="T480" s="13">
        <v>8.9080242686625177E-2</v>
      </c>
      <c r="U480" s="13">
        <v>0.22995813902714499</v>
      </c>
      <c r="V480" s="13">
        <v>0.1633069531658411</v>
      </c>
      <c r="W480" s="13">
        <v>0.15237843830768549</v>
      </c>
      <c r="X480" s="13">
        <v>0.1486017067861935</v>
      </c>
      <c r="Y480" s="13">
        <v>8.8817585184914102E-2</v>
      </c>
      <c r="Z480" s="13">
        <v>6.089833407184251E-2</v>
      </c>
      <c r="AB480" s="13">
        <v>9.807130663782572E-2</v>
      </c>
      <c r="AC480" s="13">
        <v>0.12233021851538969</v>
      </c>
      <c r="AD480" s="13">
        <v>0.14383949662285561</v>
      </c>
      <c r="AE480" s="13">
        <v>0.14611134126856959</v>
      </c>
      <c r="AF480" s="13">
        <v>0.11552283912868019</v>
      </c>
      <c r="AH480" s="13">
        <v>6.4123151011685434E-2</v>
      </c>
      <c r="AI480" s="13">
        <v>0.114678156059876</v>
      </c>
      <c r="AJ480" s="13">
        <v>0.27127448038519653</v>
      </c>
      <c r="AK480" s="13">
        <v>0.13562779138665779</v>
      </c>
      <c r="AL480" s="13">
        <v>9.5562101550281303E-2</v>
      </c>
      <c r="AM480" s="13">
        <v>0.17161075382106381</v>
      </c>
      <c r="AO480" s="13">
        <v>7.2404440522670796E-2</v>
      </c>
      <c r="AP480" s="13">
        <v>0.12531809500658431</v>
      </c>
      <c r="AQ480" s="13">
        <v>0.26278811417795028</v>
      </c>
      <c r="AR480" s="13">
        <v>0.1148852858936593</v>
      </c>
      <c r="AS480" s="13">
        <v>7.8426909251084795E-2</v>
      </c>
      <c r="AT480" s="13">
        <v>0.16967241883319001</v>
      </c>
      <c r="AV480" s="13">
        <v>8.259317659766352E-2</v>
      </c>
      <c r="AW480" s="13">
        <v>0.25223448735391518</v>
      </c>
      <c r="AX480" s="13">
        <v>0.13000400845543719</v>
      </c>
      <c r="AY480" s="13">
        <v>8.5434245094727565E-2</v>
      </c>
      <c r="AZ480" s="13">
        <v>0.16775924588137209</v>
      </c>
      <c r="BB480" s="13">
        <v>8.4435188450410523E-2</v>
      </c>
      <c r="BC480" s="13">
        <v>0.13065555750538321</v>
      </c>
      <c r="BD480" s="13">
        <v>0.2546742417559742</v>
      </c>
      <c r="BE480" s="13">
        <v>0.1711227389727776</v>
      </c>
      <c r="BF480" s="13">
        <v>0.1118324121085722</v>
      </c>
      <c r="BH480" s="13">
        <v>8.25641346130946E-2</v>
      </c>
      <c r="BI480" s="13">
        <v>0.13378895547271999</v>
      </c>
      <c r="BJ480" s="13">
        <v>0.23812483748934049</v>
      </c>
      <c r="BK480" s="13">
        <v>0.18133542304127279</v>
      </c>
      <c r="BL480" s="13">
        <v>9.8447646854417203E-2</v>
      </c>
      <c r="BN480" s="13">
        <v>0.130476905262357</v>
      </c>
      <c r="BO480" s="13">
        <v>0.27468797758232372</v>
      </c>
      <c r="BP480" s="13">
        <v>0.1054171513451982</v>
      </c>
      <c r="BQ480" s="13">
        <v>0.1425757951846211</v>
      </c>
      <c r="BR480" s="13">
        <v>6.4069633601952947E-2</v>
      </c>
      <c r="BS480" s="13">
        <v>8.2497724100251107E-2</v>
      </c>
    </row>
    <row r="481" spans="2:73" x14ac:dyDescent="0.35">
      <c r="B481" s="12" t="s">
        <v>126</v>
      </c>
      <c r="C481" s="13">
        <v>8.0512642511528398E-2</v>
      </c>
      <c r="D481" s="13">
        <v>5.465392745439332E-2</v>
      </c>
      <c r="E481" s="13">
        <v>4.8027210747631902E-2</v>
      </c>
      <c r="F481" s="13">
        <v>7.8846558928690511E-2</v>
      </c>
      <c r="G481" s="13">
        <v>5.469635711892732E-2</v>
      </c>
      <c r="H481" s="13">
        <v>0.12820949858825659</v>
      </c>
      <c r="I481" s="13">
        <v>0.1010703841295072</v>
      </c>
      <c r="K481" s="13">
        <v>9.4052308043253624E-2</v>
      </c>
      <c r="L481" s="13">
        <v>6.7157526168857548E-2</v>
      </c>
      <c r="N481" s="13">
        <v>7.022108915427E-2</v>
      </c>
      <c r="O481" s="13">
        <v>9.1028176816006806E-2</v>
      </c>
      <c r="P481" s="13">
        <v>8.648203704528766E-2</v>
      </c>
      <c r="Q481" s="13">
        <v>6.9269842969564413E-2</v>
      </c>
      <c r="S481" s="13">
        <v>8.1209956436863573E-2</v>
      </c>
      <c r="T481" s="13">
        <v>4.4996377268871297E-2</v>
      </c>
      <c r="U481" s="13">
        <v>9.885790570899182E-2</v>
      </c>
      <c r="V481" s="13">
        <v>8.4585204317660298E-2</v>
      </c>
      <c r="W481" s="13">
        <v>0.1120723587579463</v>
      </c>
      <c r="X481" s="13">
        <v>0.1002329549013766</v>
      </c>
      <c r="Y481" s="13">
        <v>3.5400055160200908E-2</v>
      </c>
      <c r="Z481" s="13">
        <v>7.8579428732239165E-2</v>
      </c>
      <c r="AB481" s="13">
        <v>8.0024352919588454E-2</v>
      </c>
      <c r="AC481" s="13">
        <v>7.6291925812128583E-2</v>
      </c>
      <c r="AD481" s="13">
        <v>8.7872009454229752E-2</v>
      </c>
      <c r="AE481" s="13">
        <v>7.2828276775870504E-2</v>
      </c>
      <c r="AF481" s="13">
        <v>9.0310771876496901E-2</v>
      </c>
      <c r="AH481" s="13">
        <v>4.8567225192831041E-2</v>
      </c>
      <c r="AI481" s="13">
        <v>4.7315281042100817E-2</v>
      </c>
      <c r="AJ481" s="13">
        <v>0.1056229036806923</v>
      </c>
      <c r="AK481" s="13">
        <v>8.4042857162594409E-2</v>
      </c>
      <c r="AL481" s="13">
        <v>4.3146377360037881E-2</v>
      </c>
      <c r="AM481" s="13">
        <v>0.1998201150146981</v>
      </c>
      <c r="AO481" s="13">
        <v>5.0770402468797118E-2</v>
      </c>
      <c r="AP481" s="13">
        <v>5.0515470071526972E-2</v>
      </c>
      <c r="AQ481" s="13">
        <v>0.11885771380130671</v>
      </c>
      <c r="AR481" s="13">
        <v>8.5356478910103631E-2</v>
      </c>
      <c r="AS481" s="13">
        <v>3.5792460516758932E-2</v>
      </c>
      <c r="AT481" s="13">
        <v>0.1825424984431713</v>
      </c>
      <c r="AV481" s="13">
        <v>4.5567767990668577E-2</v>
      </c>
      <c r="AW481" s="13">
        <v>9.6281497767520124E-2</v>
      </c>
      <c r="AX481" s="13">
        <v>9.7407233271911003E-2</v>
      </c>
      <c r="AY481" s="13">
        <v>4.0225334844429528E-2</v>
      </c>
      <c r="AZ481" s="13">
        <v>0.17653080732016149</v>
      </c>
      <c r="BB481" s="13">
        <v>5.998169798913023E-2</v>
      </c>
      <c r="BC481" s="13">
        <v>4.4417227142848799E-2</v>
      </c>
      <c r="BD481" s="13">
        <v>0.2111797999681829</v>
      </c>
      <c r="BE481" s="13">
        <v>4.7494153496797968E-2</v>
      </c>
      <c r="BF481" s="13">
        <v>2.1846446689084809E-2</v>
      </c>
      <c r="BH481" s="13">
        <v>6.2279551317086998E-2</v>
      </c>
      <c r="BI481" s="13">
        <v>4.5616999034162109E-2</v>
      </c>
      <c r="BJ481" s="13">
        <v>0.19007430195871641</v>
      </c>
      <c r="BK481" s="13">
        <v>5.0794661691261747E-2</v>
      </c>
      <c r="BL481" s="13">
        <v>1.0978876067537559E-2</v>
      </c>
      <c r="BN481" s="13">
        <v>6.3567150564879729E-2</v>
      </c>
      <c r="BO481" s="13">
        <v>0.14303010522538101</v>
      </c>
      <c r="BP481" s="13">
        <v>0.1068419804211191</v>
      </c>
      <c r="BQ481" s="13">
        <v>0.18180333659814549</v>
      </c>
      <c r="BR481" s="13">
        <v>5.5123036359382878E-2</v>
      </c>
      <c r="BS481" s="13">
        <v>5.0403685512926948E-2</v>
      </c>
    </row>
    <row r="482" spans="2:73" x14ac:dyDescent="0.35">
      <c r="B482" s="12" t="s">
        <v>210</v>
      </c>
      <c r="C482" s="13">
        <v>6.0506785992226517E-2</v>
      </c>
      <c r="D482" s="13">
        <v>0.105601646810452</v>
      </c>
      <c r="E482" s="13">
        <v>8.2061821376927052E-2</v>
      </c>
      <c r="F482" s="13">
        <v>7.449765576792125E-2</v>
      </c>
      <c r="G482" s="13">
        <v>3.7958515120225543E-2</v>
      </c>
      <c r="H482" s="13">
        <v>5.725723295359577E-2</v>
      </c>
      <c r="I482" s="13">
        <v>3.492292874979519E-2</v>
      </c>
      <c r="K482" s="13">
        <v>2.9794130673856351E-2</v>
      </c>
      <c r="L482" s="13">
        <v>9.1358452722820796E-2</v>
      </c>
      <c r="N482" s="13">
        <v>2.440168257016424E-2</v>
      </c>
      <c r="O482" s="13">
        <v>5.7305800646808097E-2</v>
      </c>
      <c r="P482" s="13">
        <v>7.3220268580439674E-2</v>
      </c>
      <c r="Q482" s="13">
        <v>7.9996197555454271E-2</v>
      </c>
      <c r="S482" s="13">
        <v>5.5865634106152827E-2</v>
      </c>
      <c r="T482" s="13">
        <v>6.8734960402311654E-2</v>
      </c>
      <c r="U482" s="13">
        <v>1.5112959137247001E-2</v>
      </c>
      <c r="V482" s="13">
        <v>9.7113419727000022E-2</v>
      </c>
      <c r="W482" s="13">
        <v>6.4021134781768033E-2</v>
      </c>
      <c r="X482" s="13">
        <v>2.3434838501498131E-2</v>
      </c>
      <c r="Y482" s="13">
        <v>6.4534706395895577E-2</v>
      </c>
      <c r="Z482" s="13">
        <v>6.4164646892398661E-2</v>
      </c>
      <c r="AB482" s="13">
        <v>7.7790316954068003E-2</v>
      </c>
      <c r="AC482" s="13">
        <v>5.1380218218164381E-2</v>
      </c>
      <c r="AD482" s="13">
        <v>4.1957538741763778E-2</v>
      </c>
      <c r="AE482" s="13">
        <v>7.2429849547174949E-2</v>
      </c>
      <c r="AF482" s="13">
        <v>1.162863588005783E-2</v>
      </c>
      <c r="AH482" s="13">
        <v>5.2680158021886483E-2</v>
      </c>
      <c r="AI482" s="13">
        <v>4.9759501720541884E-3</v>
      </c>
      <c r="AJ482" s="13">
        <v>1.535822395120915E-2</v>
      </c>
      <c r="AK482" s="13">
        <v>8.8447127736360029E-2</v>
      </c>
      <c r="AL482" s="13">
        <v>7.2875229907867378E-2</v>
      </c>
      <c r="AM482" s="13">
        <v>4.6852056259368211E-2</v>
      </c>
      <c r="AO482" s="13">
        <v>6.4381795575690112E-2</v>
      </c>
      <c r="AP482" s="13">
        <v>5.0626837427311432E-3</v>
      </c>
      <c r="AQ482" s="13">
        <v>1.507057966211002E-2</v>
      </c>
      <c r="AR482" s="13">
        <v>8.0118540038972702E-2</v>
      </c>
      <c r="AS482" s="13">
        <v>5.6235307550648747E-2</v>
      </c>
      <c r="AT482" s="13">
        <v>4.4143574024447969E-2</v>
      </c>
      <c r="AV482" s="13">
        <v>2.434983713393081E-2</v>
      </c>
      <c r="AW482" s="13">
        <v>1.47127239169047E-2</v>
      </c>
      <c r="AX482" s="13">
        <v>4.162936005985822E-2</v>
      </c>
      <c r="AY482" s="13">
        <v>4.6327654362526373E-2</v>
      </c>
      <c r="AZ482" s="13">
        <v>4.9568747324754643E-2</v>
      </c>
      <c r="BB482" s="13">
        <v>5.6372890713332E-2</v>
      </c>
      <c r="BC482" s="13">
        <v>1.809933830430157E-2</v>
      </c>
      <c r="BD482" s="13">
        <v>2.0216260743489131E-2</v>
      </c>
      <c r="BE482" s="13">
        <v>4.2990117952156882E-2</v>
      </c>
      <c r="BF482" s="13">
        <v>7.2699571100938068E-2</v>
      </c>
      <c r="BH482" s="13">
        <v>6.1097878301451462E-2</v>
      </c>
      <c r="BI482" s="13">
        <v>1.496859378103272E-2</v>
      </c>
      <c r="BJ482" s="13">
        <v>1.913661314159136E-2</v>
      </c>
      <c r="BK482" s="13">
        <v>5.8708481610067427E-2</v>
      </c>
      <c r="BL482" s="13">
        <v>2.4633662112185709E-2</v>
      </c>
      <c r="BN482" s="13">
        <v>1.7253045806856059E-2</v>
      </c>
      <c r="BO482" s="13">
        <v>3.0712704906110319E-2</v>
      </c>
      <c r="BP482" s="13">
        <v>5.5714124329713753E-2</v>
      </c>
      <c r="BQ482" s="13">
        <v>3.0041662269627688E-2</v>
      </c>
      <c r="BR482" s="13">
        <v>9.5808353848799627E-2</v>
      </c>
      <c r="BS482" s="13">
        <v>5.7368295290326013E-2</v>
      </c>
    </row>
    <row r="484" spans="2:73" x14ac:dyDescent="0.35">
      <c r="B484" s="25" t="s">
        <v>212</v>
      </c>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row>
    <row r="485" spans="2:73" x14ac:dyDescent="0.35">
      <c r="B485" s="27" t="s">
        <v>16</v>
      </c>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row>
    <row r="486" spans="2:73" x14ac:dyDescent="0.35">
      <c r="B486" s="12" t="s">
        <v>122</v>
      </c>
      <c r="C486" s="13">
        <v>9.7650421156299835E-2</v>
      </c>
      <c r="D486" s="13">
        <v>9.3930345790994393E-2</v>
      </c>
      <c r="E486" s="13">
        <v>0.16475991783775731</v>
      </c>
      <c r="F486" s="13">
        <v>0.118612620262985</v>
      </c>
      <c r="G486" s="13">
        <v>5.8039908503051782E-2</v>
      </c>
      <c r="H486" s="13">
        <v>6.5499192357014777E-2</v>
      </c>
      <c r="I486" s="13">
        <v>8.9325678069074529E-2</v>
      </c>
      <c r="K486" s="13">
        <v>0.12303240292040971</v>
      </c>
      <c r="L486" s="13">
        <v>7.0198712178804606E-2</v>
      </c>
      <c r="N486" s="13">
        <v>0.1460510312255951</v>
      </c>
      <c r="O486" s="13">
        <v>8.9462394661151023E-2</v>
      </c>
      <c r="P486" s="13">
        <v>8.361414229324797E-2</v>
      </c>
      <c r="Q486" s="13">
        <v>8.6593593326999799E-2</v>
      </c>
      <c r="S486" s="13">
        <v>0.1089052663612716</v>
      </c>
      <c r="T486" s="13">
        <v>0.1149635052170208</v>
      </c>
      <c r="U486" s="13">
        <v>9.8788545807762793E-2</v>
      </c>
      <c r="V486" s="13">
        <v>9.5007251254131425E-2</v>
      </c>
      <c r="W486" s="13">
        <v>7.7251140565535989E-2</v>
      </c>
      <c r="X486" s="13">
        <v>7.2795761634218484E-2</v>
      </c>
      <c r="Y486" s="13">
        <v>4.9971184431701107E-2</v>
      </c>
      <c r="Z486" s="13">
        <v>0.1119388216459775</v>
      </c>
      <c r="AB486" s="13">
        <v>6.9323155511863382E-2</v>
      </c>
      <c r="AC486" s="13">
        <v>8.7905109057604833E-2</v>
      </c>
      <c r="AD486" s="13">
        <v>9.7738833803086247E-2</v>
      </c>
      <c r="AE486" s="13">
        <v>0.1037364093056501</v>
      </c>
      <c r="AF486" s="13">
        <v>0.18915429925492891</v>
      </c>
      <c r="AH486" s="13">
        <v>9.3188591161721193E-2</v>
      </c>
      <c r="AI486" s="13">
        <v>0.13275031509407009</v>
      </c>
      <c r="AJ486" s="13">
        <v>9.8658701741427907E-2</v>
      </c>
      <c r="AK486" s="13">
        <v>4.5129450532053993E-2</v>
      </c>
      <c r="AL486" s="13">
        <v>0.1073567592813363</v>
      </c>
      <c r="AM486" s="13">
        <v>0.1097158916083143</v>
      </c>
      <c r="AO486" s="13">
        <v>8.9453357775771292E-2</v>
      </c>
      <c r="AP486" s="13">
        <v>0.13208353190261349</v>
      </c>
      <c r="AQ486" s="13">
        <v>0.1025327454608348</v>
      </c>
      <c r="AR486" s="13">
        <v>5.8492050608734372E-2</v>
      </c>
      <c r="AS486" s="13">
        <v>0.1050859867533899</v>
      </c>
      <c r="AT486" s="13">
        <v>0.1060085712853789</v>
      </c>
      <c r="AV486" s="13">
        <v>0.1401852541271503</v>
      </c>
      <c r="AW486" s="13">
        <v>0.1098024794915867</v>
      </c>
      <c r="AX486" s="13">
        <v>6.3054310442235736E-2</v>
      </c>
      <c r="AY486" s="13">
        <v>0.13725352646524269</v>
      </c>
      <c r="AZ486" s="13">
        <v>0.1181576945991107</v>
      </c>
      <c r="BB486" s="13">
        <v>9.1987476734303852E-2</v>
      </c>
      <c r="BC486" s="13">
        <v>0.14077580513497981</v>
      </c>
      <c r="BD486" s="13">
        <v>0.1133978239593792</v>
      </c>
      <c r="BE486" s="13">
        <v>0.10116848889259859</v>
      </c>
      <c r="BF486" s="13">
        <v>0.10075129005779219</v>
      </c>
      <c r="BH486" s="13">
        <v>9.5620461654597713E-2</v>
      </c>
      <c r="BI486" s="13">
        <v>0.1410094165024213</v>
      </c>
      <c r="BJ486" s="13">
        <v>0.1052734100836622</v>
      </c>
      <c r="BK486" s="13">
        <v>0.1092335324017851</v>
      </c>
      <c r="BL486" s="13">
        <v>0.13621077092131301</v>
      </c>
      <c r="BN486" s="13">
        <v>0.11060448592538639</v>
      </c>
      <c r="BO486" s="13">
        <v>0.1426797809462102</v>
      </c>
      <c r="BP486" s="13">
        <v>7.7062269683377302E-2</v>
      </c>
      <c r="BQ486" s="13">
        <v>0.10840704270242579</v>
      </c>
      <c r="BR486" s="13">
        <v>0.1618690665054521</v>
      </c>
      <c r="BS486" s="13">
        <v>8.4440449017395142E-2</v>
      </c>
    </row>
    <row r="487" spans="2:73" x14ac:dyDescent="0.35">
      <c r="B487" s="12" t="s">
        <v>123</v>
      </c>
      <c r="C487" s="13">
        <v>0.25710562782531871</v>
      </c>
      <c r="D487" s="13">
        <v>0.24090209005974089</v>
      </c>
      <c r="E487" s="13">
        <v>0.32756830598854431</v>
      </c>
      <c r="F487" s="13">
        <v>0.2534927556878343</v>
      </c>
      <c r="G487" s="13">
        <v>0.26671692881458398</v>
      </c>
      <c r="H487" s="13">
        <v>0.18331681216103379</v>
      </c>
      <c r="I487" s="13">
        <v>0.26156059468119069</v>
      </c>
      <c r="K487" s="13">
        <v>0.29964800378294459</v>
      </c>
      <c r="L487" s="13">
        <v>0.21515258877424959</v>
      </c>
      <c r="N487" s="13">
        <v>0.34502478117989138</v>
      </c>
      <c r="O487" s="13">
        <v>0.2577554421586884</v>
      </c>
      <c r="P487" s="13">
        <v>0.24690477619863671</v>
      </c>
      <c r="Q487" s="13">
        <v>0.20362954545914261</v>
      </c>
      <c r="S487" s="13">
        <v>0.2923146451436644</v>
      </c>
      <c r="T487" s="13">
        <v>0.26414624111364432</v>
      </c>
      <c r="U487" s="13">
        <v>0.22455509069656321</v>
      </c>
      <c r="V487" s="13">
        <v>0.22101999968372871</v>
      </c>
      <c r="W487" s="13">
        <v>0.25102935120922781</v>
      </c>
      <c r="X487" s="13">
        <v>0.2057230484391446</v>
      </c>
      <c r="Y487" s="13">
        <v>0.32030565940962141</v>
      </c>
      <c r="Z487" s="13">
        <v>0.25783513708307482</v>
      </c>
      <c r="AB487" s="13">
        <v>0.21938748985317799</v>
      </c>
      <c r="AC487" s="13">
        <v>0.26169371588542378</v>
      </c>
      <c r="AD487" s="13">
        <v>0.2354566496271821</v>
      </c>
      <c r="AE487" s="13">
        <v>0.2639768909293162</v>
      </c>
      <c r="AF487" s="13">
        <v>0.37917639382674739</v>
      </c>
      <c r="AH487" s="13">
        <v>0.23569927373843841</v>
      </c>
      <c r="AI487" s="13">
        <v>0.33918615875889868</v>
      </c>
      <c r="AJ487" s="13">
        <v>0.2930898967725229</v>
      </c>
      <c r="AK487" s="13">
        <v>0.3469781460369884</v>
      </c>
      <c r="AL487" s="13">
        <v>0.21567572119185421</v>
      </c>
      <c r="AM487" s="13">
        <v>0.23582887697333141</v>
      </c>
      <c r="AO487" s="13">
        <v>0.23828915860518429</v>
      </c>
      <c r="AP487" s="13">
        <v>0.34894276787578299</v>
      </c>
      <c r="AQ487" s="13">
        <v>0.29702995434021412</v>
      </c>
      <c r="AR487" s="13">
        <v>0.27656850526406751</v>
      </c>
      <c r="AS487" s="13">
        <v>0.21804969376802799</v>
      </c>
      <c r="AT487" s="13">
        <v>0.25141133082759182</v>
      </c>
      <c r="AV487" s="13">
        <v>0.33321754696444522</v>
      </c>
      <c r="AW487" s="13">
        <v>0.29719735879782289</v>
      </c>
      <c r="AX487" s="13">
        <v>0.29851955508312938</v>
      </c>
      <c r="AY487" s="13">
        <v>0.24264707019136561</v>
      </c>
      <c r="AZ487" s="13">
        <v>0.25453371793693058</v>
      </c>
      <c r="BB487" s="13">
        <v>0.2292275843361605</v>
      </c>
      <c r="BC487" s="13">
        <v>0.29770065819230901</v>
      </c>
      <c r="BD487" s="13">
        <v>0.33010079634069628</v>
      </c>
      <c r="BE487" s="13">
        <v>0.38489856879143891</v>
      </c>
      <c r="BF487" s="13">
        <v>0.22372963576083621</v>
      </c>
      <c r="BH487" s="13">
        <v>0.2333763659273243</v>
      </c>
      <c r="BI487" s="13">
        <v>0.29632379260337532</v>
      </c>
      <c r="BJ487" s="13">
        <v>0.36203287908810411</v>
      </c>
      <c r="BK487" s="13">
        <v>0.30723731797420728</v>
      </c>
      <c r="BL487" s="13">
        <v>0.21605419602590789</v>
      </c>
      <c r="BN487" s="13">
        <v>0.29792059290155049</v>
      </c>
      <c r="BO487" s="13">
        <v>0.31475974676982382</v>
      </c>
      <c r="BP487" s="13">
        <v>0.3609366152913196</v>
      </c>
      <c r="BQ487" s="13">
        <v>0.30696727581073391</v>
      </c>
      <c r="BR487" s="13">
        <v>0.18040472719118211</v>
      </c>
      <c r="BS487" s="13">
        <v>0.22180639563323251</v>
      </c>
    </row>
    <row r="488" spans="2:73" x14ac:dyDescent="0.35">
      <c r="B488" s="12" t="s">
        <v>124</v>
      </c>
      <c r="C488" s="13">
        <v>0.25502621779608181</v>
      </c>
      <c r="D488" s="13">
        <v>0.2370960540034612</v>
      </c>
      <c r="E488" s="13">
        <v>0.1641621871324036</v>
      </c>
      <c r="F488" s="13">
        <v>0.26797236246484951</v>
      </c>
      <c r="G488" s="13">
        <v>0.28071950691317388</v>
      </c>
      <c r="H488" s="13">
        <v>0.28832737045820422</v>
      </c>
      <c r="I488" s="13">
        <v>0.27763204071429037</v>
      </c>
      <c r="K488" s="13">
        <v>0.25333264431739522</v>
      </c>
      <c r="L488" s="13">
        <v>0.25730470438938807</v>
      </c>
      <c r="N488" s="13">
        <v>0.23128091208170989</v>
      </c>
      <c r="O488" s="13">
        <v>0.26119137836706668</v>
      </c>
      <c r="P488" s="13">
        <v>0.27062343676663381</v>
      </c>
      <c r="Q488" s="13">
        <v>0.2461106183853696</v>
      </c>
      <c r="S488" s="13">
        <v>0.23423156503193349</v>
      </c>
      <c r="T488" s="13">
        <v>0.2850059484855158</v>
      </c>
      <c r="U488" s="13">
        <v>0.28834717282654809</v>
      </c>
      <c r="V488" s="13">
        <v>0.2029057443318725</v>
      </c>
      <c r="W488" s="13">
        <v>0.24967092154737899</v>
      </c>
      <c r="X488" s="13">
        <v>0.34384339197837588</v>
      </c>
      <c r="Y488" s="13">
        <v>0.29479506354257129</v>
      </c>
      <c r="Z488" s="13">
        <v>0.21901312871621509</v>
      </c>
      <c r="AB488" s="13">
        <v>0.27948819378485518</v>
      </c>
      <c r="AC488" s="13">
        <v>0.25231365000934292</v>
      </c>
      <c r="AD488" s="13">
        <v>0.28749462343426918</v>
      </c>
      <c r="AE488" s="13">
        <v>0.23408067570080729</v>
      </c>
      <c r="AF488" s="13">
        <v>0.18540509383215251</v>
      </c>
      <c r="AH488" s="13">
        <v>0.2289992777150075</v>
      </c>
      <c r="AI488" s="13">
        <v>0.28167524819766482</v>
      </c>
      <c r="AJ488" s="13">
        <v>0.23466967306096909</v>
      </c>
      <c r="AK488" s="13">
        <v>0.28087393164612301</v>
      </c>
      <c r="AL488" s="13">
        <v>0.2449670994020505</v>
      </c>
      <c r="AM488" s="13">
        <v>0.2992185222478605</v>
      </c>
      <c r="AO488" s="13">
        <v>0.23973674388338351</v>
      </c>
      <c r="AP488" s="13">
        <v>0.28469095674595751</v>
      </c>
      <c r="AQ488" s="13">
        <v>0.22447774795115771</v>
      </c>
      <c r="AR488" s="13">
        <v>0.30437000975851319</v>
      </c>
      <c r="AS488" s="13">
        <v>0.23002386432597141</v>
      </c>
      <c r="AT488" s="13">
        <v>0.2971157838590614</v>
      </c>
      <c r="AV488" s="13">
        <v>0.26954743926985048</v>
      </c>
      <c r="AW488" s="13">
        <v>0.23552268443329971</v>
      </c>
      <c r="AX488" s="13">
        <v>0.28671084108664507</v>
      </c>
      <c r="AY488" s="13">
        <v>0.21668338677341711</v>
      </c>
      <c r="AZ488" s="13">
        <v>0.29202467759234912</v>
      </c>
      <c r="BB488" s="13">
        <v>0.22464344040663439</v>
      </c>
      <c r="BC488" s="13">
        <v>0.28336341843679158</v>
      </c>
      <c r="BD488" s="13">
        <v>0.2472062537710327</v>
      </c>
      <c r="BE488" s="13">
        <v>0.26473085828987619</v>
      </c>
      <c r="BF488" s="13">
        <v>0.24002516339507249</v>
      </c>
      <c r="BH488" s="13">
        <v>0.22309450497922431</v>
      </c>
      <c r="BI488" s="13">
        <v>0.29274614340728988</v>
      </c>
      <c r="BJ488" s="13">
        <v>0.2342339513701539</v>
      </c>
      <c r="BK488" s="13">
        <v>0.30199185567634101</v>
      </c>
      <c r="BL488" s="13">
        <v>0.19409107876242179</v>
      </c>
      <c r="BN488" s="13">
        <v>0.31315949407716581</v>
      </c>
      <c r="BO488" s="13">
        <v>0.20631297145629379</v>
      </c>
      <c r="BP488" s="13">
        <v>0.28999202798953788</v>
      </c>
      <c r="BQ488" s="13">
        <v>0.28351065315417912</v>
      </c>
      <c r="BR488" s="13">
        <v>0.2272527406966324</v>
      </c>
      <c r="BS488" s="13">
        <v>0.19988510216632011</v>
      </c>
    </row>
    <row r="489" spans="2:73" x14ac:dyDescent="0.35">
      <c r="B489" s="12" t="s">
        <v>125</v>
      </c>
      <c r="C489" s="13">
        <v>0.17643089229387171</v>
      </c>
      <c r="D489" s="13">
        <v>0.16905088948295141</v>
      </c>
      <c r="E489" s="13">
        <v>0.1480430943796634</v>
      </c>
      <c r="F489" s="13">
        <v>0.16387682754145039</v>
      </c>
      <c r="G489" s="13">
        <v>0.20880644903130149</v>
      </c>
      <c r="H489" s="13">
        <v>0.2044298359651478</v>
      </c>
      <c r="I489" s="13">
        <v>0.164454276625837</v>
      </c>
      <c r="K489" s="13">
        <v>0.15978355420771209</v>
      </c>
      <c r="L489" s="13">
        <v>0.1934830026902625</v>
      </c>
      <c r="N489" s="13">
        <v>0.14158930966840461</v>
      </c>
      <c r="O489" s="13">
        <v>0.19698103359548849</v>
      </c>
      <c r="P489" s="13">
        <v>0.1632350592047849</v>
      </c>
      <c r="Q489" s="13">
        <v>0.18675666079215611</v>
      </c>
      <c r="S489" s="13">
        <v>0.16634725669033409</v>
      </c>
      <c r="T489" s="13">
        <v>0.16878582252923169</v>
      </c>
      <c r="U489" s="13">
        <v>0.19534399749412529</v>
      </c>
      <c r="V489" s="13">
        <v>0.19805191488757409</v>
      </c>
      <c r="W489" s="13">
        <v>0.14361163115772541</v>
      </c>
      <c r="X489" s="13">
        <v>0.2015484270936512</v>
      </c>
      <c r="Y489" s="13">
        <v>0.2110156269882659</v>
      </c>
      <c r="Z489" s="13">
        <v>0.172706268542624</v>
      </c>
      <c r="AB489" s="13">
        <v>0.19017769124395531</v>
      </c>
      <c r="AC489" s="13">
        <v>0.16866904223532869</v>
      </c>
      <c r="AD489" s="13">
        <v>0.19220204655450979</v>
      </c>
      <c r="AE489" s="13">
        <v>0.2200030329899523</v>
      </c>
      <c r="AF489" s="13">
        <v>0.14440203008896091</v>
      </c>
      <c r="AH489" s="13">
        <v>0.18433332389497739</v>
      </c>
      <c r="AI489" s="13">
        <v>0.14802985325471499</v>
      </c>
      <c r="AJ489" s="13">
        <v>0.23320545706269419</v>
      </c>
      <c r="AK489" s="13">
        <v>0.1346476898823705</v>
      </c>
      <c r="AL489" s="13">
        <v>0.19683707965810829</v>
      </c>
      <c r="AM489" s="13">
        <v>0.1617727257234694</v>
      </c>
      <c r="AO489" s="13">
        <v>0.1929888708548704</v>
      </c>
      <c r="AP489" s="13">
        <v>0.1171082465116102</v>
      </c>
      <c r="AQ489" s="13">
        <v>0.23672735340364739</v>
      </c>
      <c r="AR489" s="13">
        <v>0.1850456125362156</v>
      </c>
      <c r="AS489" s="13">
        <v>0.1697905436630488</v>
      </c>
      <c r="AT489" s="13">
        <v>0.1648849696410023</v>
      </c>
      <c r="AV489" s="13">
        <v>0.14311988890950711</v>
      </c>
      <c r="AW489" s="13">
        <v>0.21719961798103679</v>
      </c>
      <c r="AX489" s="13">
        <v>0.1992381387149898</v>
      </c>
      <c r="AY489" s="13">
        <v>0.16824043967924929</v>
      </c>
      <c r="AZ489" s="13">
        <v>0.15669616712510251</v>
      </c>
      <c r="BB489" s="13">
        <v>0.19372230434097121</v>
      </c>
      <c r="BC489" s="13">
        <v>0.16887901193697261</v>
      </c>
      <c r="BD489" s="13">
        <v>0.16123100390626871</v>
      </c>
      <c r="BE489" s="13">
        <v>6.8481627380437976E-2</v>
      </c>
      <c r="BF489" s="13">
        <v>0.1863101273602093</v>
      </c>
      <c r="BH489" s="13">
        <v>0.18381577866933241</v>
      </c>
      <c r="BI489" s="13">
        <v>0.16368196535571489</v>
      </c>
      <c r="BJ489" s="13">
        <v>0.16137022901850889</v>
      </c>
      <c r="BK489" s="13">
        <v>0.1182468769254853</v>
      </c>
      <c r="BL489" s="13">
        <v>0.2033924378783491</v>
      </c>
      <c r="BN489" s="13">
        <v>0.1511756231714832</v>
      </c>
      <c r="BO489" s="13">
        <v>0.16869984060906101</v>
      </c>
      <c r="BP489" s="13">
        <v>0.1165829314389526</v>
      </c>
      <c r="BQ489" s="13">
        <v>0.148343435876476</v>
      </c>
      <c r="BR489" s="13">
        <v>0.17457711186068339</v>
      </c>
      <c r="BS489" s="13">
        <v>0.21560509230418329</v>
      </c>
    </row>
    <row r="490" spans="2:73" x14ac:dyDescent="0.35">
      <c r="B490" s="12" t="s">
        <v>126</v>
      </c>
      <c r="C490" s="13">
        <v>0.1253724578299438</v>
      </c>
      <c r="D490" s="13">
        <v>0.1188653295657026</v>
      </c>
      <c r="E490" s="13">
        <v>8.1151071899781685E-2</v>
      </c>
      <c r="F490" s="13">
        <v>8.417773693614812E-2</v>
      </c>
      <c r="G490" s="13">
        <v>0.1317044422409924</v>
      </c>
      <c r="H490" s="13">
        <v>0.1721855424938413</v>
      </c>
      <c r="I490" s="13">
        <v>0.14844666309767121</v>
      </c>
      <c r="K490" s="13">
        <v>0.12524917198862379</v>
      </c>
      <c r="L490" s="13">
        <v>0.12578328502055641</v>
      </c>
      <c r="N490" s="13">
        <v>8.4355280167999286E-2</v>
      </c>
      <c r="O490" s="13">
        <v>0.1144304010356183</v>
      </c>
      <c r="P490" s="13">
        <v>0.13145855225149081</v>
      </c>
      <c r="Q490" s="13">
        <v>0.16489898095069261</v>
      </c>
      <c r="S490" s="13">
        <v>0.1074820917263907</v>
      </c>
      <c r="T490" s="13">
        <v>7.0087544676795913E-2</v>
      </c>
      <c r="U490" s="13">
        <v>0.16492621113082229</v>
      </c>
      <c r="V490" s="13">
        <v>0.1520036758215933</v>
      </c>
      <c r="W490" s="13">
        <v>0.18696723333390369</v>
      </c>
      <c r="X490" s="13">
        <v>0.1251709741121062</v>
      </c>
      <c r="Y490" s="13">
        <v>5.7625973565055597E-2</v>
      </c>
      <c r="Z490" s="13">
        <v>0.15566846693201811</v>
      </c>
      <c r="AB490" s="13">
        <v>0.1502844846847935</v>
      </c>
      <c r="AC490" s="13">
        <v>0.14232185313695009</v>
      </c>
      <c r="AD490" s="13">
        <v>0.11370222721404399</v>
      </c>
      <c r="AE490" s="13">
        <v>8.1431090993499267E-2</v>
      </c>
      <c r="AF490" s="13">
        <v>6.7293475351840215E-2</v>
      </c>
      <c r="AH490" s="13">
        <v>0.17451568516539631</v>
      </c>
      <c r="AI490" s="13">
        <v>5.6243040348500958E-2</v>
      </c>
      <c r="AJ490" s="13">
        <v>9.7713392979759714E-2</v>
      </c>
      <c r="AK490" s="13">
        <v>8.1295060463396032E-2</v>
      </c>
      <c r="AL490" s="13">
        <v>0.13544790402491549</v>
      </c>
      <c r="AM490" s="13">
        <v>0.1170422641875894</v>
      </c>
      <c r="AO490" s="13">
        <v>0.14756821971418521</v>
      </c>
      <c r="AP490" s="13">
        <v>6.9898961614465682E-2</v>
      </c>
      <c r="AQ490" s="13">
        <v>8.9599020821681197E-2</v>
      </c>
      <c r="AR490" s="13">
        <v>9.4382836615304153E-2</v>
      </c>
      <c r="AS490" s="13">
        <v>0.18053586469414809</v>
      </c>
      <c r="AT490" s="13">
        <v>0.1131723605981933</v>
      </c>
      <c r="AV490" s="13">
        <v>6.4478925270542137E-2</v>
      </c>
      <c r="AW490" s="13">
        <v>9.6176236436759974E-2</v>
      </c>
      <c r="AX490" s="13">
        <v>8.4170008805831434E-2</v>
      </c>
      <c r="AY490" s="13">
        <v>0.14784138756663379</v>
      </c>
      <c r="AZ490" s="13">
        <v>0.1123964371988677</v>
      </c>
      <c r="BB490" s="13">
        <v>0.17540202840169819</v>
      </c>
      <c r="BC490" s="13">
        <v>5.5768087316647709E-2</v>
      </c>
      <c r="BD490" s="13">
        <v>9.8519466948632353E-2</v>
      </c>
      <c r="BE490" s="13">
        <v>8.8767992744229515E-2</v>
      </c>
      <c r="BF490" s="13">
        <v>0.13046919056744491</v>
      </c>
      <c r="BH490" s="13">
        <v>0.1691352613188126</v>
      </c>
      <c r="BI490" s="13">
        <v>5.4094833421414253E-2</v>
      </c>
      <c r="BJ490" s="13">
        <v>9.6943616998079116E-2</v>
      </c>
      <c r="BK490" s="13">
        <v>9.4936741229833824E-2</v>
      </c>
      <c r="BL490" s="13">
        <v>0.17978120438556369</v>
      </c>
      <c r="BN490" s="13">
        <v>7.3139967841818657E-2</v>
      </c>
      <c r="BO490" s="13">
        <v>0.1011778759793726</v>
      </c>
      <c r="BP490" s="13">
        <v>9.0326005878948165E-2</v>
      </c>
      <c r="BQ490" s="13">
        <v>0.1097194759002376</v>
      </c>
      <c r="BR490" s="13">
        <v>0.13566082597384821</v>
      </c>
      <c r="BS490" s="13">
        <v>0.19719373829654571</v>
      </c>
    </row>
    <row r="491" spans="2:73" x14ac:dyDescent="0.35">
      <c r="B491" s="12" t="s">
        <v>210</v>
      </c>
      <c r="C491" s="13">
        <v>8.8414383098484164E-2</v>
      </c>
      <c r="D491" s="13">
        <v>0.14015529109714969</v>
      </c>
      <c r="E491" s="13">
        <v>0.11431542276184969</v>
      </c>
      <c r="F491" s="13">
        <v>0.1118676971067325</v>
      </c>
      <c r="G491" s="13">
        <v>5.4012764496896473E-2</v>
      </c>
      <c r="H491" s="13">
        <v>8.6241246564757956E-2</v>
      </c>
      <c r="I491" s="13">
        <v>5.8580746811936132E-2</v>
      </c>
      <c r="K491" s="13">
        <v>3.8954222782914598E-2</v>
      </c>
      <c r="L491" s="13">
        <v>0.13807770694673879</v>
      </c>
      <c r="N491" s="13">
        <v>5.1698685676399861E-2</v>
      </c>
      <c r="O491" s="13">
        <v>8.0179350181987089E-2</v>
      </c>
      <c r="P491" s="13">
        <v>0.1041640332852057</v>
      </c>
      <c r="Q491" s="13">
        <v>0.1120106010856394</v>
      </c>
      <c r="S491" s="13">
        <v>9.0719175046405739E-2</v>
      </c>
      <c r="T491" s="13">
        <v>9.7010937977791242E-2</v>
      </c>
      <c r="U491" s="13">
        <v>2.8038982044178241E-2</v>
      </c>
      <c r="V491" s="13">
        <v>0.13101141402109989</v>
      </c>
      <c r="W491" s="13">
        <v>9.146972218622805E-2</v>
      </c>
      <c r="X491" s="13">
        <v>5.0918396742503723E-2</v>
      </c>
      <c r="Y491" s="13">
        <v>6.6286492062784655E-2</v>
      </c>
      <c r="Z491" s="13">
        <v>8.2838177080090475E-2</v>
      </c>
      <c r="AB491" s="13">
        <v>9.1338984921354727E-2</v>
      </c>
      <c r="AC491" s="13">
        <v>8.7096629675349535E-2</v>
      </c>
      <c r="AD491" s="13">
        <v>7.3405619366908578E-2</v>
      </c>
      <c r="AE491" s="13">
        <v>9.6771900080774839E-2</v>
      </c>
      <c r="AF491" s="13">
        <v>3.4568707645370109E-2</v>
      </c>
      <c r="AH491" s="13">
        <v>8.3263848324459211E-2</v>
      </c>
      <c r="AI491" s="13">
        <v>4.2115384346150413E-2</v>
      </c>
      <c r="AJ491" s="13">
        <v>4.2662878382626147E-2</v>
      </c>
      <c r="AK491" s="13">
        <v>0.11107572143906801</v>
      </c>
      <c r="AL491" s="13">
        <v>9.9715436441735E-2</v>
      </c>
      <c r="AM491" s="13">
        <v>7.6421719259435208E-2</v>
      </c>
      <c r="AO491" s="13">
        <v>9.196364916660521E-2</v>
      </c>
      <c r="AP491" s="13">
        <v>4.7275535349570137E-2</v>
      </c>
      <c r="AQ491" s="13">
        <v>4.9633178022464898E-2</v>
      </c>
      <c r="AR491" s="13">
        <v>8.1140985217165229E-2</v>
      </c>
      <c r="AS491" s="13">
        <v>9.6514046795413699E-2</v>
      </c>
      <c r="AT491" s="13">
        <v>6.7406983788772232E-2</v>
      </c>
      <c r="AV491" s="13">
        <v>4.9450945458504827E-2</v>
      </c>
      <c r="AW491" s="13">
        <v>4.4101622859493803E-2</v>
      </c>
      <c r="AX491" s="13">
        <v>6.8307145867168476E-2</v>
      </c>
      <c r="AY491" s="13">
        <v>8.7334189324091344E-2</v>
      </c>
      <c r="AZ491" s="13">
        <v>6.6191305547639412E-2</v>
      </c>
      <c r="BB491" s="13">
        <v>8.5017165780231607E-2</v>
      </c>
      <c r="BC491" s="13">
        <v>5.3513018982299272E-2</v>
      </c>
      <c r="BD491" s="13">
        <v>4.9544655073990453E-2</v>
      </c>
      <c r="BE491" s="13">
        <v>9.1952463901418799E-2</v>
      </c>
      <c r="BF491" s="13">
        <v>0.1187145928586447</v>
      </c>
      <c r="BH491" s="13">
        <v>9.4957627450708612E-2</v>
      </c>
      <c r="BI491" s="13">
        <v>5.2143848709784432E-2</v>
      </c>
      <c r="BJ491" s="13">
        <v>4.0145913441491737E-2</v>
      </c>
      <c r="BK491" s="13">
        <v>6.8353675792347454E-2</v>
      </c>
      <c r="BL491" s="13">
        <v>7.047031202644452E-2</v>
      </c>
      <c r="BN491" s="13">
        <v>5.3999836082595461E-2</v>
      </c>
      <c r="BO491" s="13">
        <v>6.6369784239238394E-2</v>
      </c>
      <c r="BP491" s="13">
        <v>6.5100149717864278E-2</v>
      </c>
      <c r="BQ491" s="13">
        <v>4.3052116555947838E-2</v>
      </c>
      <c r="BR491" s="13">
        <v>0.12023552777220201</v>
      </c>
      <c r="BS491" s="13">
        <v>8.1069222582323228E-2</v>
      </c>
    </row>
    <row r="493" spans="2:73" x14ac:dyDescent="0.35">
      <c r="B493" s="25" t="s">
        <v>213</v>
      </c>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row>
    <row r="494" spans="2:73" x14ac:dyDescent="0.35">
      <c r="B494" s="27" t="s">
        <v>16</v>
      </c>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row>
    <row r="495" spans="2:73" x14ac:dyDescent="0.35">
      <c r="B495" s="12" t="s">
        <v>122</v>
      </c>
      <c r="C495" s="13">
        <v>0.2213987745296124</v>
      </c>
      <c r="D495" s="13">
        <v>0.18071424449988679</v>
      </c>
      <c r="E495" s="13">
        <v>0.26157484495335492</v>
      </c>
      <c r="F495" s="13">
        <v>0.28575175471281589</v>
      </c>
      <c r="G495" s="13">
        <v>0.24519674068548941</v>
      </c>
      <c r="H495" s="13">
        <v>0.18100550549670619</v>
      </c>
      <c r="I495" s="13">
        <v>0.18040750890172971</v>
      </c>
      <c r="K495" s="13">
        <v>0.2370930740513586</v>
      </c>
      <c r="L495" s="13">
        <v>0.20391863893878309</v>
      </c>
      <c r="N495" s="13">
        <v>0.23340796987579521</v>
      </c>
      <c r="O495" s="13">
        <v>0.21321883016113011</v>
      </c>
      <c r="P495" s="13">
        <v>0.22567925407132941</v>
      </c>
      <c r="Q495" s="13">
        <v>0.21871486292858239</v>
      </c>
      <c r="S495" s="13">
        <v>0.26354118480659661</v>
      </c>
      <c r="T495" s="13">
        <v>0.2174965607750626</v>
      </c>
      <c r="U495" s="13">
        <v>0.20974705834412799</v>
      </c>
      <c r="V495" s="13">
        <v>0.1804978633691077</v>
      </c>
      <c r="W495" s="13">
        <v>0.21261782686864961</v>
      </c>
      <c r="X495" s="13">
        <v>0.17207123820317119</v>
      </c>
      <c r="Y495" s="13">
        <v>0.2193273158917354</v>
      </c>
      <c r="Z495" s="13">
        <v>0.24410840455031771</v>
      </c>
      <c r="AB495" s="13">
        <v>0.2187322259976619</v>
      </c>
      <c r="AC495" s="13">
        <v>0.23073501989532991</v>
      </c>
      <c r="AD495" s="13">
        <v>0.1860646998545559</v>
      </c>
      <c r="AE495" s="13">
        <v>0.20355706703663709</v>
      </c>
      <c r="AF495" s="13">
        <v>0.29881588250537278</v>
      </c>
      <c r="AH495" s="13">
        <v>0.30801721898734441</v>
      </c>
      <c r="AI495" s="13">
        <v>0.2421614978626998</v>
      </c>
      <c r="AJ495" s="13">
        <v>0.14867354405614189</v>
      </c>
      <c r="AK495" s="13">
        <v>6.9294041955204291E-2</v>
      </c>
      <c r="AL495" s="13">
        <v>0.18804731550903159</v>
      </c>
      <c r="AM495" s="13">
        <v>0.1705018380332676</v>
      </c>
      <c r="AO495" s="13">
        <v>0.28793697384582267</v>
      </c>
      <c r="AP495" s="13">
        <v>0.23760918815183221</v>
      </c>
      <c r="AQ495" s="13">
        <v>0.16202005568779559</v>
      </c>
      <c r="AR495" s="13">
        <v>7.4840470454889119E-2</v>
      </c>
      <c r="AS495" s="13">
        <v>0.27526405975895152</v>
      </c>
      <c r="AT495" s="13">
        <v>0.1691878470083038</v>
      </c>
      <c r="AV495" s="13">
        <v>0.30046288115018582</v>
      </c>
      <c r="AW495" s="13">
        <v>0.16990851669253479</v>
      </c>
      <c r="AX495" s="13">
        <v>0.1045942420974664</v>
      </c>
      <c r="AY495" s="13">
        <v>0.28946723992547219</v>
      </c>
      <c r="AZ495" s="13">
        <v>0.18269091995220171</v>
      </c>
      <c r="BB495" s="13">
        <v>0.28860337085777032</v>
      </c>
      <c r="BC495" s="13">
        <v>0.21226492200491159</v>
      </c>
      <c r="BD495" s="13">
        <v>0.1495229911745527</v>
      </c>
      <c r="BE495" s="13">
        <v>0.11831194880427701</v>
      </c>
      <c r="BF495" s="13">
        <v>0.37113189068997821</v>
      </c>
      <c r="BH495" s="13">
        <v>0.27541500369112337</v>
      </c>
      <c r="BI495" s="13">
        <v>0.21468475375156779</v>
      </c>
      <c r="BJ495" s="13">
        <v>0.15488432419320861</v>
      </c>
      <c r="BK495" s="13">
        <v>0.14534586901629371</v>
      </c>
      <c r="BL495" s="13">
        <v>0.33600520019264207</v>
      </c>
      <c r="BN495" s="13">
        <v>0.21922530983180691</v>
      </c>
      <c r="BO495" s="13">
        <v>0.18272853371297759</v>
      </c>
      <c r="BP495" s="13">
        <v>0.1116644287947384</v>
      </c>
      <c r="BQ495" s="13">
        <v>0.17305300105871091</v>
      </c>
      <c r="BR495" s="13">
        <v>0.29223169974595442</v>
      </c>
      <c r="BS495" s="13">
        <v>0.28184739946952769</v>
      </c>
    </row>
    <row r="496" spans="2:73" x14ac:dyDescent="0.35">
      <c r="B496" s="12" t="s">
        <v>123</v>
      </c>
      <c r="C496" s="13">
        <v>0.38331563202939428</v>
      </c>
      <c r="D496" s="13">
        <v>0.37916128427154078</v>
      </c>
      <c r="E496" s="13">
        <v>0.38495769313230932</v>
      </c>
      <c r="F496" s="13">
        <v>0.37059453849124269</v>
      </c>
      <c r="G496" s="13">
        <v>0.3859010681353458</v>
      </c>
      <c r="H496" s="13">
        <v>0.38052216602972327</v>
      </c>
      <c r="I496" s="13">
        <v>0.39225215194714691</v>
      </c>
      <c r="K496" s="13">
        <v>0.41031936477534808</v>
      </c>
      <c r="L496" s="13">
        <v>0.35719081877757392</v>
      </c>
      <c r="N496" s="13">
        <v>0.46001720101967891</v>
      </c>
      <c r="O496" s="13">
        <v>0.37646201550320979</v>
      </c>
      <c r="P496" s="13">
        <v>0.33307914716049031</v>
      </c>
      <c r="Q496" s="13">
        <v>0.38087347024766682</v>
      </c>
      <c r="S496" s="13">
        <v>0.37851464127545498</v>
      </c>
      <c r="T496" s="13">
        <v>0.41937119320912569</v>
      </c>
      <c r="U496" s="13">
        <v>0.3541044101082319</v>
      </c>
      <c r="V496" s="13">
        <v>0.3981968628912852</v>
      </c>
      <c r="W496" s="13">
        <v>0.37300807642211359</v>
      </c>
      <c r="X496" s="13">
        <v>0.33343222663770072</v>
      </c>
      <c r="Y496" s="13">
        <v>0.37708584965080377</v>
      </c>
      <c r="Z496" s="13">
        <v>0.40027589891116472</v>
      </c>
      <c r="AB496" s="13">
        <v>0.38596839133570338</v>
      </c>
      <c r="AC496" s="13">
        <v>0.38343388217637409</v>
      </c>
      <c r="AD496" s="13">
        <v>0.35146214101263329</v>
      </c>
      <c r="AE496" s="13">
        <v>0.46148967953922859</v>
      </c>
      <c r="AF496" s="13">
        <v>0.4376266630958065</v>
      </c>
      <c r="AH496" s="13">
        <v>0.37814509772455118</v>
      </c>
      <c r="AI496" s="13">
        <v>0.47524556441676441</v>
      </c>
      <c r="AJ496" s="13">
        <v>0.35243664869508368</v>
      </c>
      <c r="AK496" s="13">
        <v>0.52701368733012499</v>
      </c>
      <c r="AL496" s="13">
        <v>0.43506787156871157</v>
      </c>
      <c r="AM496" s="13">
        <v>0.29841557791368623</v>
      </c>
      <c r="AO496" s="13">
        <v>0.37786076961248483</v>
      </c>
      <c r="AP496" s="13">
        <v>0.48303373237282382</v>
      </c>
      <c r="AQ496" s="13">
        <v>0.35308598771873673</v>
      </c>
      <c r="AR496" s="13">
        <v>0.49572563880140452</v>
      </c>
      <c r="AS496" s="13">
        <v>0.41044565485041451</v>
      </c>
      <c r="AT496" s="13">
        <v>0.31773445045574528</v>
      </c>
      <c r="AV496" s="13">
        <v>0.43503685488090682</v>
      </c>
      <c r="AW496" s="13">
        <v>0.36532110070707408</v>
      </c>
      <c r="AX496" s="13">
        <v>0.53647175756879961</v>
      </c>
      <c r="AY496" s="13">
        <v>0.41181069159332889</v>
      </c>
      <c r="AZ496" s="13">
        <v>0.31954300402372071</v>
      </c>
      <c r="BB496" s="13">
        <v>0.39727516804892188</v>
      </c>
      <c r="BC496" s="13">
        <v>0.44007894173096629</v>
      </c>
      <c r="BD496" s="13">
        <v>0.30185468125763543</v>
      </c>
      <c r="BE496" s="13">
        <v>0.57540714980863983</v>
      </c>
      <c r="BF496" s="13">
        <v>0.27064678730150821</v>
      </c>
      <c r="BH496" s="13">
        <v>0.40313065226699601</v>
      </c>
      <c r="BI496" s="13">
        <v>0.4585113897236483</v>
      </c>
      <c r="BJ496" s="13">
        <v>0.33309525037287141</v>
      </c>
      <c r="BK496" s="13">
        <v>0.46855065097267851</v>
      </c>
      <c r="BL496" s="13">
        <v>0.35955681989105548</v>
      </c>
      <c r="BN496" s="13">
        <v>0.41970242172305772</v>
      </c>
      <c r="BO496" s="13">
        <v>0.30890283466609808</v>
      </c>
      <c r="BP496" s="13">
        <v>0.53424459113596579</v>
      </c>
      <c r="BQ496" s="13">
        <v>0.35873264643329789</v>
      </c>
      <c r="BR496" s="13">
        <v>0.37859592201018838</v>
      </c>
      <c r="BS496" s="13">
        <v>0.39067925927198183</v>
      </c>
    </row>
    <row r="497" spans="2:73" x14ac:dyDescent="0.35">
      <c r="B497" s="12" t="s">
        <v>124</v>
      </c>
      <c r="C497" s="13">
        <v>0.19093314452860891</v>
      </c>
      <c r="D497" s="13">
        <v>0.16466527633380121</v>
      </c>
      <c r="E497" s="13">
        <v>0.1358107301786616</v>
      </c>
      <c r="F497" s="13">
        <v>0.1598138108740503</v>
      </c>
      <c r="G497" s="13">
        <v>0.17928015890044241</v>
      </c>
      <c r="H497" s="13">
        <v>0.2411529385575053</v>
      </c>
      <c r="I497" s="13">
        <v>0.23483170369707029</v>
      </c>
      <c r="K497" s="13">
        <v>0.16338928367736369</v>
      </c>
      <c r="L497" s="13">
        <v>0.21891512350992989</v>
      </c>
      <c r="N497" s="13">
        <v>0.1357407501828255</v>
      </c>
      <c r="O497" s="13">
        <v>0.19043067187218801</v>
      </c>
      <c r="P497" s="13">
        <v>0.2113772806872766</v>
      </c>
      <c r="Q497" s="13">
        <v>0.2141695989322927</v>
      </c>
      <c r="S497" s="13">
        <v>0.16397723075093729</v>
      </c>
      <c r="T497" s="13">
        <v>0.18579084837800411</v>
      </c>
      <c r="U497" s="13">
        <v>0.248792751739426</v>
      </c>
      <c r="V497" s="13">
        <v>0.18129754761291719</v>
      </c>
      <c r="W497" s="13">
        <v>0.1585295824990352</v>
      </c>
      <c r="X497" s="13">
        <v>0.30539936802668077</v>
      </c>
      <c r="Y497" s="13">
        <v>0.21430350812437651</v>
      </c>
      <c r="Z497" s="13">
        <v>0.16372181496774349</v>
      </c>
      <c r="AB497" s="13">
        <v>0.18365430227623111</v>
      </c>
      <c r="AC497" s="13">
        <v>0.1930902770911854</v>
      </c>
      <c r="AD497" s="13">
        <v>0.23893126972692511</v>
      </c>
      <c r="AE497" s="13">
        <v>0.14288069434690659</v>
      </c>
      <c r="AF497" s="13">
        <v>9.4720354586030328E-2</v>
      </c>
      <c r="AH497" s="13">
        <v>0.16753545183512381</v>
      </c>
      <c r="AI497" s="13">
        <v>0.14803859875523159</v>
      </c>
      <c r="AJ497" s="13">
        <v>0.2477847760398097</v>
      </c>
      <c r="AK497" s="13">
        <v>0.25460304427406683</v>
      </c>
      <c r="AL497" s="13">
        <v>0.1192974090543915</v>
      </c>
      <c r="AM497" s="13">
        <v>0.23843526198262549</v>
      </c>
      <c r="AO497" s="13">
        <v>0.1683216836562593</v>
      </c>
      <c r="AP497" s="13">
        <v>0.14867269800497679</v>
      </c>
      <c r="AQ497" s="13">
        <v>0.19744289122732239</v>
      </c>
      <c r="AR497" s="13">
        <v>0.25749145925158762</v>
      </c>
      <c r="AS497" s="13">
        <v>0.14029000084949461</v>
      </c>
      <c r="AT497" s="13">
        <v>0.26206506878126701</v>
      </c>
      <c r="AV497" s="13">
        <v>0.13587900853935689</v>
      </c>
      <c r="AW497" s="13">
        <v>0.1902212054197821</v>
      </c>
      <c r="AX497" s="13">
        <v>0.24534904106773481</v>
      </c>
      <c r="AY497" s="13">
        <v>0.1348103321716175</v>
      </c>
      <c r="AZ497" s="13">
        <v>0.23055773955188069</v>
      </c>
      <c r="BB497" s="13">
        <v>0.16203977624440249</v>
      </c>
      <c r="BC497" s="13">
        <v>0.1958382183235764</v>
      </c>
      <c r="BD497" s="13">
        <v>0.2285946623446303</v>
      </c>
      <c r="BE497" s="13">
        <v>0.2218344697841827</v>
      </c>
      <c r="BF497" s="13">
        <v>0.16246955697041501</v>
      </c>
      <c r="BH497" s="13">
        <v>0.16097174901166281</v>
      </c>
      <c r="BI497" s="13">
        <v>0.18892245006934599</v>
      </c>
      <c r="BJ497" s="13">
        <v>0.20992701279993509</v>
      </c>
      <c r="BK497" s="13">
        <v>0.25630576626703988</v>
      </c>
      <c r="BL497" s="13">
        <v>0.18924095664463009</v>
      </c>
      <c r="BN497" s="13">
        <v>0.20234672032311571</v>
      </c>
      <c r="BO497" s="13">
        <v>0.18916159981682501</v>
      </c>
      <c r="BP497" s="13">
        <v>0.2533284170310291</v>
      </c>
      <c r="BQ497" s="13">
        <v>0.2527835371315536</v>
      </c>
      <c r="BR497" s="13">
        <v>0.1085785028993973</v>
      </c>
      <c r="BS497" s="13">
        <v>0.1707079619615319</v>
      </c>
    </row>
    <row r="498" spans="2:73" x14ac:dyDescent="0.35">
      <c r="B498" s="12" t="s">
        <v>125</v>
      </c>
      <c r="C498" s="13">
        <v>9.4695951747227725E-2</v>
      </c>
      <c r="D498" s="13">
        <v>0.11552228288191679</v>
      </c>
      <c r="E498" s="13">
        <v>0.1050622473862072</v>
      </c>
      <c r="F498" s="13">
        <v>5.8942056665135537E-2</v>
      </c>
      <c r="G498" s="13">
        <v>0.11088402306688711</v>
      </c>
      <c r="H498" s="13">
        <v>8.7326609224927285E-2</v>
      </c>
      <c r="I498" s="13">
        <v>9.447874347024568E-2</v>
      </c>
      <c r="K498" s="13">
        <v>8.7302161427237929E-2</v>
      </c>
      <c r="L498" s="13">
        <v>0.1023069839336206</v>
      </c>
      <c r="N498" s="13">
        <v>8.0446622926508712E-2</v>
      </c>
      <c r="O498" s="13">
        <v>0.1161752152709291</v>
      </c>
      <c r="P498" s="13">
        <v>9.2639167898362171E-2</v>
      </c>
      <c r="Q498" s="13">
        <v>8.1118161029223021E-2</v>
      </c>
      <c r="S498" s="13">
        <v>8.2349805023917241E-2</v>
      </c>
      <c r="T498" s="13">
        <v>9.5792803133125576E-2</v>
      </c>
      <c r="U498" s="13">
        <v>0.13037224037156969</v>
      </c>
      <c r="V498" s="13">
        <v>9.0412860888042956E-2</v>
      </c>
      <c r="W498" s="13">
        <v>0.1088104386573344</v>
      </c>
      <c r="X498" s="13">
        <v>0.1005498990815339</v>
      </c>
      <c r="Y498" s="13">
        <v>0.11598929146268711</v>
      </c>
      <c r="Z498" s="13">
        <v>8.0041226743004193E-2</v>
      </c>
      <c r="AB498" s="13">
        <v>0.11088973315622511</v>
      </c>
      <c r="AC498" s="13">
        <v>8.8865143214021336E-2</v>
      </c>
      <c r="AD498" s="13">
        <v>0.1156607403840642</v>
      </c>
      <c r="AE498" s="13">
        <v>9.3311650197248588E-2</v>
      </c>
      <c r="AF498" s="13">
        <v>9.1055153785440532E-2</v>
      </c>
      <c r="AH498" s="13">
        <v>6.7993367230510457E-2</v>
      </c>
      <c r="AI498" s="13">
        <v>7.4034417485086948E-2</v>
      </c>
      <c r="AJ498" s="13">
        <v>0.16048571463305181</v>
      </c>
      <c r="AK498" s="13">
        <v>7.5707993974513443E-2</v>
      </c>
      <c r="AL498" s="13">
        <v>0.1229385788896467</v>
      </c>
      <c r="AM498" s="13">
        <v>0.11861072988536731</v>
      </c>
      <c r="AO498" s="13">
        <v>7.919849620568678E-2</v>
      </c>
      <c r="AP498" s="13">
        <v>6.8520227905844236E-2</v>
      </c>
      <c r="AQ498" s="13">
        <v>0.18319554418605749</v>
      </c>
      <c r="AR498" s="13">
        <v>0.1063055154484769</v>
      </c>
      <c r="AS498" s="13">
        <v>8.8924243993736676E-2</v>
      </c>
      <c r="AT498" s="13">
        <v>9.7535697781566164E-2</v>
      </c>
      <c r="AV498" s="13">
        <v>6.6317158127997503E-2</v>
      </c>
      <c r="AW498" s="13">
        <v>0.1685436622689773</v>
      </c>
      <c r="AX498" s="13">
        <v>5.227302016097915E-2</v>
      </c>
      <c r="AY498" s="13">
        <v>0.1032163166056996</v>
      </c>
      <c r="AZ498" s="13">
        <v>0.1124117379116699</v>
      </c>
      <c r="BB498" s="13">
        <v>6.4393711766226325E-2</v>
      </c>
      <c r="BC498" s="13">
        <v>8.7304234354056987E-2</v>
      </c>
      <c r="BD498" s="13">
        <v>0.17117158573934901</v>
      </c>
      <c r="BE498" s="13">
        <v>7.3576853960072783E-2</v>
      </c>
      <c r="BF498" s="13">
        <v>9.9370207403191399E-2</v>
      </c>
      <c r="BH498" s="13">
        <v>6.5280738955984019E-2</v>
      </c>
      <c r="BI498" s="13">
        <v>7.9438399410527438E-2</v>
      </c>
      <c r="BJ498" s="13">
        <v>0.16614376425841551</v>
      </c>
      <c r="BK498" s="13">
        <v>7.9027099104906587E-2</v>
      </c>
      <c r="BL498" s="13">
        <v>8.27996919227382E-2</v>
      </c>
      <c r="BN498" s="13">
        <v>0.1025682862611344</v>
      </c>
      <c r="BO498" s="13">
        <v>0.1824057753885085</v>
      </c>
      <c r="BP498" s="13">
        <v>4.5362783114986253E-2</v>
      </c>
      <c r="BQ498" s="13">
        <v>9.8651631742436727E-2</v>
      </c>
      <c r="BR498" s="13">
        <v>5.4322837296850869E-2</v>
      </c>
      <c r="BS498" s="13">
        <v>7.2040635513908921E-2</v>
      </c>
    </row>
    <row r="499" spans="2:73" x14ac:dyDescent="0.35">
      <c r="B499" s="12" t="s">
        <v>126</v>
      </c>
      <c r="C499" s="13">
        <v>4.7836370670874873E-2</v>
      </c>
      <c r="D499" s="13">
        <v>3.4641420403943697E-2</v>
      </c>
      <c r="E499" s="13">
        <v>1.81037094729786E-2</v>
      </c>
      <c r="F499" s="13">
        <v>4.4970727201310262E-2</v>
      </c>
      <c r="G499" s="13">
        <v>5.349110611737927E-2</v>
      </c>
      <c r="H499" s="13">
        <v>6.265071251714599E-2</v>
      </c>
      <c r="I499" s="13">
        <v>6.2219661298833953E-2</v>
      </c>
      <c r="K499" s="13">
        <v>6.2984510765601395E-2</v>
      </c>
      <c r="L499" s="13">
        <v>3.2797824530321013E-2</v>
      </c>
      <c r="N499" s="13">
        <v>5.4014408927084367E-2</v>
      </c>
      <c r="O499" s="13">
        <v>4.4769386020125403E-2</v>
      </c>
      <c r="P499" s="13">
        <v>6.4291867995868543E-2</v>
      </c>
      <c r="Q499" s="13">
        <v>3.0501178754797981E-2</v>
      </c>
      <c r="S499" s="13">
        <v>3.5478498981110961E-2</v>
      </c>
      <c r="T499" s="13">
        <v>6.5575282672697697E-3</v>
      </c>
      <c r="U499" s="13">
        <v>4.1870580299397372E-2</v>
      </c>
      <c r="V499" s="13">
        <v>8.8377512986185749E-2</v>
      </c>
      <c r="W499" s="13">
        <v>7.6998471572041149E-2</v>
      </c>
      <c r="X499" s="13">
        <v>6.4519836194025015E-2</v>
      </c>
      <c r="Y499" s="13">
        <v>1.298077291996096E-2</v>
      </c>
      <c r="Z499" s="13">
        <v>5.2950525014623322E-2</v>
      </c>
      <c r="AB499" s="13">
        <v>3.6922064979331343E-2</v>
      </c>
      <c r="AC499" s="13">
        <v>4.8831849202641629E-2</v>
      </c>
      <c r="AD499" s="13">
        <v>5.725029100132354E-2</v>
      </c>
      <c r="AE499" s="13">
        <v>3.8083722197477431E-2</v>
      </c>
      <c r="AF499" s="13">
        <v>5.2290384357729827E-2</v>
      </c>
      <c r="AH499" s="13">
        <v>2.5140508905681189E-2</v>
      </c>
      <c r="AI499" s="13">
        <v>3.6454990169633779E-2</v>
      </c>
      <c r="AJ499" s="13">
        <v>7.3807844404958314E-2</v>
      </c>
      <c r="AK499" s="13">
        <v>3.7725585403310669E-2</v>
      </c>
      <c r="AL499" s="13">
        <v>4.1455344247948993E-2</v>
      </c>
      <c r="AM499" s="13">
        <v>0.1049684362984958</v>
      </c>
      <c r="AO499" s="13">
        <v>2.4988733387846799E-2</v>
      </c>
      <c r="AP499" s="13">
        <v>3.7679757157125328E-2</v>
      </c>
      <c r="AQ499" s="13">
        <v>8.7758911194805708E-2</v>
      </c>
      <c r="AR499" s="13">
        <v>3.8315250618135878E-2</v>
      </c>
      <c r="AS499" s="13">
        <v>1.1487873924235619E-2</v>
      </c>
      <c r="AT499" s="13">
        <v>9.3113774768582944E-2</v>
      </c>
      <c r="AV499" s="13">
        <v>2.8505358552301581E-2</v>
      </c>
      <c r="AW499" s="13">
        <v>7.6143288201885068E-2</v>
      </c>
      <c r="AX499" s="13">
        <v>5.0862546273655183E-2</v>
      </c>
      <c r="AY499" s="13">
        <v>6.8678204903980149E-3</v>
      </c>
      <c r="AZ499" s="13">
        <v>8.7813238000913049E-2</v>
      </c>
      <c r="BB499" s="13">
        <v>3.016901133847346E-2</v>
      </c>
      <c r="BC499" s="13">
        <v>3.535878868831599E-2</v>
      </c>
      <c r="BD499" s="13">
        <v>0.12244618328840361</v>
      </c>
      <c r="BE499" s="13">
        <v>1.0869577642827781E-2</v>
      </c>
      <c r="BF499" s="13">
        <v>2.3681986533969138E-2</v>
      </c>
      <c r="BH499" s="13">
        <v>3.4642473302927253E-2</v>
      </c>
      <c r="BI499" s="13">
        <v>3.0626305141981811E-2</v>
      </c>
      <c r="BJ499" s="13">
        <v>0.1109501703309325</v>
      </c>
      <c r="BK499" s="13">
        <v>2.6383579694069941E-2</v>
      </c>
      <c r="BL499" s="13">
        <v>0</v>
      </c>
      <c r="BN499" s="13">
        <v>2.8138376866335649E-2</v>
      </c>
      <c r="BO499" s="13">
        <v>9.7973263582154427E-2</v>
      </c>
      <c r="BP499" s="13">
        <v>5.5399779923280427E-2</v>
      </c>
      <c r="BQ499" s="13">
        <v>7.6375653419606074E-2</v>
      </c>
      <c r="BR499" s="13">
        <v>4.9376586661236128E-2</v>
      </c>
      <c r="BS499" s="13">
        <v>2.7712563079412451E-2</v>
      </c>
    </row>
    <row r="500" spans="2:73" x14ac:dyDescent="0.35">
      <c r="B500" s="12" t="s">
        <v>210</v>
      </c>
      <c r="C500" s="13">
        <v>6.1820126494281882E-2</v>
      </c>
      <c r="D500" s="13">
        <v>0.12529549160891071</v>
      </c>
      <c r="E500" s="13">
        <v>9.449077487648852E-2</v>
      </c>
      <c r="F500" s="13">
        <v>7.9927112055445088E-2</v>
      </c>
      <c r="G500" s="13">
        <v>2.5246903094455951E-2</v>
      </c>
      <c r="H500" s="13">
        <v>4.7342068173991933E-2</v>
      </c>
      <c r="I500" s="13">
        <v>3.5810230684973493E-2</v>
      </c>
      <c r="K500" s="13">
        <v>3.8911605303090339E-2</v>
      </c>
      <c r="L500" s="13">
        <v>8.4870610309771458E-2</v>
      </c>
      <c r="N500" s="13">
        <v>3.6373047068107352E-2</v>
      </c>
      <c r="O500" s="13">
        <v>5.8943881172417452E-2</v>
      </c>
      <c r="P500" s="13">
        <v>7.2933282186672888E-2</v>
      </c>
      <c r="Q500" s="13">
        <v>7.4622728107437156E-2</v>
      </c>
      <c r="S500" s="13">
        <v>7.6138639161982935E-2</v>
      </c>
      <c r="T500" s="13">
        <v>7.4991066237412182E-2</v>
      </c>
      <c r="U500" s="13">
        <v>1.5112959137247001E-2</v>
      </c>
      <c r="V500" s="13">
        <v>6.1217352252461221E-2</v>
      </c>
      <c r="W500" s="13">
        <v>7.0035603980826117E-2</v>
      </c>
      <c r="X500" s="13">
        <v>2.4027431856888489E-2</v>
      </c>
      <c r="Y500" s="13">
        <v>6.0313261950436257E-2</v>
      </c>
      <c r="Z500" s="13">
        <v>5.8902129813146437E-2</v>
      </c>
      <c r="AB500" s="13">
        <v>6.3833282254847107E-2</v>
      </c>
      <c r="AC500" s="13">
        <v>5.5043828420447617E-2</v>
      </c>
      <c r="AD500" s="13">
        <v>5.0630858020497951E-2</v>
      </c>
      <c r="AE500" s="13">
        <v>6.0677186682501563E-2</v>
      </c>
      <c r="AF500" s="13">
        <v>2.549156166962006E-2</v>
      </c>
      <c r="AH500" s="13">
        <v>5.3168355316788943E-2</v>
      </c>
      <c r="AI500" s="13">
        <v>2.4064931310583529E-2</v>
      </c>
      <c r="AJ500" s="13">
        <v>1.681147217095472E-2</v>
      </c>
      <c r="AK500" s="13">
        <v>3.5655647062779662E-2</v>
      </c>
      <c r="AL500" s="13">
        <v>9.3193480730269326E-2</v>
      </c>
      <c r="AM500" s="13">
        <v>6.9068155886557792E-2</v>
      </c>
      <c r="AO500" s="13">
        <v>6.1693343291899669E-2</v>
      </c>
      <c r="AP500" s="13">
        <v>2.4484396407397569E-2</v>
      </c>
      <c r="AQ500" s="13">
        <v>1.649660998528232E-2</v>
      </c>
      <c r="AR500" s="13">
        <v>2.7321665425505969E-2</v>
      </c>
      <c r="AS500" s="13">
        <v>7.3588166623167098E-2</v>
      </c>
      <c r="AT500" s="13">
        <v>6.0363161204534638E-2</v>
      </c>
      <c r="AV500" s="13">
        <v>3.3798738749251572E-2</v>
      </c>
      <c r="AW500" s="13">
        <v>2.9862226709746649E-2</v>
      </c>
      <c r="AX500" s="13">
        <v>1.044939283136485E-2</v>
      </c>
      <c r="AY500" s="13">
        <v>5.3827599213483922E-2</v>
      </c>
      <c r="AZ500" s="13">
        <v>6.6983360559613847E-2</v>
      </c>
      <c r="BB500" s="13">
        <v>5.7518961744205239E-2</v>
      </c>
      <c r="BC500" s="13">
        <v>2.9154894898172631E-2</v>
      </c>
      <c r="BD500" s="13">
        <v>2.6409896195428929E-2</v>
      </c>
      <c r="BE500" s="13">
        <v>0</v>
      </c>
      <c r="BF500" s="13">
        <v>7.2699571100938068E-2</v>
      </c>
      <c r="BH500" s="13">
        <v>6.0559382771306347E-2</v>
      </c>
      <c r="BI500" s="13">
        <v>2.7816701902928651E-2</v>
      </c>
      <c r="BJ500" s="13">
        <v>2.4999478044636789E-2</v>
      </c>
      <c r="BK500" s="13">
        <v>2.4387034945011401E-2</v>
      </c>
      <c r="BL500" s="13">
        <v>3.2397331348934008E-2</v>
      </c>
      <c r="BN500" s="13">
        <v>2.80188849945497E-2</v>
      </c>
      <c r="BO500" s="13">
        <v>3.8827992833436298E-2</v>
      </c>
      <c r="BP500" s="13">
        <v>0</v>
      </c>
      <c r="BQ500" s="13">
        <v>4.0403530214394918E-2</v>
      </c>
      <c r="BR500" s="13">
        <v>0.11689445138637319</v>
      </c>
      <c r="BS500" s="13">
        <v>5.7012180703637179E-2</v>
      </c>
    </row>
    <row r="502" spans="2:73" x14ac:dyDescent="0.35">
      <c r="B502" s="25" t="s">
        <v>214</v>
      </c>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row>
    <row r="503" spans="2:73" x14ac:dyDescent="0.35">
      <c r="B503" s="27" t="s">
        <v>16</v>
      </c>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row>
    <row r="504" spans="2:73" x14ac:dyDescent="0.35">
      <c r="B504" s="12" t="s">
        <v>122</v>
      </c>
      <c r="C504" s="13">
        <v>0.1479974213567074</v>
      </c>
      <c r="D504" s="13">
        <v>0.18272203733179629</v>
      </c>
      <c r="E504" s="13">
        <v>0.23472583371967221</v>
      </c>
      <c r="F504" s="13">
        <v>0.19581218114893989</v>
      </c>
      <c r="G504" s="13">
        <v>0.12822387985133701</v>
      </c>
      <c r="H504" s="13">
        <v>8.9331316667002961E-2</v>
      </c>
      <c r="I504" s="13">
        <v>9.5838006732466327E-2</v>
      </c>
      <c r="K504" s="13">
        <v>0.16449302531828081</v>
      </c>
      <c r="L504" s="13">
        <v>0.13184111912590951</v>
      </c>
      <c r="N504" s="13">
        <v>0.21026398057420309</v>
      </c>
      <c r="O504" s="13">
        <v>0.1072770713887129</v>
      </c>
      <c r="P504" s="13">
        <v>0.1639209284448106</v>
      </c>
      <c r="Q504" s="13">
        <v>0.138724064234654</v>
      </c>
      <c r="S504" s="13">
        <v>0.17987067061682421</v>
      </c>
      <c r="T504" s="13">
        <v>0.15909937204005681</v>
      </c>
      <c r="U504" s="13">
        <v>6.6665804316360988E-2</v>
      </c>
      <c r="V504" s="13">
        <v>0.14449168731303311</v>
      </c>
      <c r="W504" s="13">
        <v>0.1126903598915036</v>
      </c>
      <c r="X504" s="13">
        <v>0.11190499933172129</v>
      </c>
      <c r="Y504" s="13">
        <v>7.9810986098226636E-2</v>
      </c>
      <c r="Z504" s="13">
        <v>0.20563650070009351</v>
      </c>
      <c r="AB504" s="13">
        <v>0.14214629811684429</v>
      </c>
      <c r="AC504" s="13">
        <v>0.12532657778407491</v>
      </c>
      <c r="AD504" s="13">
        <v>0.14326381532732679</v>
      </c>
      <c r="AE504" s="13">
        <v>0.1692307671079484</v>
      </c>
      <c r="AF504" s="13">
        <v>0.25781712322326661</v>
      </c>
      <c r="AH504" s="13">
        <v>0.18686350487037251</v>
      </c>
      <c r="AI504" s="13">
        <v>0.1719530117015157</v>
      </c>
      <c r="AJ504" s="13">
        <v>0.123338157314171</v>
      </c>
      <c r="AK504" s="13">
        <v>6.5997770286391311E-2</v>
      </c>
      <c r="AL504" s="13">
        <v>0.12713899448765101</v>
      </c>
      <c r="AM504" s="13">
        <v>0.12705865925402909</v>
      </c>
      <c r="AO504" s="13">
        <v>0.17666165817420099</v>
      </c>
      <c r="AP504" s="13">
        <v>0.1860074864836955</v>
      </c>
      <c r="AQ504" s="13">
        <v>0.15611063801512889</v>
      </c>
      <c r="AR504" s="13">
        <v>4.0844916652518347E-2</v>
      </c>
      <c r="AS504" s="13">
        <v>0.14474907409602519</v>
      </c>
      <c r="AT504" s="13">
        <v>0.12732880467530111</v>
      </c>
      <c r="AV504" s="13">
        <v>0.19595162843949601</v>
      </c>
      <c r="AW504" s="13">
        <v>0.1600178852317472</v>
      </c>
      <c r="AX504" s="13">
        <v>7.1907807548850677E-2</v>
      </c>
      <c r="AY504" s="13">
        <v>0.20717583125297151</v>
      </c>
      <c r="AZ504" s="13">
        <v>0.14589376635331969</v>
      </c>
      <c r="BB504" s="13">
        <v>0.16794233432729239</v>
      </c>
      <c r="BC504" s="13">
        <v>0.18050784111964671</v>
      </c>
      <c r="BD504" s="13">
        <v>0.12879376089839331</v>
      </c>
      <c r="BE504" s="13">
        <v>7.3644441592554732E-2</v>
      </c>
      <c r="BF504" s="13">
        <v>0.1756726020579675</v>
      </c>
      <c r="BH504" s="13">
        <v>0.17364555696289929</v>
      </c>
      <c r="BI504" s="13">
        <v>0.17092683951987239</v>
      </c>
      <c r="BJ504" s="13">
        <v>0.13218204860040969</v>
      </c>
      <c r="BK504" s="13">
        <v>6.6498812945528854E-2</v>
      </c>
      <c r="BL504" s="13">
        <v>0.16913389297172179</v>
      </c>
      <c r="BN504" s="13">
        <v>0.15289859361963859</v>
      </c>
      <c r="BO504" s="13">
        <v>0.13822699127192861</v>
      </c>
      <c r="BP504" s="13">
        <v>7.2120254474893231E-2</v>
      </c>
      <c r="BQ504" s="13">
        <v>0.1811370168087634</v>
      </c>
      <c r="BR504" s="13">
        <v>0.14575399972695141</v>
      </c>
      <c r="BS504" s="13">
        <v>0.1730688590808418</v>
      </c>
    </row>
    <row r="505" spans="2:73" x14ac:dyDescent="0.35">
      <c r="B505" s="12" t="s">
        <v>123</v>
      </c>
      <c r="C505" s="13">
        <v>0.36746188587399758</v>
      </c>
      <c r="D505" s="13">
        <v>0.31808410937431519</v>
      </c>
      <c r="E505" s="13">
        <v>0.34131301003622511</v>
      </c>
      <c r="F505" s="13">
        <v>0.36595851492031017</v>
      </c>
      <c r="G505" s="13">
        <v>0.43024040323057883</v>
      </c>
      <c r="H505" s="13">
        <v>0.35861746812695278</v>
      </c>
      <c r="I505" s="13">
        <v>0.36945916960709108</v>
      </c>
      <c r="K505" s="13">
        <v>0.35944847480741898</v>
      </c>
      <c r="L505" s="13">
        <v>0.37402464011629272</v>
      </c>
      <c r="N505" s="13">
        <v>0.3666803895257757</v>
      </c>
      <c r="O505" s="13">
        <v>0.37387078692015568</v>
      </c>
      <c r="P505" s="13">
        <v>0.33702047951151909</v>
      </c>
      <c r="Q505" s="13">
        <v>0.38397652575888552</v>
      </c>
      <c r="S505" s="13">
        <v>0.37692234455164492</v>
      </c>
      <c r="T505" s="13">
        <v>0.35696992740225042</v>
      </c>
      <c r="U505" s="13">
        <v>0.36763081933416702</v>
      </c>
      <c r="V505" s="13">
        <v>0.38448777066981082</v>
      </c>
      <c r="W505" s="13">
        <v>0.37848792635268419</v>
      </c>
      <c r="X505" s="13">
        <v>0.31419058883204892</v>
      </c>
      <c r="Y505" s="13">
        <v>0.33355146455306939</v>
      </c>
      <c r="Z505" s="13">
        <v>0.38937334797284961</v>
      </c>
      <c r="AB505" s="13">
        <v>0.43418112825885252</v>
      </c>
      <c r="AC505" s="13">
        <v>0.35548991758654019</v>
      </c>
      <c r="AD505" s="13">
        <v>0.30252740036570652</v>
      </c>
      <c r="AE505" s="13">
        <v>0.38779511014401552</v>
      </c>
      <c r="AF505" s="13">
        <v>0.42390350385717129</v>
      </c>
      <c r="AH505" s="13">
        <v>0.39792590715608928</v>
      </c>
      <c r="AI505" s="13">
        <v>0.45745644941835872</v>
      </c>
      <c r="AJ505" s="13">
        <v>0.29750203067732112</v>
      </c>
      <c r="AK505" s="13">
        <v>0.34106067044849392</v>
      </c>
      <c r="AL505" s="13">
        <v>0.35700019063072658</v>
      </c>
      <c r="AM505" s="13">
        <v>0.30583460275867452</v>
      </c>
      <c r="AO505" s="13">
        <v>0.39345461978559088</v>
      </c>
      <c r="AP505" s="13">
        <v>0.44360297680534849</v>
      </c>
      <c r="AQ505" s="13">
        <v>0.2812968219928067</v>
      </c>
      <c r="AR505" s="13">
        <v>0.34946841770320353</v>
      </c>
      <c r="AS505" s="13">
        <v>0.39712341398665513</v>
      </c>
      <c r="AT505" s="13">
        <v>0.32940026314177551</v>
      </c>
      <c r="AV505" s="13">
        <v>0.44419301284585438</v>
      </c>
      <c r="AW505" s="13">
        <v>0.33642437271654357</v>
      </c>
      <c r="AX505" s="13">
        <v>0.34858141712509177</v>
      </c>
      <c r="AY505" s="13">
        <v>0.34581613265671191</v>
      </c>
      <c r="AZ505" s="13">
        <v>0.31685790067952502</v>
      </c>
      <c r="BB505" s="13">
        <v>0.41387884151241028</v>
      </c>
      <c r="BC505" s="13">
        <v>0.37209433201888131</v>
      </c>
      <c r="BD505" s="13">
        <v>0.2587968097268899</v>
      </c>
      <c r="BE505" s="13">
        <v>0.3605348490414127</v>
      </c>
      <c r="BF505" s="13">
        <v>0.34180706324427601</v>
      </c>
      <c r="BH505" s="13">
        <v>0.39955409253833402</v>
      </c>
      <c r="BI505" s="13">
        <v>0.38528091881556698</v>
      </c>
      <c r="BJ505" s="13">
        <v>0.29936564373127611</v>
      </c>
      <c r="BK505" s="13">
        <v>0.37825266563615262</v>
      </c>
      <c r="BL505" s="13">
        <v>0.35210734388547948</v>
      </c>
      <c r="BN505" s="13">
        <v>0.39137747459220501</v>
      </c>
      <c r="BO505" s="13">
        <v>0.30310438334950912</v>
      </c>
      <c r="BP505" s="13">
        <v>0.40408490626456822</v>
      </c>
      <c r="BQ505" s="13">
        <v>0.3772592367515501</v>
      </c>
      <c r="BR505" s="13">
        <v>0.29139942529809432</v>
      </c>
      <c r="BS505" s="13">
        <v>0.39256787028657852</v>
      </c>
    </row>
    <row r="506" spans="2:73" x14ac:dyDescent="0.35">
      <c r="B506" s="12" t="s">
        <v>124</v>
      </c>
      <c r="C506" s="13">
        <v>0.26126167774088671</v>
      </c>
      <c r="D506" s="13">
        <v>0.27198846330701759</v>
      </c>
      <c r="E506" s="13">
        <v>0.18378719730049239</v>
      </c>
      <c r="F506" s="13">
        <v>0.231170889566261</v>
      </c>
      <c r="G506" s="13">
        <v>0.27431396916398598</v>
      </c>
      <c r="H506" s="13">
        <v>0.27056271718211922</v>
      </c>
      <c r="I506" s="13">
        <v>0.31579054846457361</v>
      </c>
      <c r="K506" s="13">
        <v>0.25303116098777328</v>
      </c>
      <c r="L506" s="13">
        <v>0.27009145959749148</v>
      </c>
      <c r="N506" s="13">
        <v>0.22964459921669239</v>
      </c>
      <c r="O506" s="13">
        <v>0.27986379843043002</v>
      </c>
      <c r="P506" s="13">
        <v>0.26092893888933838</v>
      </c>
      <c r="Q506" s="13">
        <v>0.26483350777776238</v>
      </c>
      <c r="S506" s="13">
        <v>0.22946614915595381</v>
      </c>
      <c r="T506" s="13">
        <v>0.27658496042211811</v>
      </c>
      <c r="U506" s="13">
        <v>0.35210248618842899</v>
      </c>
      <c r="V506" s="13">
        <v>0.23196140020436651</v>
      </c>
      <c r="W506" s="13">
        <v>0.2277814442151273</v>
      </c>
      <c r="X506" s="13">
        <v>0.3509389366609818</v>
      </c>
      <c r="Y506" s="13">
        <v>0.2953647497281045</v>
      </c>
      <c r="Z506" s="13">
        <v>0.24804861077351789</v>
      </c>
      <c r="AB506" s="13">
        <v>0.25034348132508782</v>
      </c>
      <c r="AC506" s="13">
        <v>0.27715321035425849</v>
      </c>
      <c r="AD506" s="13">
        <v>0.31395237327209269</v>
      </c>
      <c r="AE506" s="13">
        <v>0.2334383911683012</v>
      </c>
      <c r="AF506" s="13">
        <v>0.16987138764650039</v>
      </c>
      <c r="AH506" s="13">
        <v>0.24097277208839571</v>
      </c>
      <c r="AI506" s="13">
        <v>0.22741809443670019</v>
      </c>
      <c r="AJ506" s="13">
        <v>0.23769465545302701</v>
      </c>
      <c r="AK506" s="13">
        <v>0.31416744316932799</v>
      </c>
      <c r="AL506" s="13">
        <v>0.28874773526780573</v>
      </c>
      <c r="AM506" s="13">
        <v>0.30320526928565378</v>
      </c>
      <c r="AO506" s="13">
        <v>0.25294270394135748</v>
      </c>
      <c r="AP506" s="13">
        <v>0.22111959629955871</v>
      </c>
      <c r="AQ506" s="13">
        <v>0.26115343207094882</v>
      </c>
      <c r="AR506" s="13">
        <v>0.32618211357019472</v>
      </c>
      <c r="AS506" s="13">
        <v>0.27368170342554332</v>
      </c>
      <c r="AT506" s="13">
        <v>0.27079023518627898</v>
      </c>
      <c r="AV506" s="13">
        <v>0.22592299973664109</v>
      </c>
      <c r="AW506" s="13">
        <v>0.25773219562096028</v>
      </c>
      <c r="AX506" s="13">
        <v>0.28027647752422041</v>
      </c>
      <c r="AY506" s="13">
        <v>0.27697692318146311</v>
      </c>
      <c r="AZ506" s="13">
        <v>0.26247302139268031</v>
      </c>
      <c r="BB506" s="13">
        <v>0.24149077079377959</v>
      </c>
      <c r="BC506" s="13">
        <v>0.27792156687908748</v>
      </c>
      <c r="BD506" s="13">
        <v>0.28349516884615139</v>
      </c>
      <c r="BE506" s="13">
        <v>0.31533196824969068</v>
      </c>
      <c r="BF506" s="13">
        <v>0.16813818149990789</v>
      </c>
      <c r="BH506" s="13">
        <v>0.24581002983207731</v>
      </c>
      <c r="BI506" s="13">
        <v>0.27125837815558268</v>
      </c>
      <c r="BJ506" s="13">
        <v>0.26258811703035978</v>
      </c>
      <c r="BK506" s="13">
        <v>0.33485602147752541</v>
      </c>
      <c r="BL506" s="13">
        <v>0.20664335949865029</v>
      </c>
      <c r="BN506" s="13">
        <v>0.27075533380918743</v>
      </c>
      <c r="BO506" s="13">
        <v>0.27795747426163769</v>
      </c>
      <c r="BP506" s="13">
        <v>0.26485292561771218</v>
      </c>
      <c r="BQ506" s="13">
        <v>0.20745965393023511</v>
      </c>
      <c r="BR506" s="13">
        <v>0.3418008352283356</v>
      </c>
      <c r="BS506" s="13">
        <v>0.25030193291793279</v>
      </c>
    </row>
    <row r="507" spans="2:73" x14ac:dyDescent="0.35">
      <c r="B507" s="12" t="s">
        <v>125</v>
      </c>
      <c r="C507" s="13">
        <v>9.436317728965421E-2</v>
      </c>
      <c r="D507" s="13">
        <v>7.7199463321579065E-2</v>
      </c>
      <c r="E507" s="13">
        <v>9.7925313386559285E-2</v>
      </c>
      <c r="F507" s="13">
        <v>7.9830155942066119E-2</v>
      </c>
      <c r="G507" s="13">
        <v>8.3225488723950969E-2</v>
      </c>
      <c r="H507" s="13">
        <v>0.11963579097069869</v>
      </c>
      <c r="I507" s="13">
        <v>9.8643558625711544E-2</v>
      </c>
      <c r="K507" s="13">
        <v>0.10554391890307591</v>
      </c>
      <c r="L507" s="13">
        <v>8.3398769332321807E-2</v>
      </c>
      <c r="N507" s="13">
        <v>8.7357513700047712E-2</v>
      </c>
      <c r="O507" s="13">
        <v>0.11946050753894991</v>
      </c>
      <c r="P507" s="13">
        <v>8.5268288233749087E-2</v>
      </c>
      <c r="Q507" s="13">
        <v>7.7671690692625944E-2</v>
      </c>
      <c r="S507" s="13">
        <v>8.4604896362054288E-2</v>
      </c>
      <c r="T507" s="13">
        <v>9.7934549951181171E-2</v>
      </c>
      <c r="U507" s="13">
        <v>0.1149427845934422</v>
      </c>
      <c r="V507" s="13">
        <v>8.8081549684832172E-2</v>
      </c>
      <c r="W507" s="13">
        <v>0.12261901263154899</v>
      </c>
      <c r="X507" s="13">
        <v>9.8290429682385813E-2</v>
      </c>
      <c r="Y507" s="13">
        <v>0.17784691660144761</v>
      </c>
      <c r="Z507" s="13">
        <v>3.8202271392717632E-2</v>
      </c>
      <c r="AB507" s="13">
        <v>6.6821775394463018E-2</v>
      </c>
      <c r="AC507" s="13">
        <v>0.1075259299539342</v>
      </c>
      <c r="AD507" s="13">
        <v>0.1175908161585555</v>
      </c>
      <c r="AE507" s="13">
        <v>7.4852392054886058E-2</v>
      </c>
      <c r="AF507" s="13">
        <v>8.3052262046556663E-2</v>
      </c>
      <c r="AH507" s="13">
        <v>7.9900702271638244E-2</v>
      </c>
      <c r="AI507" s="13">
        <v>7.4044307983811453E-2</v>
      </c>
      <c r="AJ507" s="13">
        <v>0.1763775151628971</v>
      </c>
      <c r="AK507" s="13">
        <v>0.1215751581831367</v>
      </c>
      <c r="AL507" s="13">
        <v>8.0842523295032442E-2</v>
      </c>
      <c r="AM507" s="13">
        <v>0.1069878500989533</v>
      </c>
      <c r="AO507" s="13">
        <v>7.9715171453238656E-2</v>
      </c>
      <c r="AP507" s="13">
        <v>8.5247624711076872E-2</v>
      </c>
      <c r="AQ507" s="13">
        <v>0.1499459395971498</v>
      </c>
      <c r="AR507" s="13">
        <v>9.5466382923558954E-2</v>
      </c>
      <c r="AS507" s="13">
        <v>6.8801779781636888E-2</v>
      </c>
      <c r="AT507" s="13">
        <v>0.1216426609615321</v>
      </c>
      <c r="AV507" s="13">
        <v>5.8351048379778087E-2</v>
      </c>
      <c r="AW507" s="13">
        <v>0.12709404472526711</v>
      </c>
      <c r="AX507" s="13">
        <v>0.12603874497865969</v>
      </c>
      <c r="AY507" s="13">
        <v>8.4458114827168182E-2</v>
      </c>
      <c r="AZ507" s="13">
        <v>0.1264914985869024</v>
      </c>
      <c r="BB507" s="13">
        <v>7.2991844184419008E-2</v>
      </c>
      <c r="BC507" s="13">
        <v>9.2618620311162997E-2</v>
      </c>
      <c r="BD507" s="13">
        <v>0.1468592621540811</v>
      </c>
      <c r="BE507" s="13">
        <v>0.1244461656376251</v>
      </c>
      <c r="BF507" s="13">
        <v>0.14526441462343981</v>
      </c>
      <c r="BH507" s="13">
        <v>7.6630666755268112E-2</v>
      </c>
      <c r="BI507" s="13">
        <v>9.0122506544681916E-2</v>
      </c>
      <c r="BJ507" s="13">
        <v>0.14393281002786551</v>
      </c>
      <c r="BK507" s="13">
        <v>5.499165147308796E-2</v>
      </c>
      <c r="BL507" s="13">
        <v>0.17117831148087129</v>
      </c>
      <c r="BN507" s="13">
        <v>9.3049917820045278E-2</v>
      </c>
      <c r="BO507" s="13">
        <v>0.14017587830893991</v>
      </c>
      <c r="BP507" s="13">
        <v>0.1264965329012025</v>
      </c>
      <c r="BQ507" s="13">
        <v>8.5422966232624312E-2</v>
      </c>
      <c r="BR507" s="13">
        <v>7.6317272409695922E-2</v>
      </c>
      <c r="BS507" s="13">
        <v>8.3690100501699657E-2</v>
      </c>
    </row>
    <row r="508" spans="2:73" x14ac:dyDescent="0.35">
      <c r="B508" s="12" t="s">
        <v>126</v>
      </c>
      <c r="C508" s="13">
        <v>5.025465439671116E-2</v>
      </c>
      <c r="D508" s="13">
        <v>2.997386760655547E-2</v>
      </c>
      <c r="E508" s="13">
        <v>4.4230012154142233E-2</v>
      </c>
      <c r="F508" s="13">
        <v>4.2697006064605837E-2</v>
      </c>
      <c r="G508" s="13">
        <v>4.4331407811805057E-2</v>
      </c>
      <c r="H508" s="13">
        <v>6.6925930873709003E-2</v>
      </c>
      <c r="I508" s="13">
        <v>6.0735540688374542E-2</v>
      </c>
      <c r="K508" s="13">
        <v>5.6913134593509718E-2</v>
      </c>
      <c r="L508" s="13">
        <v>4.371138073346123E-2</v>
      </c>
      <c r="N508" s="13">
        <v>5.7502993023719973E-2</v>
      </c>
      <c r="O508" s="13">
        <v>5.0910540402682003E-2</v>
      </c>
      <c r="P508" s="13">
        <v>6.0240605484200883E-2</v>
      </c>
      <c r="Q508" s="13">
        <v>3.3719192009437203E-2</v>
      </c>
      <c r="S508" s="13">
        <v>4.244359658395841E-2</v>
      </c>
      <c r="T508" s="13">
        <v>3.1501721105104352E-2</v>
      </c>
      <c r="U508" s="13">
        <v>5.8738196080153397E-2</v>
      </c>
      <c r="V508" s="13">
        <v>5.4407441155501612E-2</v>
      </c>
      <c r="W508" s="13">
        <v>8.5534159630978754E-2</v>
      </c>
      <c r="X508" s="13">
        <v>5.8961445381900401E-2</v>
      </c>
      <c r="Y508" s="13">
        <v>5.167921663632552E-2</v>
      </c>
      <c r="Z508" s="13">
        <v>3.8069055893538352E-2</v>
      </c>
      <c r="AB508" s="13">
        <v>3.7312231414670313E-2</v>
      </c>
      <c r="AC508" s="13">
        <v>4.8217023021112283E-2</v>
      </c>
      <c r="AD508" s="13">
        <v>6.2659385354350894E-2</v>
      </c>
      <c r="AE508" s="13">
        <v>5.5329795086240863E-2</v>
      </c>
      <c r="AF508" s="13">
        <v>4.9227401912276932E-2</v>
      </c>
      <c r="AH508" s="13">
        <v>3.3974588426219837E-2</v>
      </c>
      <c r="AI508" s="13">
        <v>2.993686123234153E-2</v>
      </c>
      <c r="AJ508" s="13">
        <v>9.7127677106961172E-2</v>
      </c>
      <c r="AK508" s="13">
        <v>3.7725585403310669E-2</v>
      </c>
      <c r="AL508" s="13">
        <v>3.724421867410016E-2</v>
      </c>
      <c r="AM508" s="13">
        <v>9.1877920652812112E-2</v>
      </c>
      <c r="AO508" s="13">
        <v>2.8975200569682408E-2</v>
      </c>
      <c r="AP508" s="13">
        <v>2.522766486497038E-2</v>
      </c>
      <c r="AQ508" s="13">
        <v>0.10087838726949309</v>
      </c>
      <c r="AR508" s="13">
        <v>7.5712726491945354E-2</v>
      </c>
      <c r="AS508" s="13">
        <v>3.763238504174362E-2</v>
      </c>
      <c r="AT508" s="13">
        <v>8.1505360620688375E-2</v>
      </c>
      <c r="AV508" s="13">
        <v>2.840818724835336E-2</v>
      </c>
      <c r="AW508" s="13">
        <v>7.8632583377209478E-2</v>
      </c>
      <c r="AX508" s="13">
        <v>5.9437839669515213E-2</v>
      </c>
      <c r="AY508" s="13">
        <v>2.0603724557915211E-2</v>
      </c>
      <c r="AZ508" s="13">
        <v>8.0513491530645784E-2</v>
      </c>
      <c r="BB508" s="13">
        <v>3.9278945212450359E-2</v>
      </c>
      <c r="BC508" s="13">
        <v>3.2930702222633647E-2</v>
      </c>
      <c r="BD508" s="13">
        <v>0.12707184950359091</v>
      </c>
      <c r="BE508" s="13">
        <v>3.8157954174443488E-2</v>
      </c>
      <c r="BF508" s="13">
        <v>2.7088313985465851E-2</v>
      </c>
      <c r="BH508" s="13">
        <v>3.8591775045837419E-2</v>
      </c>
      <c r="BI508" s="13">
        <v>3.4220245842564972E-2</v>
      </c>
      <c r="BJ508" s="13">
        <v>0.1098846019006444</v>
      </c>
      <c r="BK508" s="13">
        <v>5.867801263356013E-2</v>
      </c>
      <c r="BL508" s="13">
        <v>3.0317225997685601E-2</v>
      </c>
      <c r="BN508" s="13">
        <v>4.1750427154150067E-2</v>
      </c>
      <c r="BO508" s="13">
        <v>9.717970738388293E-2</v>
      </c>
      <c r="BP508" s="13">
        <v>5.364920627801608E-2</v>
      </c>
      <c r="BQ508" s="13">
        <v>6.7895525891641745E-2</v>
      </c>
      <c r="BR508" s="13">
        <v>2.378776984536057E-2</v>
      </c>
      <c r="BS508" s="13">
        <v>3.5102243032011281E-2</v>
      </c>
    </row>
    <row r="509" spans="2:73" x14ac:dyDescent="0.35">
      <c r="B509" s="12" t="s">
        <v>210</v>
      </c>
      <c r="C509" s="13">
        <v>7.8661183342043084E-2</v>
      </c>
      <c r="D509" s="13">
        <v>0.1200320590587364</v>
      </c>
      <c r="E509" s="13">
        <v>9.8018633402908742E-2</v>
      </c>
      <c r="F509" s="13">
        <v>8.4531252357816791E-2</v>
      </c>
      <c r="G509" s="13">
        <v>3.9664851218342137E-2</v>
      </c>
      <c r="H509" s="13">
        <v>9.492677617951728E-2</v>
      </c>
      <c r="I509" s="13">
        <v>5.9533175881783008E-2</v>
      </c>
      <c r="K509" s="13">
        <v>6.0570285389941282E-2</v>
      </c>
      <c r="L509" s="13">
        <v>9.6932631094523297E-2</v>
      </c>
      <c r="N509" s="13">
        <v>4.8550523959561193E-2</v>
      </c>
      <c r="O509" s="13">
        <v>6.861729531906953E-2</v>
      </c>
      <c r="P509" s="13">
        <v>9.2620759436381761E-2</v>
      </c>
      <c r="Q509" s="13">
        <v>0.101075019526635</v>
      </c>
      <c r="S509" s="13">
        <v>8.6692342729564262E-2</v>
      </c>
      <c r="T509" s="13">
        <v>7.7909469079288945E-2</v>
      </c>
      <c r="U509" s="13">
        <v>3.9919909487447343E-2</v>
      </c>
      <c r="V509" s="13">
        <v>9.6570150972455762E-2</v>
      </c>
      <c r="W509" s="13">
        <v>7.2887097278156968E-2</v>
      </c>
      <c r="X509" s="13">
        <v>6.5713600110961862E-2</v>
      </c>
      <c r="Y509" s="13">
        <v>6.174666638282636E-2</v>
      </c>
      <c r="Z509" s="13">
        <v>8.0670213267282992E-2</v>
      </c>
      <c r="AB509" s="13">
        <v>6.9195085490082034E-2</v>
      </c>
      <c r="AC509" s="13">
        <v>8.6287341300079673E-2</v>
      </c>
      <c r="AD509" s="13">
        <v>6.0006209521967648E-2</v>
      </c>
      <c r="AE509" s="13">
        <v>7.9353544438608009E-2</v>
      </c>
      <c r="AF509" s="13">
        <v>1.6128321314228349E-2</v>
      </c>
      <c r="AH509" s="13">
        <v>6.0362525187284417E-2</v>
      </c>
      <c r="AI509" s="13">
        <v>3.919127522727256E-2</v>
      </c>
      <c r="AJ509" s="13">
        <v>6.7959964285622593E-2</v>
      </c>
      <c r="AK509" s="13">
        <v>0.1194733725093395</v>
      </c>
      <c r="AL509" s="13">
        <v>0.10902633764468379</v>
      </c>
      <c r="AM509" s="13">
        <v>6.5035697949877416E-2</v>
      </c>
      <c r="AO509" s="13">
        <v>6.8250646075929483E-2</v>
      </c>
      <c r="AP509" s="13">
        <v>3.8794650835350018E-2</v>
      </c>
      <c r="AQ509" s="13">
        <v>5.0614781054472743E-2</v>
      </c>
      <c r="AR509" s="13">
        <v>0.1123254426585792</v>
      </c>
      <c r="AS509" s="13">
        <v>7.8011643668395858E-2</v>
      </c>
      <c r="AT509" s="13">
        <v>6.9332675414423894E-2</v>
      </c>
      <c r="AV509" s="13">
        <v>4.7173123349877208E-2</v>
      </c>
      <c r="AW509" s="13">
        <v>4.009891832827233E-2</v>
      </c>
      <c r="AX509" s="13">
        <v>0.11375771315366209</v>
      </c>
      <c r="AY509" s="13">
        <v>6.4969273523770049E-2</v>
      </c>
      <c r="AZ509" s="13">
        <v>6.7770321456926783E-2</v>
      </c>
      <c r="BB509" s="13">
        <v>6.4417263969648211E-2</v>
      </c>
      <c r="BC509" s="13">
        <v>4.3926937448587861E-2</v>
      </c>
      <c r="BD509" s="13">
        <v>5.4983148870893311E-2</v>
      </c>
      <c r="BE509" s="13">
        <v>8.7884621304273339E-2</v>
      </c>
      <c r="BF509" s="13">
        <v>0.14202942458894269</v>
      </c>
      <c r="BH509" s="13">
        <v>6.5767878865583926E-2</v>
      </c>
      <c r="BI509" s="13">
        <v>4.8191111121730953E-2</v>
      </c>
      <c r="BJ509" s="13">
        <v>5.2046778709444623E-2</v>
      </c>
      <c r="BK509" s="13">
        <v>0.10672283583414501</v>
      </c>
      <c r="BL509" s="13">
        <v>7.0619866165591516E-2</v>
      </c>
      <c r="BN509" s="13">
        <v>5.0168253004773573E-2</v>
      </c>
      <c r="BO509" s="13">
        <v>4.3355565424101787E-2</v>
      </c>
      <c r="BP509" s="13">
        <v>7.8796174463607663E-2</v>
      </c>
      <c r="BQ509" s="13">
        <v>8.0825600385185339E-2</v>
      </c>
      <c r="BR509" s="13">
        <v>0.1209406974915625</v>
      </c>
      <c r="BS509" s="13">
        <v>6.5268994180935916E-2</v>
      </c>
    </row>
    <row r="511" spans="2:73" x14ac:dyDescent="0.35">
      <c r="B511" s="25" t="s">
        <v>215</v>
      </c>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row>
    <row r="512" spans="2:73" x14ac:dyDescent="0.35">
      <c r="B512" s="27" t="s">
        <v>16</v>
      </c>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row>
    <row r="513" spans="2:73" x14ac:dyDescent="0.35">
      <c r="B513" s="12" t="s">
        <v>122</v>
      </c>
      <c r="C513" s="13">
        <v>0.15028332925809029</v>
      </c>
      <c r="D513" s="13">
        <v>0.24094759500708671</v>
      </c>
      <c r="E513" s="13">
        <v>0.2159839292853229</v>
      </c>
      <c r="F513" s="13">
        <v>0.19841924866899441</v>
      </c>
      <c r="G513" s="13">
        <v>0.1377831540154503</v>
      </c>
      <c r="H513" s="13">
        <v>0.1219195589660917</v>
      </c>
      <c r="I513" s="13">
        <v>6.143156729452269E-2</v>
      </c>
      <c r="K513" s="13">
        <v>0.1589598545681298</v>
      </c>
      <c r="L513" s="13">
        <v>0.13965792015006909</v>
      </c>
      <c r="N513" s="13">
        <v>0.1926751606030227</v>
      </c>
      <c r="O513" s="13">
        <v>0.13270659878057389</v>
      </c>
      <c r="P513" s="13">
        <v>0.13308377382504499</v>
      </c>
      <c r="Q513" s="13">
        <v>0.15151441560116419</v>
      </c>
      <c r="S513" s="13">
        <v>0.21557387820091389</v>
      </c>
      <c r="T513" s="13">
        <v>0.18606943327602349</v>
      </c>
      <c r="U513" s="13">
        <v>0.11513509237019171</v>
      </c>
      <c r="V513" s="13">
        <v>0.11927139819467961</v>
      </c>
      <c r="W513" s="13">
        <v>0.1100145107690548</v>
      </c>
      <c r="X513" s="13">
        <v>8.4537977449258353E-2</v>
      </c>
      <c r="Y513" s="13">
        <v>8.6864790673192069E-2</v>
      </c>
      <c r="Z513" s="13">
        <v>0.11953394991813671</v>
      </c>
      <c r="AB513" s="13">
        <v>0.14505068826718501</v>
      </c>
      <c r="AC513" s="13">
        <v>0.13846481449458889</v>
      </c>
      <c r="AD513" s="13">
        <v>0.1202215448966614</v>
      </c>
      <c r="AE513" s="13">
        <v>0.16822034506478661</v>
      </c>
      <c r="AF513" s="13">
        <v>0.24402925137531059</v>
      </c>
      <c r="AH513" s="13">
        <v>0.19669879392368891</v>
      </c>
      <c r="AI513" s="13">
        <v>0.16427806712646931</v>
      </c>
      <c r="AJ513" s="13">
        <v>6.2218243751435767E-2</v>
      </c>
      <c r="AK513" s="13">
        <v>5.9916139116524512E-2</v>
      </c>
      <c r="AL513" s="13">
        <v>0.34339617832017688</v>
      </c>
      <c r="AM513" s="13">
        <v>6.6205967396452334E-2</v>
      </c>
      <c r="AO513" s="13">
        <v>0.18139743591786481</v>
      </c>
      <c r="AP513" s="13">
        <v>0.16385663783886889</v>
      </c>
      <c r="AQ513" s="13">
        <v>4.5005061194269211E-2</v>
      </c>
      <c r="AR513" s="13">
        <v>6.237222050258516E-2</v>
      </c>
      <c r="AS513" s="13">
        <v>0.35531579204925878</v>
      </c>
      <c r="AT513" s="13">
        <v>6.1042250903187913E-2</v>
      </c>
      <c r="AV513" s="13">
        <v>0.21156639330290999</v>
      </c>
      <c r="AW513" s="13">
        <v>7.730293775089718E-2</v>
      </c>
      <c r="AX513" s="13">
        <v>7.8573072505176547E-2</v>
      </c>
      <c r="AY513" s="13">
        <v>0.30334086849725173</v>
      </c>
      <c r="AZ513" s="13">
        <v>7.6416873156506512E-2</v>
      </c>
      <c r="BB513" s="13">
        <v>0.16310536828287461</v>
      </c>
      <c r="BC513" s="13">
        <v>0.14338602951260809</v>
      </c>
      <c r="BD513" s="13">
        <v>6.5289551546734909E-2</v>
      </c>
      <c r="BE513" s="13">
        <v>8.5570339811705434E-2</v>
      </c>
      <c r="BF513" s="13">
        <v>0.43746235708253067</v>
      </c>
      <c r="BH513" s="13">
        <v>0.15477232238218341</v>
      </c>
      <c r="BI513" s="13">
        <v>0.14155315862764731</v>
      </c>
      <c r="BJ513" s="13">
        <v>6.5712650590364935E-2</v>
      </c>
      <c r="BK513" s="13">
        <v>7.2385571747846822E-2</v>
      </c>
      <c r="BL513" s="13">
        <v>0.36264850201400101</v>
      </c>
      <c r="BN513" s="13">
        <v>0.1483214853793656</v>
      </c>
      <c r="BO513" s="13">
        <v>5.5843146294080249E-2</v>
      </c>
      <c r="BP513" s="13">
        <v>7.2131838476347049E-2</v>
      </c>
      <c r="BQ513" s="13">
        <v>0.13784637153196691</v>
      </c>
      <c r="BR513" s="13">
        <v>0.40537270073715043</v>
      </c>
      <c r="BS513" s="13">
        <v>0.17312993522485731</v>
      </c>
    </row>
    <row r="514" spans="2:73" x14ac:dyDescent="0.35">
      <c r="B514" s="12" t="s">
        <v>123</v>
      </c>
      <c r="C514" s="13">
        <v>0.27274766616829349</v>
      </c>
      <c r="D514" s="13">
        <v>0.25633986323453561</v>
      </c>
      <c r="E514" s="13">
        <v>0.27443278410763972</v>
      </c>
      <c r="F514" s="13">
        <v>0.31672815926355918</v>
      </c>
      <c r="G514" s="13">
        <v>0.3032494988624444</v>
      </c>
      <c r="H514" s="13">
        <v>0.22870536239779651</v>
      </c>
      <c r="I514" s="13">
        <v>0.25980035470723928</v>
      </c>
      <c r="K514" s="13">
        <v>0.27783879051580967</v>
      </c>
      <c r="L514" s="13">
        <v>0.26828204592470489</v>
      </c>
      <c r="N514" s="13">
        <v>0.35363295189095462</v>
      </c>
      <c r="O514" s="13">
        <v>0.29848282065584081</v>
      </c>
      <c r="P514" s="13">
        <v>0.2136556652172848</v>
      </c>
      <c r="Q514" s="13">
        <v>0.24202079263975379</v>
      </c>
      <c r="S514" s="13">
        <v>0.28120777598923641</v>
      </c>
      <c r="T514" s="13">
        <v>0.28512551864430369</v>
      </c>
      <c r="U514" s="13">
        <v>0.1937259130312052</v>
      </c>
      <c r="V514" s="13">
        <v>0.24626848459718401</v>
      </c>
      <c r="W514" s="13">
        <v>0.30318795706120838</v>
      </c>
      <c r="X514" s="13">
        <v>0.2556888164269101</v>
      </c>
      <c r="Y514" s="13">
        <v>0.38999712668903608</v>
      </c>
      <c r="Z514" s="13">
        <v>0.2486239984023022</v>
      </c>
      <c r="AB514" s="13">
        <v>0.29910703410338052</v>
      </c>
      <c r="AC514" s="13">
        <v>0.2552906325766226</v>
      </c>
      <c r="AD514" s="13">
        <v>0.26848447541472248</v>
      </c>
      <c r="AE514" s="13">
        <v>0.25818035403061712</v>
      </c>
      <c r="AF514" s="13">
        <v>0.3616611885255287</v>
      </c>
      <c r="AH514" s="13">
        <v>0.31401398923814711</v>
      </c>
      <c r="AI514" s="13">
        <v>0.39570834390178039</v>
      </c>
      <c r="AJ514" s="13">
        <v>0.2326157286932192</v>
      </c>
      <c r="AK514" s="13">
        <v>0.26425112644807608</v>
      </c>
      <c r="AL514" s="13">
        <v>0.29800699650626239</v>
      </c>
      <c r="AM514" s="13">
        <v>0.105101953872379</v>
      </c>
      <c r="AO514" s="13">
        <v>0.30025790703342708</v>
      </c>
      <c r="AP514" s="13">
        <v>0.41700938604971938</v>
      </c>
      <c r="AQ514" s="13">
        <v>0.25797429427742802</v>
      </c>
      <c r="AR514" s="13">
        <v>0.22118786028537621</v>
      </c>
      <c r="AS514" s="13">
        <v>0.33145840065442023</v>
      </c>
      <c r="AT514" s="13">
        <v>0.1164540560586497</v>
      </c>
      <c r="AV514" s="13">
        <v>0.37340357748093772</v>
      </c>
      <c r="AW514" s="13">
        <v>0.27259813054693621</v>
      </c>
      <c r="AX514" s="13">
        <v>0.28384765923781541</v>
      </c>
      <c r="AY514" s="13">
        <v>0.33058288746558839</v>
      </c>
      <c r="AZ514" s="13">
        <v>0.12716809800637049</v>
      </c>
      <c r="BB514" s="13">
        <v>0.32077662340793273</v>
      </c>
      <c r="BC514" s="13">
        <v>0.31612424344872259</v>
      </c>
      <c r="BD514" s="13">
        <v>0.15347619507397051</v>
      </c>
      <c r="BE514" s="13">
        <v>0.27888648947637418</v>
      </c>
      <c r="BF514" s="13">
        <v>0.23753435542656079</v>
      </c>
      <c r="BH514" s="13">
        <v>0.31268385924531972</v>
      </c>
      <c r="BI514" s="13">
        <v>0.35053490553176969</v>
      </c>
      <c r="BJ514" s="13">
        <v>0.1748899586525835</v>
      </c>
      <c r="BK514" s="13">
        <v>0.26947920561440769</v>
      </c>
      <c r="BL514" s="13">
        <v>0.26240930708611121</v>
      </c>
      <c r="BN514" s="13">
        <v>0.31402791689826409</v>
      </c>
      <c r="BO514" s="13">
        <v>0.19836407138809861</v>
      </c>
      <c r="BP514" s="13">
        <v>0.33938502379099988</v>
      </c>
      <c r="BQ514" s="13">
        <v>0.14348323408547789</v>
      </c>
      <c r="BR514" s="13">
        <v>0.27610404227942159</v>
      </c>
      <c r="BS514" s="13">
        <v>0.31016669157612309</v>
      </c>
    </row>
    <row r="515" spans="2:73" x14ac:dyDescent="0.35">
      <c r="B515" s="12" t="s">
        <v>124</v>
      </c>
      <c r="C515" s="13">
        <v>0.27399686023553949</v>
      </c>
      <c r="D515" s="13">
        <v>0.22731400160490869</v>
      </c>
      <c r="E515" s="13">
        <v>0.26830932217429582</v>
      </c>
      <c r="F515" s="13">
        <v>0.26628101749590849</v>
      </c>
      <c r="G515" s="13">
        <v>0.25104601589051551</v>
      </c>
      <c r="H515" s="13">
        <v>0.31848767173193337</v>
      </c>
      <c r="I515" s="13">
        <v>0.28838886588527418</v>
      </c>
      <c r="K515" s="13">
        <v>0.2690645188426774</v>
      </c>
      <c r="L515" s="13">
        <v>0.27955764899024182</v>
      </c>
      <c r="N515" s="13">
        <v>0.22548629669730819</v>
      </c>
      <c r="O515" s="13">
        <v>0.27063697006148002</v>
      </c>
      <c r="P515" s="13">
        <v>0.26179460384648601</v>
      </c>
      <c r="Q515" s="13">
        <v>0.31988154857543249</v>
      </c>
      <c r="S515" s="13">
        <v>0.23975797886760331</v>
      </c>
      <c r="T515" s="13">
        <v>0.28928715630307339</v>
      </c>
      <c r="U515" s="13">
        <v>0.25370083072179139</v>
      </c>
      <c r="V515" s="13">
        <v>0.24831388923173209</v>
      </c>
      <c r="W515" s="13">
        <v>0.26061151769958929</v>
      </c>
      <c r="X515" s="13">
        <v>0.37751211119320072</v>
      </c>
      <c r="Y515" s="13">
        <v>0.20989238421399761</v>
      </c>
      <c r="Z515" s="13">
        <v>0.33173109370556941</v>
      </c>
      <c r="AB515" s="13">
        <v>0.31808979885969962</v>
      </c>
      <c r="AC515" s="13">
        <v>0.29465667064369833</v>
      </c>
      <c r="AD515" s="13">
        <v>0.22218537088912549</v>
      </c>
      <c r="AE515" s="13">
        <v>0.30625641594503827</v>
      </c>
      <c r="AF515" s="13">
        <v>0.1885344253893565</v>
      </c>
      <c r="AH515" s="13">
        <v>0.27639483082418981</v>
      </c>
      <c r="AI515" s="13">
        <v>0.24713839451922301</v>
      </c>
      <c r="AJ515" s="13">
        <v>0.29135717742243378</v>
      </c>
      <c r="AK515" s="13">
        <v>0.38345352917368453</v>
      </c>
      <c r="AL515" s="13">
        <v>0.2119627136022901</v>
      </c>
      <c r="AM515" s="13">
        <v>0.26290367793295599</v>
      </c>
      <c r="AO515" s="13">
        <v>0.29484658171437639</v>
      </c>
      <c r="AP515" s="13">
        <v>0.22044798398919671</v>
      </c>
      <c r="AQ515" s="13">
        <v>0.26481083944359762</v>
      </c>
      <c r="AR515" s="13">
        <v>0.42858700919372988</v>
      </c>
      <c r="AS515" s="13">
        <v>0.1863884922254771</v>
      </c>
      <c r="AT515" s="13">
        <v>0.27460553410520988</v>
      </c>
      <c r="AV515" s="13">
        <v>0.24196770499114831</v>
      </c>
      <c r="AW515" s="13">
        <v>0.28749544779864689</v>
      </c>
      <c r="AX515" s="13">
        <v>0.36224063392387179</v>
      </c>
      <c r="AY515" s="13">
        <v>0.21872963724744721</v>
      </c>
      <c r="AZ515" s="13">
        <v>0.28110324030731271</v>
      </c>
      <c r="BB515" s="13">
        <v>0.27615150337778188</v>
      </c>
      <c r="BC515" s="13">
        <v>0.27927483148484439</v>
      </c>
      <c r="BD515" s="13">
        <v>0.26332885962101671</v>
      </c>
      <c r="BE515" s="13">
        <v>0.30097427873238353</v>
      </c>
      <c r="BF515" s="13">
        <v>0.1629028153281816</v>
      </c>
      <c r="BH515" s="13">
        <v>0.28420385062144299</v>
      </c>
      <c r="BI515" s="13">
        <v>0.26590253542411008</v>
      </c>
      <c r="BJ515" s="13">
        <v>0.26810092184878709</v>
      </c>
      <c r="BK515" s="13">
        <v>0.27411498524337702</v>
      </c>
      <c r="BL515" s="13">
        <v>0.25100859346917209</v>
      </c>
      <c r="BN515" s="13">
        <v>0.27859128784164389</v>
      </c>
      <c r="BO515" s="13">
        <v>0.24619138191970519</v>
      </c>
      <c r="BP515" s="13">
        <v>0.33864448769986738</v>
      </c>
      <c r="BQ515" s="13">
        <v>0.26006688635448211</v>
      </c>
      <c r="BR515" s="13">
        <v>0.16335780333945629</v>
      </c>
      <c r="BS515" s="13">
        <v>0.27634649100524999</v>
      </c>
    </row>
    <row r="516" spans="2:73" x14ac:dyDescent="0.35">
      <c r="B516" s="12" t="s">
        <v>125</v>
      </c>
      <c r="C516" s="13">
        <v>0.10987446451559001</v>
      </c>
      <c r="D516" s="13">
        <v>9.3358498650544061E-2</v>
      </c>
      <c r="E516" s="13">
        <v>6.2561159813974296E-2</v>
      </c>
      <c r="F516" s="13">
        <v>6.0952772642777028E-2</v>
      </c>
      <c r="G516" s="13">
        <v>0.1529433176988364</v>
      </c>
      <c r="H516" s="13">
        <v>0.11704455271453421</v>
      </c>
      <c r="I516" s="13">
        <v>0.14618188993141309</v>
      </c>
      <c r="K516" s="13">
        <v>0.12525077543596139</v>
      </c>
      <c r="L516" s="13">
        <v>9.4750029470877017E-2</v>
      </c>
      <c r="N516" s="13">
        <v>0.10452676699935889</v>
      </c>
      <c r="O516" s="13">
        <v>0.12256624850339259</v>
      </c>
      <c r="P516" s="13">
        <v>0.1240772916166029</v>
      </c>
      <c r="Q516" s="13">
        <v>8.7328792288412074E-2</v>
      </c>
      <c r="S516" s="13">
        <v>7.5912614023038089E-2</v>
      </c>
      <c r="T516" s="13">
        <v>0.116327699286535</v>
      </c>
      <c r="U516" s="13">
        <v>0.19821374915525869</v>
      </c>
      <c r="V516" s="13">
        <v>0.12955542361294281</v>
      </c>
      <c r="W516" s="13">
        <v>0.12049131801647529</v>
      </c>
      <c r="X516" s="13">
        <v>7.9813683115786682E-2</v>
      </c>
      <c r="Y516" s="13">
        <v>0.11602655109508921</v>
      </c>
      <c r="Z516" s="13">
        <v>0.12860388427002911</v>
      </c>
      <c r="AB516" s="13">
        <v>7.1074768428010693E-2</v>
      </c>
      <c r="AC516" s="13">
        <v>0.1143344415420179</v>
      </c>
      <c r="AD516" s="13">
        <v>0.14844142118703099</v>
      </c>
      <c r="AE516" s="13">
        <v>0.11758223382914949</v>
      </c>
      <c r="AF516" s="13">
        <v>9.1416871091153346E-2</v>
      </c>
      <c r="AH516" s="13">
        <v>8.9702051336402716E-2</v>
      </c>
      <c r="AI516" s="13">
        <v>0.11051651332142449</v>
      </c>
      <c r="AJ516" s="13">
        <v>0.16204083561813279</v>
      </c>
      <c r="AK516" s="13">
        <v>9.8384718565785428E-2</v>
      </c>
      <c r="AL516" s="13">
        <v>5.7204560770404658E-2</v>
      </c>
      <c r="AM516" s="13">
        <v>0.17790350636486271</v>
      </c>
      <c r="AO516" s="13">
        <v>9.0398603917650269E-2</v>
      </c>
      <c r="AP516" s="13">
        <v>0.10347536739516219</v>
      </c>
      <c r="AQ516" s="13">
        <v>0.1909742206646895</v>
      </c>
      <c r="AR516" s="13">
        <v>0.1123694863581899</v>
      </c>
      <c r="AS516" s="13">
        <v>5.4178887268350719E-2</v>
      </c>
      <c r="AT516" s="13">
        <v>0.16827787279006209</v>
      </c>
      <c r="AV516" s="13">
        <v>9.060360331485888E-2</v>
      </c>
      <c r="AW516" s="13">
        <v>0.13676214983017099</v>
      </c>
      <c r="AX516" s="13">
        <v>7.5607959842282246E-2</v>
      </c>
      <c r="AY516" s="13">
        <v>7.1139416595493415E-2</v>
      </c>
      <c r="AZ516" s="13">
        <v>0.17260023063353419</v>
      </c>
      <c r="BB516" s="13">
        <v>9.4190539132340115E-2</v>
      </c>
      <c r="BC516" s="13">
        <v>0.1186992560304525</v>
      </c>
      <c r="BD516" s="13">
        <v>0.20234063517838671</v>
      </c>
      <c r="BE516" s="13">
        <v>0.10925214029582379</v>
      </c>
      <c r="BF516" s="13">
        <v>0.116906892730467</v>
      </c>
      <c r="BH516" s="13">
        <v>9.0391121904219038E-2</v>
      </c>
      <c r="BI516" s="13">
        <v>0.1019427467261555</v>
      </c>
      <c r="BJ516" s="13">
        <v>0.20861826179756379</v>
      </c>
      <c r="BK516" s="13">
        <v>0.15959436714048281</v>
      </c>
      <c r="BL516" s="13">
        <v>8.8420990597779761E-2</v>
      </c>
      <c r="BN516" s="13">
        <v>0.12086693153344551</v>
      </c>
      <c r="BO516" s="13">
        <v>0.22047362077224791</v>
      </c>
      <c r="BP516" s="13">
        <v>7.0292923924489756E-2</v>
      </c>
      <c r="BQ516" s="13">
        <v>0.10991783420260209</v>
      </c>
      <c r="BR516" s="13">
        <v>7.0465430392565018E-2</v>
      </c>
      <c r="BS516" s="13">
        <v>9.711857649721975E-2</v>
      </c>
    </row>
    <row r="517" spans="2:73" x14ac:dyDescent="0.35">
      <c r="B517" s="12" t="s">
        <v>126</v>
      </c>
      <c r="C517" s="13">
        <v>0.1118069294230688</v>
      </c>
      <c r="D517" s="13">
        <v>5.601850502655454E-2</v>
      </c>
      <c r="E517" s="13">
        <v>5.4550702247272223E-2</v>
      </c>
      <c r="F517" s="13">
        <v>9.775557666502166E-2</v>
      </c>
      <c r="G517" s="13">
        <v>6.9502298977368315E-2</v>
      </c>
      <c r="H517" s="13">
        <v>0.14521624014773751</v>
      </c>
      <c r="I517" s="13">
        <v>0.19379727783965281</v>
      </c>
      <c r="K517" s="13">
        <v>0.12893662754586541</v>
      </c>
      <c r="L517" s="13">
        <v>9.4933525576250982E-2</v>
      </c>
      <c r="N517" s="13">
        <v>9.7904357392663094E-2</v>
      </c>
      <c r="O517" s="13">
        <v>9.8931066447901186E-2</v>
      </c>
      <c r="P517" s="13">
        <v>0.1570293710757649</v>
      </c>
      <c r="Q517" s="13">
        <v>9.7364313406977696E-2</v>
      </c>
      <c r="S517" s="13">
        <v>9.9208072980587647E-2</v>
      </c>
      <c r="T517" s="13">
        <v>3.8766731528766717E-2</v>
      </c>
      <c r="U517" s="13">
        <v>0.17995111289990651</v>
      </c>
      <c r="V517" s="13">
        <v>0.15511360162833859</v>
      </c>
      <c r="W517" s="13">
        <v>0.15105585050331269</v>
      </c>
      <c r="X517" s="13">
        <v>0.1473275963598204</v>
      </c>
      <c r="Y517" s="13">
        <v>5.9184096332147391E-2</v>
      </c>
      <c r="Z517" s="13">
        <v>9.5646312608399828E-2</v>
      </c>
      <c r="AB517" s="13">
        <v>7.8145587734106445E-2</v>
      </c>
      <c r="AC517" s="13">
        <v>0.11848591301377941</v>
      </c>
      <c r="AD517" s="13">
        <v>0.16166230357251049</v>
      </c>
      <c r="AE517" s="13">
        <v>8.696476163828909E-2</v>
      </c>
      <c r="AF517" s="13">
        <v>8.059658414057308E-2</v>
      </c>
      <c r="AH517" s="13">
        <v>6.1939601822614473E-2</v>
      </c>
      <c r="AI517" s="13">
        <v>4.5247447255162367E-2</v>
      </c>
      <c r="AJ517" s="13">
        <v>0.2171363269242505</v>
      </c>
      <c r="AK517" s="13">
        <v>0.1049949991577174</v>
      </c>
      <c r="AL517" s="13">
        <v>2.0563506113952891E-2</v>
      </c>
      <c r="AM517" s="13">
        <v>0.30073742887112043</v>
      </c>
      <c r="AO517" s="13">
        <v>5.9300282034831599E-2</v>
      </c>
      <c r="AP517" s="13">
        <v>5.7452521466373627E-2</v>
      </c>
      <c r="AQ517" s="13">
        <v>0.20520500422675891</v>
      </c>
      <c r="AR517" s="13">
        <v>9.5932007985267645E-2</v>
      </c>
      <c r="AS517" s="13">
        <v>2.388550551454479E-2</v>
      </c>
      <c r="AT517" s="13">
        <v>0.29841544763901517</v>
      </c>
      <c r="AV517" s="13">
        <v>3.8178804659207838E-2</v>
      </c>
      <c r="AW517" s="13">
        <v>0.19128341436565571</v>
      </c>
      <c r="AX517" s="13">
        <v>0.13310569775745951</v>
      </c>
      <c r="AY517" s="13">
        <v>2.8862598798035839E-2</v>
      </c>
      <c r="AZ517" s="13">
        <v>0.27027158157721731</v>
      </c>
      <c r="BB517" s="13">
        <v>8.5751752053219429E-2</v>
      </c>
      <c r="BC517" s="13">
        <v>8.9983886821827619E-2</v>
      </c>
      <c r="BD517" s="13">
        <v>0.27856032723536361</v>
      </c>
      <c r="BE517" s="13">
        <v>0.16733529669248551</v>
      </c>
      <c r="BF517" s="13">
        <v>0</v>
      </c>
      <c r="BH517" s="13">
        <v>9.0847416045486837E-2</v>
      </c>
      <c r="BI517" s="13">
        <v>9.3450270170820651E-2</v>
      </c>
      <c r="BJ517" s="13">
        <v>0.25440280786887481</v>
      </c>
      <c r="BK517" s="13">
        <v>0.16241511369107869</v>
      </c>
      <c r="BL517" s="13">
        <v>1.280068874865088E-2</v>
      </c>
      <c r="BN517" s="13">
        <v>9.5810941759295498E-2</v>
      </c>
      <c r="BO517" s="13">
        <v>0.23041840035378161</v>
      </c>
      <c r="BP517" s="13">
        <v>0.13282152966124061</v>
      </c>
      <c r="BQ517" s="13">
        <v>0.29301751139440291</v>
      </c>
      <c r="BR517" s="13">
        <v>2.2755900930113999E-2</v>
      </c>
      <c r="BS517" s="13">
        <v>7.0530026757269382E-2</v>
      </c>
    </row>
    <row r="518" spans="2:73" x14ac:dyDescent="0.35">
      <c r="B518" s="12" t="s">
        <v>120</v>
      </c>
      <c r="C518" s="13">
        <v>8.1290750399417813E-2</v>
      </c>
      <c r="D518" s="13">
        <v>0.12602153647637049</v>
      </c>
      <c r="E518" s="13">
        <v>0.124162102371495</v>
      </c>
      <c r="F518" s="13">
        <v>5.9863225263739023E-2</v>
      </c>
      <c r="G518" s="13">
        <v>8.5475714555385135E-2</v>
      </c>
      <c r="H518" s="13">
        <v>6.86266140419068E-2</v>
      </c>
      <c r="I518" s="13">
        <v>5.0400044341897911E-2</v>
      </c>
      <c r="K518" s="13">
        <v>3.994943309155629E-2</v>
      </c>
      <c r="L518" s="13">
        <v>0.12281882988785631</v>
      </c>
      <c r="N518" s="13">
        <v>2.577446641669251E-2</v>
      </c>
      <c r="O518" s="13">
        <v>7.667629555081161E-2</v>
      </c>
      <c r="P518" s="13">
        <v>0.1103592944188162</v>
      </c>
      <c r="Q518" s="13">
        <v>0.1018901374882599</v>
      </c>
      <c r="S518" s="13">
        <v>8.8339679938620769E-2</v>
      </c>
      <c r="T518" s="13">
        <v>8.4423460961297409E-2</v>
      </c>
      <c r="U518" s="13">
        <v>5.9273301821646467E-2</v>
      </c>
      <c r="V518" s="13">
        <v>0.1014772027351229</v>
      </c>
      <c r="W518" s="13">
        <v>5.4638845950359498E-2</v>
      </c>
      <c r="X518" s="13">
        <v>5.511981545502375E-2</v>
      </c>
      <c r="Y518" s="13">
        <v>0.13803505099653779</v>
      </c>
      <c r="Z518" s="13">
        <v>7.586076109556264E-2</v>
      </c>
      <c r="AB518" s="13">
        <v>8.853212260761778E-2</v>
      </c>
      <c r="AC518" s="13">
        <v>7.8767527729292658E-2</v>
      </c>
      <c r="AD518" s="13">
        <v>7.9004884039948917E-2</v>
      </c>
      <c r="AE518" s="13">
        <v>6.2795889492119547E-2</v>
      </c>
      <c r="AF518" s="13">
        <v>3.3761679478077879E-2</v>
      </c>
      <c r="AH518" s="13">
        <v>6.1250732854957149E-2</v>
      </c>
      <c r="AI518" s="13">
        <v>3.7111233875940418E-2</v>
      </c>
      <c r="AJ518" s="13">
        <v>3.463168759052776E-2</v>
      </c>
      <c r="AK518" s="13">
        <v>8.8999487538211963E-2</v>
      </c>
      <c r="AL518" s="13">
        <v>6.8866044686912681E-2</v>
      </c>
      <c r="AM518" s="13">
        <v>8.7147465562229645E-2</v>
      </c>
      <c r="AO518" s="13">
        <v>7.3799189381849734E-2</v>
      </c>
      <c r="AP518" s="13">
        <v>3.7758103260679278E-2</v>
      </c>
      <c r="AQ518" s="13">
        <v>3.6030580193257028E-2</v>
      </c>
      <c r="AR518" s="13">
        <v>7.9551415674851175E-2</v>
      </c>
      <c r="AS518" s="13">
        <v>4.8772922287948307E-2</v>
      </c>
      <c r="AT518" s="13">
        <v>8.1204838503875165E-2</v>
      </c>
      <c r="AV518" s="13">
        <v>4.4279916250937433E-2</v>
      </c>
      <c r="AW518" s="13">
        <v>3.455791970769289E-2</v>
      </c>
      <c r="AX518" s="13">
        <v>6.6624976733394431E-2</v>
      </c>
      <c r="AY518" s="13">
        <v>4.734459139618355E-2</v>
      </c>
      <c r="AZ518" s="13">
        <v>7.243997631905863E-2</v>
      </c>
      <c r="BB518" s="13">
        <v>6.0024213745851152E-2</v>
      </c>
      <c r="BC518" s="13">
        <v>5.2531752701544698E-2</v>
      </c>
      <c r="BD518" s="13">
        <v>3.7004431344527577E-2</v>
      </c>
      <c r="BE518" s="13">
        <v>5.7981454991227629E-2</v>
      </c>
      <c r="BF518" s="13">
        <v>4.5193579432259691E-2</v>
      </c>
      <c r="BH518" s="13">
        <v>6.7101429801347964E-2</v>
      </c>
      <c r="BI518" s="13">
        <v>4.6616383519496617E-2</v>
      </c>
      <c r="BJ518" s="13">
        <v>2.827539924182591E-2</v>
      </c>
      <c r="BK518" s="13">
        <v>6.2010756562807003E-2</v>
      </c>
      <c r="BL518" s="13">
        <v>2.2711918084285011E-2</v>
      </c>
      <c r="BN518" s="13">
        <v>4.2381436587985363E-2</v>
      </c>
      <c r="BO518" s="13">
        <v>4.8709379272086489E-2</v>
      </c>
      <c r="BP518" s="13">
        <v>4.6724196447055201E-2</v>
      </c>
      <c r="BQ518" s="13">
        <v>5.5668162431068313E-2</v>
      </c>
      <c r="BR518" s="13">
        <v>6.1944122321293052E-2</v>
      </c>
      <c r="BS518" s="13">
        <v>7.2708278939280321E-2</v>
      </c>
    </row>
    <row r="520" spans="2:73" x14ac:dyDescent="0.35">
      <c r="B520" s="25" t="s">
        <v>216</v>
      </c>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row>
    <row r="521" spans="2:73" x14ac:dyDescent="0.35">
      <c r="B521" s="27" t="s">
        <v>16</v>
      </c>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row>
    <row r="522" spans="2:73" x14ac:dyDescent="0.35">
      <c r="B522" s="12" t="s">
        <v>122</v>
      </c>
      <c r="C522" s="13">
        <v>0.16242702554800781</v>
      </c>
      <c r="D522" s="13">
        <v>0.1126254788666434</v>
      </c>
      <c r="E522" s="13">
        <v>0.13932503350790371</v>
      </c>
      <c r="F522" s="13">
        <v>0.1756230292688154</v>
      </c>
      <c r="G522" s="13">
        <v>0.1204091478678749</v>
      </c>
      <c r="H522" s="13">
        <v>0.17981859622656091</v>
      </c>
      <c r="I522" s="13">
        <v>0.21082659498691739</v>
      </c>
      <c r="K522" s="13">
        <v>0.21161220352041621</v>
      </c>
      <c r="L522" s="13">
        <v>0.11361398826890701</v>
      </c>
      <c r="N522" s="13">
        <v>0.1803562220319547</v>
      </c>
      <c r="O522" s="13">
        <v>0.14999332566632129</v>
      </c>
      <c r="P522" s="13">
        <v>0.2035699986333884</v>
      </c>
      <c r="Q522" s="13">
        <v>0.12687421163946699</v>
      </c>
      <c r="S522" s="13">
        <v>0.16527272109017299</v>
      </c>
      <c r="T522" s="13">
        <v>9.6071962044089534E-2</v>
      </c>
      <c r="U522" s="13">
        <v>0.17907197317602899</v>
      </c>
      <c r="V522" s="13">
        <v>0.1921705123290614</v>
      </c>
      <c r="W522" s="13">
        <v>0.22082591387461711</v>
      </c>
      <c r="X522" s="13">
        <v>0.17489204918596429</v>
      </c>
      <c r="Y522" s="13">
        <v>0.1024479858443544</v>
      </c>
      <c r="Z522" s="13">
        <v>0.1471832763643329</v>
      </c>
      <c r="AB522" s="13">
        <v>0.1147818727650481</v>
      </c>
      <c r="AC522" s="13">
        <v>0.16114903300947681</v>
      </c>
      <c r="AD522" s="13">
        <v>0.2131977456057785</v>
      </c>
      <c r="AE522" s="13">
        <v>0.16383291157226121</v>
      </c>
      <c r="AF522" s="13">
        <v>0.1641119095727766</v>
      </c>
      <c r="AH522" s="13">
        <v>0.1346839715690096</v>
      </c>
      <c r="AI522" s="13">
        <v>0.13983597296513631</v>
      </c>
      <c r="AJ522" s="13">
        <v>0.23293077020586139</v>
      </c>
      <c r="AK522" s="13">
        <v>0.1224140812858527</v>
      </c>
      <c r="AL522" s="13">
        <v>0.1029494016740795</v>
      </c>
      <c r="AM522" s="13">
        <v>0.29703238762180972</v>
      </c>
      <c r="AO522" s="13">
        <v>0.13285679395646741</v>
      </c>
      <c r="AP522" s="13">
        <v>0.15307223773041631</v>
      </c>
      <c r="AQ522" s="13">
        <v>0.2239103367151726</v>
      </c>
      <c r="AR522" s="13">
        <v>0.13385077295898379</v>
      </c>
      <c r="AS522" s="13">
        <v>6.9704238724301412E-2</v>
      </c>
      <c r="AT522" s="13">
        <v>0.30016835836868683</v>
      </c>
      <c r="AV522" s="13">
        <v>0.12090529790470279</v>
      </c>
      <c r="AW522" s="13">
        <v>0.20693097577830269</v>
      </c>
      <c r="AX522" s="13">
        <v>0.1728229196003396</v>
      </c>
      <c r="AY522" s="13">
        <v>0.1065884290160774</v>
      </c>
      <c r="AZ522" s="13">
        <v>0.29862992359881119</v>
      </c>
      <c r="BB522" s="13">
        <v>0.13776886378249439</v>
      </c>
      <c r="BC522" s="13">
        <v>0.17852510760255841</v>
      </c>
      <c r="BD522" s="13">
        <v>0.2920426060662919</v>
      </c>
      <c r="BE522" s="13">
        <v>0.16293287523701649</v>
      </c>
      <c r="BF522" s="13">
        <v>8.801877827906017E-2</v>
      </c>
      <c r="BH522" s="13">
        <v>0.1426059710935576</v>
      </c>
      <c r="BI522" s="13">
        <v>0.17337226560990759</v>
      </c>
      <c r="BJ522" s="13">
        <v>0.28796192573637069</v>
      </c>
      <c r="BK522" s="13">
        <v>0.15695735895245799</v>
      </c>
      <c r="BL522" s="13">
        <v>5.2319144279925567E-2</v>
      </c>
      <c r="BN522" s="13">
        <v>0.1617020296974159</v>
      </c>
      <c r="BO522" s="13">
        <v>0.22643915655685429</v>
      </c>
      <c r="BP522" s="13">
        <v>0.1766913832899214</v>
      </c>
      <c r="BQ522" s="13">
        <v>0.30002579741915281</v>
      </c>
      <c r="BR522" s="13">
        <v>0.12512573481451059</v>
      </c>
      <c r="BS522" s="13">
        <v>0.1266575797917861</v>
      </c>
    </row>
    <row r="523" spans="2:73" x14ac:dyDescent="0.35">
      <c r="B523" s="12" t="s">
        <v>123</v>
      </c>
      <c r="C523" s="13">
        <v>0.2037694802519544</v>
      </c>
      <c r="D523" s="13">
        <v>0.1697818641448719</v>
      </c>
      <c r="E523" s="13">
        <v>0.2150267792755603</v>
      </c>
      <c r="F523" s="13">
        <v>0.23368258007601481</v>
      </c>
      <c r="G523" s="13">
        <v>0.24178539465194429</v>
      </c>
      <c r="H523" s="13">
        <v>0.1696375220729496</v>
      </c>
      <c r="I523" s="13">
        <v>0.18802522213050221</v>
      </c>
      <c r="K523" s="13">
        <v>0.19772093302313451</v>
      </c>
      <c r="L523" s="13">
        <v>0.21028541781337109</v>
      </c>
      <c r="N523" s="13">
        <v>0.22765286277322261</v>
      </c>
      <c r="O523" s="13">
        <v>0.1964181642183756</v>
      </c>
      <c r="P523" s="13">
        <v>0.1839081926950516</v>
      </c>
      <c r="Q523" s="13">
        <v>0.21272321193097629</v>
      </c>
      <c r="S523" s="13">
        <v>0.18613502947929431</v>
      </c>
      <c r="T523" s="13">
        <v>0.19441565875724051</v>
      </c>
      <c r="U523" s="13">
        <v>0.26835952980081679</v>
      </c>
      <c r="V523" s="13">
        <v>0.25498867149395621</v>
      </c>
      <c r="W523" s="13">
        <v>0.15239246828510081</v>
      </c>
      <c r="X523" s="13">
        <v>0.199198760155994</v>
      </c>
      <c r="Y523" s="13">
        <v>0.2398618111352277</v>
      </c>
      <c r="Z523" s="13">
        <v>0.2052030546261559</v>
      </c>
      <c r="AB523" s="13">
        <v>0.2105656041202224</v>
      </c>
      <c r="AC523" s="13">
        <v>0.2014734820430181</v>
      </c>
      <c r="AD523" s="13">
        <v>0.16489760541220391</v>
      </c>
      <c r="AE523" s="13">
        <v>0.22116856567985579</v>
      </c>
      <c r="AF523" s="13">
        <v>0.290015207416426</v>
      </c>
      <c r="AH523" s="13">
        <v>0.18596294324950419</v>
      </c>
      <c r="AI523" s="13">
        <v>0.25347509051924327</v>
      </c>
      <c r="AJ523" s="13">
        <v>0.19851552142658899</v>
      </c>
      <c r="AK523" s="13">
        <v>0.21865907999231321</v>
      </c>
      <c r="AL523" s="13">
        <v>0.1489222639928903</v>
      </c>
      <c r="AM523" s="13">
        <v>0.2322418444736839</v>
      </c>
      <c r="AO523" s="13">
        <v>0.2043057855116249</v>
      </c>
      <c r="AP523" s="13">
        <v>0.25140099994728371</v>
      </c>
      <c r="AQ523" s="13">
        <v>0.2236670021347984</v>
      </c>
      <c r="AR523" s="13">
        <v>0.2130189197906136</v>
      </c>
      <c r="AS523" s="13">
        <v>0.1339580110994936</v>
      </c>
      <c r="AT523" s="13">
        <v>0.20168613263026541</v>
      </c>
      <c r="AV523" s="13">
        <v>0.2441631308466754</v>
      </c>
      <c r="AW523" s="13">
        <v>0.20140725025209191</v>
      </c>
      <c r="AX523" s="13">
        <v>0.201392532440721</v>
      </c>
      <c r="AY523" s="13">
        <v>0.1388710847076601</v>
      </c>
      <c r="AZ523" s="13">
        <v>0.22204216663912721</v>
      </c>
      <c r="BB523" s="13">
        <v>0.21110393611109809</v>
      </c>
      <c r="BC523" s="13">
        <v>0.21980014029511791</v>
      </c>
      <c r="BD523" s="13">
        <v>0.22142267321132281</v>
      </c>
      <c r="BE523" s="13">
        <v>0.2380638076198956</v>
      </c>
      <c r="BF523" s="13">
        <v>0.1155411151759787</v>
      </c>
      <c r="BH523" s="13">
        <v>0.2117566282104702</v>
      </c>
      <c r="BI523" s="13">
        <v>0.22581170831195521</v>
      </c>
      <c r="BJ523" s="13">
        <v>0.22379655779756211</v>
      </c>
      <c r="BK523" s="13">
        <v>0.27215155047947509</v>
      </c>
      <c r="BL523" s="13">
        <v>0.1500067102314428</v>
      </c>
      <c r="BN523" s="13">
        <v>0.2246453452322851</v>
      </c>
      <c r="BO523" s="13">
        <v>0.24405452196950911</v>
      </c>
      <c r="BP523" s="13">
        <v>0.14664242464866639</v>
      </c>
      <c r="BQ523" s="13">
        <v>0.1840718668134623</v>
      </c>
      <c r="BR523" s="13">
        <v>9.2443976146071777E-2</v>
      </c>
      <c r="BS523" s="13">
        <v>0.2099151491239292</v>
      </c>
    </row>
    <row r="524" spans="2:73" x14ac:dyDescent="0.35">
      <c r="B524" s="12" t="s">
        <v>124</v>
      </c>
      <c r="C524" s="13">
        <v>0.2680539610657291</v>
      </c>
      <c r="D524" s="13">
        <v>0.22706650015257421</v>
      </c>
      <c r="E524" s="13">
        <v>0.23674256062221621</v>
      </c>
      <c r="F524" s="13">
        <v>0.26240010552100029</v>
      </c>
      <c r="G524" s="13">
        <v>0.24519818485350811</v>
      </c>
      <c r="H524" s="13">
        <v>0.29157066402028142</v>
      </c>
      <c r="I524" s="13">
        <v>0.31221036527043061</v>
      </c>
      <c r="K524" s="13">
        <v>0.24325249280127051</v>
      </c>
      <c r="L524" s="13">
        <v>0.29347040181801742</v>
      </c>
      <c r="N524" s="13">
        <v>0.26127471001071179</v>
      </c>
      <c r="O524" s="13">
        <v>0.24010067360555071</v>
      </c>
      <c r="P524" s="13">
        <v>0.25850237626354328</v>
      </c>
      <c r="Q524" s="13">
        <v>0.31426793047320872</v>
      </c>
      <c r="S524" s="13">
        <v>0.27781076987179298</v>
      </c>
      <c r="T524" s="13">
        <v>0.30599810475675893</v>
      </c>
      <c r="U524" s="13">
        <v>0.18693804388526289</v>
      </c>
      <c r="V524" s="13">
        <v>0.22011531750851471</v>
      </c>
      <c r="W524" s="13">
        <v>0.24260859216620759</v>
      </c>
      <c r="X524" s="13">
        <v>0.33824538524393938</v>
      </c>
      <c r="Y524" s="13">
        <v>0.19203824211139181</v>
      </c>
      <c r="Z524" s="13">
        <v>0.28844298528384149</v>
      </c>
      <c r="AB524" s="13">
        <v>0.29661448036341009</v>
      </c>
      <c r="AC524" s="13">
        <v>0.29331365766179568</v>
      </c>
      <c r="AD524" s="13">
        <v>0.25873131698915752</v>
      </c>
      <c r="AE524" s="13">
        <v>0.2253232099432132</v>
      </c>
      <c r="AF524" s="13">
        <v>0.19696180584162959</v>
      </c>
      <c r="AH524" s="13">
        <v>0.27862893974024239</v>
      </c>
      <c r="AI524" s="13">
        <v>0.2817424749593288</v>
      </c>
      <c r="AJ524" s="13">
        <v>0.30787210930137099</v>
      </c>
      <c r="AK524" s="13">
        <v>0.33649376562781458</v>
      </c>
      <c r="AL524" s="13">
        <v>0.17631375489683929</v>
      </c>
      <c r="AM524" s="13">
        <v>0.22972366721734569</v>
      </c>
      <c r="AO524" s="13">
        <v>0.29425087125844518</v>
      </c>
      <c r="AP524" s="13">
        <v>0.25825494664442228</v>
      </c>
      <c r="AQ524" s="13">
        <v>0.27064478215572108</v>
      </c>
      <c r="AR524" s="13">
        <v>0.36197648320294568</v>
      </c>
      <c r="AS524" s="13">
        <v>0.18101848421081551</v>
      </c>
      <c r="AT524" s="13">
        <v>0.23848409049791089</v>
      </c>
      <c r="AV524" s="13">
        <v>0.27393584351030392</v>
      </c>
      <c r="AW524" s="13">
        <v>0.29768505629273351</v>
      </c>
      <c r="AX524" s="13">
        <v>0.32640040722423219</v>
      </c>
      <c r="AY524" s="13">
        <v>0.21318549430421241</v>
      </c>
      <c r="AZ524" s="13">
        <v>0.23165047037315359</v>
      </c>
      <c r="BB524" s="13">
        <v>0.27851022551556842</v>
      </c>
      <c r="BC524" s="13">
        <v>0.29633493315571402</v>
      </c>
      <c r="BD524" s="13">
        <v>0.21026617204431461</v>
      </c>
      <c r="BE524" s="13">
        <v>0.32249802978548148</v>
      </c>
      <c r="BF524" s="13">
        <v>0.1677918517739527</v>
      </c>
      <c r="BH524" s="13">
        <v>0.29164587245918949</v>
      </c>
      <c r="BI524" s="13">
        <v>0.28616036201025591</v>
      </c>
      <c r="BJ524" s="13">
        <v>0.22593340012224761</v>
      </c>
      <c r="BK524" s="13">
        <v>0.29005467304071803</v>
      </c>
      <c r="BL524" s="13">
        <v>0.1960652835325416</v>
      </c>
      <c r="BN524" s="13">
        <v>0.26990390659599411</v>
      </c>
      <c r="BO524" s="13">
        <v>0.25092802171863349</v>
      </c>
      <c r="BP524" s="13">
        <v>0.37922941007206062</v>
      </c>
      <c r="BQ524" s="13">
        <v>0.25857554291549939</v>
      </c>
      <c r="BR524" s="13">
        <v>0.12194025198745</v>
      </c>
      <c r="BS524" s="13">
        <v>0.26889092497749728</v>
      </c>
    </row>
    <row r="525" spans="2:73" x14ac:dyDescent="0.35">
      <c r="B525" s="12" t="s">
        <v>125</v>
      </c>
      <c r="C525" s="13">
        <v>0.12970407576895701</v>
      </c>
      <c r="D525" s="13">
        <v>0.1027685599701392</v>
      </c>
      <c r="E525" s="13">
        <v>0.12756139890374871</v>
      </c>
      <c r="F525" s="13">
        <v>0.13093232939364499</v>
      </c>
      <c r="G525" s="13">
        <v>0.14705797002799931</v>
      </c>
      <c r="H525" s="13">
        <v>0.13573145058618519</v>
      </c>
      <c r="I525" s="13">
        <v>0.1252548318612266</v>
      </c>
      <c r="K525" s="13">
        <v>0.1538105810028588</v>
      </c>
      <c r="L525" s="13">
        <v>0.1058948572621245</v>
      </c>
      <c r="N525" s="13">
        <v>0.13407297758107439</v>
      </c>
      <c r="O525" s="13">
        <v>0.18405405343567691</v>
      </c>
      <c r="P525" s="13">
        <v>8.697101488492015E-2</v>
      </c>
      <c r="Q525" s="13">
        <v>0.1033426788449779</v>
      </c>
      <c r="S525" s="13">
        <v>0.1262361584258993</v>
      </c>
      <c r="T525" s="13">
        <v>0.13043590688335019</v>
      </c>
      <c r="U525" s="13">
        <v>0.13351814906315021</v>
      </c>
      <c r="V525" s="13">
        <v>0.11903336089021931</v>
      </c>
      <c r="W525" s="13">
        <v>0.16210400888349041</v>
      </c>
      <c r="X525" s="13">
        <v>0.1101369758857841</v>
      </c>
      <c r="Y525" s="13">
        <v>0.19062757895898411</v>
      </c>
      <c r="Z525" s="13">
        <v>0.107637817820323</v>
      </c>
      <c r="AB525" s="13">
        <v>0.11587530685688389</v>
      </c>
      <c r="AC525" s="13">
        <v>0.12884039463955621</v>
      </c>
      <c r="AD525" s="13">
        <v>0.1412355177703771</v>
      </c>
      <c r="AE525" s="13">
        <v>0.1485696548748679</v>
      </c>
      <c r="AF525" s="13">
        <v>0.13328519340757061</v>
      </c>
      <c r="AH525" s="13">
        <v>0.15830811825752589</v>
      </c>
      <c r="AI525" s="13">
        <v>0.15539098133871049</v>
      </c>
      <c r="AJ525" s="13">
        <v>9.6996918223904591E-2</v>
      </c>
      <c r="AK525" s="13">
        <v>0.16460796997461469</v>
      </c>
      <c r="AL525" s="13">
        <v>0.16466173166958931</v>
      </c>
      <c r="AM525" s="13">
        <v>3.9368951862242339E-2</v>
      </c>
      <c r="AO525" s="13">
        <v>0.15412991769961071</v>
      </c>
      <c r="AP525" s="13">
        <v>0.1663576910299174</v>
      </c>
      <c r="AQ525" s="13">
        <v>0.1067695553008403</v>
      </c>
      <c r="AR525" s="13">
        <v>0.1287960185373313</v>
      </c>
      <c r="AS525" s="13">
        <v>0.1802086941777678</v>
      </c>
      <c r="AT525" s="13">
        <v>5.4060944857526633E-2</v>
      </c>
      <c r="AV525" s="13">
        <v>0.16934150435918591</v>
      </c>
      <c r="AW525" s="13">
        <v>0.14656260772569579</v>
      </c>
      <c r="AX525" s="13">
        <v>0.13913353688191191</v>
      </c>
      <c r="AY525" s="13">
        <v>0.1890530301011078</v>
      </c>
      <c r="AZ525" s="13">
        <v>6.4682118291185628E-2</v>
      </c>
      <c r="BB525" s="13">
        <v>0.14638945479280069</v>
      </c>
      <c r="BC525" s="13">
        <v>0.156372933683261</v>
      </c>
      <c r="BD525" s="13">
        <v>8.2206127485816405E-2</v>
      </c>
      <c r="BE525" s="13">
        <v>0.1525373766764776</v>
      </c>
      <c r="BF525" s="13">
        <v>0.13683262780856409</v>
      </c>
      <c r="BH525" s="13">
        <v>0.1330872554968581</v>
      </c>
      <c r="BI525" s="13">
        <v>0.16801382114239291</v>
      </c>
      <c r="BJ525" s="13">
        <v>9.1822631461749543E-2</v>
      </c>
      <c r="BK525" s="13">
        <v>0.15670561095676941</v>
      </c>
      <c r="BL525" s="13">
        <v>0.1708070211415188</v>
      </c>
      <c r="BN525" s="13">
        <v>0.16092368205730481</v>
      </c>
      <c r="BO525" s="13">
        <v>7.7805734473596858E-2</v>
      </c>
      <c r="BP525" s="13">
        <v>0.20326218788430769</v>
      </c>
      <c r="BQ525" s="13">
        <v>4.3976573815492352E-2</v>
      </c>
      <c r="BR525" s="13">
        <v>0.2109370635096208</v>
      </c>
      <c r="BS525" s="13">
        <v>0.14160331624149619</v>
      </c>
    </row>
    <row r="526" spans="2:73" x14ac:dyDescent="0.35">
      <c r="B526" s="12" t="s">
        <v>126</v>
      </c>
      <c r="C526" s="13">
        <v>0.12679531025751209</v>
      </c>
      <c r="D526" s="13">
        <v>0.20531152882806911</v>
      </c>
      <c r="E526" s="13">
        <v>0.1489517553834068</v>
      </c>
      <c r="F526" s="13">
        <v>0.106043932967112</v>
      </c>
      <c r="G526" s="13">
        <v>0.11785141665721401</v>
      </c>
      <c r="H526" s="13">
        <v>0.1373046955565011</v>
      </c>
      <c r="I526" s="13">
        <v>8.8569494118752048E-2</v>
      </c>
      <c r="K526" s="13">
        <v>0.1456528508565669</v>
      </c>
      <c r="L526" s="13">
        <v>0.10593493686632401</v>
      </c>
      <c r="N526" s="13">
        <v>0.1478160737161176</v>
      </c>
      <c r="O526" s="13">
        <v>0.13009431655098361</v>
      </c>
      <c r="P526" s="13">
        <v>0.12393326010784581</v>
      </c>
      <c r="Q526" s="13">
        <v>0.1070056638694169</v>
      </c>
      <c r="S526" s="13">
        <v>0.12665992523715219</v>
      </c>
      <c r="T526" s="13">
        <v>0.15169344611601451</v>
      </c>
      <c r="U526" s="13">
        <v>0.1300526218533033</v>
      </c>
      <c r="V526" s="13">
        <v>9.182756526639764E-2</v>
      </c>
      <c r="W526" s="13">
        <v>0.15882842615053799</v>
      </c>
      <c r="X526" s="13">
        <v>9.3261309264746683E-2</v>
      </c>
      <c r="Y526" s="13">
        <v>9.9561399777383555E-2</v>
      </c>
      <c r="Z526" s="13">
        <v>0.145433337646415</v>
      </c>
      <c r="AB526" s="13">
        <v>9.5897361716059948E-2</v>
      </c>
      <c r="AC526" s="13">
        <v>0.13255771307168071</v>
      </c>
      <c r="AD526" s="13">
        <v>0.1145774785609545</v>
      </c>
      <c r="AE526" s="13">
        <v>0.1571420899891986</v>
      </c>
      <c r="AF526" s="13">
        <v>0.1583919568400009</v>
      </c>
      <c r="AH526" s="13">
        <v>0.15515628126792441</v>
      </c>
      <c r="AI526" s="13">
        <v>0.1190497173891898</v>
      </c>
      <c r="AJ526" s="13">
        <v>6.1584189229144222E-2</v>
      </c>
      <c r="AK526" s="13">
        <v>4.8423777405905463E-2</v>
      </c>
      <c r="AL526" s="13">
        <v>0.27793167219109471</v>
      </c>
      <c r="AM526" s="13">
        <v>9.3045323677296163E-2</v>
      </c>
      <c r="AO526" s="13">
        <v>0.112365184170685</v>
      </c>
      <c r="AP526" s="13">
        <v>0.11306595924185429</v>
      </c>
      <c r="AQ526" s="13">
        <v>7.4820072937095139E-2</v>
      </c>
      <c r="AR526" s="13">
        <v>7.1956331581889341E-2</v>
      </c>
      <c r="AS526" s="13">
        <v>0.34884491233010939</v>
      </c>
      <c r="AT526" s="13">
        <v>9.9889358652183652E-2</v>
      </c>
      <c r="AV526" s="13">
        <v>0.13431657000053779</v>
      </c>
      <c r="AW526" s="13">
        <v>5.0221964134712263E-2</v>
      </c>
      <c r="AX526" s="13">
        <v>7.4178898652688591E-2</v>
      </c>
      <c r="AY526" s="13">
        <v>0.24563348597843671</v>
      </c>
      <c r="AZ526" s="13">
        <v>9.2230221378871699E-2</v>
      </c>
      <c r="BB526" s="13">
        <v>0.14519943424394699</v>
      </c>
      <c r="BC526" s="13">
        <v>9.0241300754470496E-2</v>
      </c>
      <c r="BD526" s="13">
        <v>8.0464265642744795E-2</v>
      </c>
      <c r="BE526" s="13">
        <v>7.8664889214324879E-2</v>
      </c>
      <c r="BF526" s="13">
        <v>0.34976817326649001</v>
      </c>
      <c r="BH526" s="13">
        <v>0.13189037301401699</v>
      </c>
      <c r="BI526" s="13">
        <v>9.4865904210276283E-2</v>
      </c>
      <c r="BJ526" s="13">
        <v>7.6167078712781361E-2</v>
      </c>
      <c r="BK526" s="13">
        <v>6.057285118184258E-2</v>
      </c>
      <c r="BL526" s="13">
        <v>0.36355390792881043</v>
      </c>
      <c r="BN526" s="13">
        <v>0.12823294167465801</v>
      </c>
      <c r="BO526" s="13">
        <v>7.2475783470151656E-2</v>
      </c>
      <c r="BP526" s="13">
        <v>4.6399668734757329E-2</v>
      </c>
      <c r="BQ526" s="13">
        <v>0.1132618954339993</v>
      </c>
      <c r="BR526" s="13">
        <v>0.35019201733966032</v>
      </c>
      <c r="BS526" s="13">
        <v>0.15355124107674639</v>
      </c>
    </row>
    <row r="527" spans="2:73" x14ac:dyDescent="0.35">
      <c r="B527" s="12" t="s">
        <v>120</v>
      </c>
      <c r="C527" s="13">
        <v>0.1092501471078397</v>
      </c>
      <c r="D527" s="13">
        <v>0.18244606803770241</v>
      </c>
      <c r="E527" s="13">
        <v>0.13239247230716439</v>
      </c>
      <c r="F527" s="13">
        <v>9.1318022773412222E-2</v>
      </c>
      <c r="G527" s="13">
        <v>0.1276978859414592</v>
      </c>
      <c r="H527" s="13">
        <v>8.593707153752167E-2</v>
      </c>
      <c r="I527" s="13">
        <v>7.511349163217125E-2</v>
      </c>
      <c r="K527" s="13">
        <v>4.7950938795753253E-2</v>
      </c>
      <c r="L527" s="13">
        <v>0.17080039797125601</v>
      </c>
      <c r="N527" s="13">
        <v>4.8827153886918932E-2</v>
      </c>
      <c r="O527" s="13">
        <v>9.9339466523092071E-2</v>
      </c>
      <c r="P527" s="13">
        <v>0.1431151574152506</v>
      </c>
      <c r="Q527" s="13">
        <v>0.13578630324195329</v>
      </c>
      <c r="S527" s="13">
        <v>0.11788539589568819</v>
      </c>
      <c r="T527" s="13">
        <v>0.1213849214425463</v>
      </c>
      <c r="U527" s="13">
        <v>0.1020596822214378</v>
      </c>
      <c r="V527" s="13">
        <v>0.1218645725118508</v>
      </c>
      <c r="W527" s="13">
        <v>6.3240590640046113E-2</v>
      </c>
      <c r="X527" s="13">
        <v>8.4265520263571675E-2</v>
      </c>
      <c r="Y527" s="13">
        <v>0.17546298217265829</v>
      </c>
      <c r="Z527" s="13">
        <v>0.1060995282589315</v>
      </c>
      <c r="AB527" s="13">
        <v>0.1662653741783755</v>
      </c>
      <c r="AC527" s="13">
        <v>8.2665719574472413E-2</v>
      </c>
      <c r="AD527" s="13">
        <v>0.1073603356615285</v>
      </c>
      <c r="AE527" s="13">
        <v>8.3963567940603362E-2</v>
      </c>
      <c r="AF527" s="13">
        <v>5.7233926921596449E-2</v>
      </c>
      <c r="AH527" s="13">
        <v>8.7259745915793524E-2</v>
      </c>
      <c r="AI527" s="13">
        <v>5.0505762828391441E-2</v>
      </c>
      <c r="AJ527" s="13">
        <v>0.1021004916131298</v>
      </c>
      <c r="AK527" s="13">
        <v>0.1094013257134993</v>
      </c>
      <c r="AL527" s="13">
        <v>0.12922117557550669</v>
      </c>
      <c r="AM527" s="13">
        <v>0.1085878251476223</v>
      </c>
      <c r="AO527" s="13">
        <v>0.10209144740316679</v>
      </c>
      <c r="AP527" s="13">
        <v>5.7848165406105989E-2</v>
      </c>
      <c r="AQ527" s="13">
        <v>0.1001882507563725</v>
      </c>
      <c r="AR527" s="13">
        <v>9.0401473928236276E-2</v>
      </c>
      <c r="AS527" s="13">
        <v>8.6265659457512203E-2</v>
      </c>
      <c r="AT527" s="13">
        <v>0.1057111149934266</v>
      </c>
      <c r="AV527" s="13">
        <v>5.7337653378594373E-2</v>
      </c>
      <c r="AW527" s="13">
        <v>9.7192145816463696E-2</v>
      </c>
      <c r="AX527" s="13">
        <v>8.6071705200106582E-2</v>
      </c>
      <c r="AY527" s="13">
        <v>0.1066684758925055</v>
      </c>
      <c r="AZ527" s="13">
        <v>9.0765099718850467E-2</v>
      </c>
      <c r="BB527" s="13">
        <v>8.1028085554091106E-2</v>
      </c>
      <c r="BC527" s="13">
        <v>5.8725584508878242E-2</v>
      </c>
      <c r="BD527" s="13">
        <v>0.11359815554950931</v>
      </c>
      <c r="BE527" s="13">
        <v>4.530302146680399E-2</v>
      </c>
      <c r="BF527" s="13">
        <v>0.14204745369595409</v>
      </c>
      <c r="BH527" s="13">
        <v>8.9013899725907356E-2</v>
      </c>
      <c r="BI527" s="13">
        <v>5.1775938715212008E-2</v>
      </c>
      <c r="BJ527" s="13">
        <v>9.4318406169288771E-2</v>
      </c>
      <c r="BK527" s="13">
        <v>6.3557955388736931E-2</v>
      </c>
      <c r="BL527" s="13">
        <v>6.7247932885760947E-2</v>
      </c>
      <c r="BN527" s="13">
        <v>5.459209474234198E-2</v>
      </c>
      <c r="BO527" s="13">
        <v>0.12829678181125459</v>
      </c>
      <c r="BP527" s="13">
        <v>4.7774925370286513E-2</v>
      </c>
      <c r="BQ527" s="13">
        <v>0.1000883236023942</v>
      </c>
      <c r="BR527" s="13">
        <v>9.936095620268677E-2</v>
      </c>
      <c r="BS527" s="13">
        <v>9.9381788788544673E-2</v>
      </c>
    </row>
    <row r="529" spans="2:73" x14ac:dyDescent="0.35">
      <c r="B529" s="25" t="s">
        <v>217</v>
      </c>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row>
    <row r="530" spans="2:73" x14ac:dyDescent="0.35">
      <c r="B530" s="27" t="s">
        <v>16</v>
      </c>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row>
    <row r="531" spans="2:73" x14ac:dyDescent="0.35">
      <c r="B531" s="12" t="s">
        <v>122</v>
      </c>
      <c r="C531" s="13">
        <v>0.21858184667558611</v>
      </c>
      <c r="D531" s="13">
        <v>0.28125957048547562</v>
      </c>
      <c r="E531" s="13">
        <v>0.27654613359221097</v>
      </c>
      <c r="F531" s="13">
        <v>0.22161069684059029</v>
      </c>
      <c r="G531" s="13">
        <v>0.21821030985220741</v>
      </c>
      <c r="H531" s="13">
        <v>0.1922632648073333</v>
      </c>
      <c r="I531" s="13">
        <v>0.1662985163961313</v>
      </c>
      <c r="K531" s="13">
        <v>0.26514334145804519</v>
      </c>
      <c r="L531" s="13">
        <v>0.17022781427613909</v>
      </c>
      <c r="N531" s="13">
        <v>0.30219511911744479</v>
      </c>
      <c r="O531" s="13">
        <v>0.20501632411173451</v>
      </c>
      <c r="P531" s="13">
        <v>0.18309722385241001</v>
      </c>
      <c r="Q531" s="13">
        <v>0.20811606663843021</v>
      </c>
      <c r="S531" s="13">
        <v>0.2326516936223208</v>
      </c>
      <c r="T531" s="13">
        <v>0.26930061993058702</v>
      </c>
      <c r="U531" s="13">
        <v>0.1929661032517527</v>
      </c>
      <c r="V531" s="13">
        <v>0.19629321026503069</v>
      </c>
      <c r="W531" s="13">
        <v>0.18547853601650341</v>
      </c>
      <c r="X531" s="13">
        <v>0.16575422991424721</v>
      </c>
      <c r="Y531" s="13">
        <v>0.18332211300083759</v>
      </c>
      <c r="Z531" s="13">
        <v>0.25700685025161291</v>
      </c>
      <c r="AB531" s="13">
        <v>0.21047093746975529</v>
      </c>
      <c r="AC531" s="13">
        <v>0.18977175776397839</v>
      </c>
      <c r="AD531" s="13">
        <v>0.2032215984775364</v>
      </c>
      <c r="AE531" s="13">
        <v>0.27403981936330618</v>
      </c>
      <c r="AF531" s="13">
        <v>0.34175461011647879</v>
      </c>
      <c r="AH531" s="13">
        <v>0.28186735921065642</v>
      </c>
      <c r="AI531" s="13">
        <v>0.2409491456419795</v>
      </c>
      <c r="AJ531" s="13">
        <v>0.17202374905205839</v>
      </c>
      <c r="AK531" s="13">
        <v>0.12611699758205311</v>
      </c>
      <c r="AL531" s="13">
        <v>0.32463062521111807</v>
      </c>
      <c r="AM531" s="13">
        <v>0.1049637745151579</v>
      </c>
      <c r="AO531" s="13">
        <v>0.24033318369568801</v>
      </c>
      <c r="AP531" s="13">
        <v>0.25491969907417922</v>
      </c>
      <c r="AQ531" s="13">
        <v>0.16578253376944899</v>
      </c>
      <c r="AR531" s="13">
        <v>0.1156222767641394</v>
      </c>
      <c r="AS531" s="13">
        <v>0.411309883163198</v>
      </c>
      <c r="AT531" s="13">
        <v>0.10627892855854031</v>
      </c>
      <c r="AV531" s="13">
        <v>0.27364485121540272</v>
      </c>
      <c r="AW531" s="13">
        <v>0.1656968086188243</v>
      </c>
      <c r="AX531" s="13">
        <v>0.13630256293333681</v>
      </c>
      <c r="AY531" s="13">
        <v>0.35479564748761688</v>
      </c>
      <c r="AZ531" s="13">
        <v>0.1088030909230444</v>
      </c>
      <c r="BB531" s="13">
        <v>0.25641359735943908</v>
      </c>
      <c r="BC531" s="13">
        <v>0.1995909655504248</v>
      </c>
      <c r="BD531" s="13">
        <v>0.1397357858876134</v>
      </c>
      <c r="BE531" s="13">
        <v>0.13553227611960009</v>
      </c>
      <c r="BF531" s="13">
        <v>0.38999552505852741</v>
      </c>
      <c r="BH531" s="13">
        <v>0.23513916928739989</v>
      </c>
      <c r="BI531" s="13">
        <v>0.1942753672801685</v>
      </c>
      <c r="BJ531" s="13">
        <v>0.1483252565629436</v>
      </c>
      <c r="BK531" s="13">
        <v>9.9207318349431806E-2</v>
      </c>
      <c r="BL531" s="13">
        <v>0.47814285395558842</v>
      </c>
      <c r="BN531" s="13">
        <v>0.22145826922436099</v>
      </c>
      <c r="BO531" s="13">
        <v>0.13946751541025171</v>
      </c>
      <c r="BP531" s="13">
        <v>0.1416069122654986</v>
      </c>
      <c r="BQ531" s="13">
        <v>0.1616754936464547</v>
      </c>
      <c r="BR531" s="13">
        <v>0.41822918487128469</v>
      </c>
      <c r="BS531" s="13">
        <v>0.27038865201988199</v>
      </c>
    </row>
    <row r="532" spans="2:73" x14ac:dyDescent="0.35">
      <c r="B532" s="12" t="s">
        <v>123</v>
      </c>
      <c r="C532" s="13">
        <v>0.4065316680466815</v>
      </c>
      <c r="D532" s="13">
        <v>0.33346479066512591</v>
      </c>
      <c r="E532" s="13">
        <v>0.37904891416934161</v>
      </c>
      <c r="F532" s="13">
        <v>0.42394463282103378</v>
      </c>
      <c r="G532" s="13">
        <v>0.45641222894347572</v>
      </c>
      <c r="H532" s="13">
        <v>0.37386557051127672</v>
      </c>
      <c r="I532" s="13">
        <v>0.43433069789735113</v>
      </c>
      <c r="K532" s="13">
        <v>0.40213906240872521</v>
      </c>
      <c r="L532" s="13">
        <v>0.41185668399295799</v>
      </c>
      <c r="N532" s="13">
        <v>0.46590365552527091</v>
      </c>
      <c r="O532" s="13">
        <v>0.41659736757578719</v>
      </c>
      <c r="P532" s="13">
        <v>0.38775268174690419</v>
      </c>
      <c r="Q532" s="13">
        <v>0.36659431328064312</v>
      </c>
      <c r="S532" s="13">
        <v>0.42373797546393849</v>
      </c>
      <c r="T532" s="13">
        <v>0.42271122218651991</v>
      </c>
      <c r="U532" s="13">
        <v>0.36608852220539601</v>
      </c>
      <c r="V532" s="13">
        <v>0.39100589162305538</v>
      </c>
      <c r="W532" s="13">
        <v>0.42408999809823611</v>
      </c>
      <c r="X532" s="13">
        <v>0.39788006545753479</v>
      </c>
      <c r="Y532" s="13">
        <v>0.39965658066303089</v>
      </c>
      <c r="Z532" s="13">
        <v>0.36799508531519137</v>
      </c>
      <c r="AB532" s="13">
        <v>0.40009332472547371</v>
      </c>
      <c r="AC532" s="13">
        <v>0.39055823906864418</v>
      </c>
      <c r="AD532" s="13">
        <v>0.44419488936331619</v>
      </c>
      <c r="AE532" s="13">
        <v>0.42064103360098348</v>
      </c>
      <c r="AF532" s="13">
        <v>0.41029217117432809</v>
      </c>
      <c r="AH532" s="13">
        <v>0.42028453961177548</v>
      </c>
      <c r="AI532" s="13">
        <v>0.5140535825902538</v>
      </c>
      <c r="AJ532" s="13">
        <v>0.42752201367273579</v>
      </c>
      <c r="AK532" s="13">
        <v>0.48639682088744052</v>
      </c>
      <c r="AL532" s="13">
        <v>0.44127023584405017</v>
      </c>
      <c r="AM532" s="13">
        <v>0.30978580215494711</v>
      </c>
      <c r="AO532" s="13">
        <v>0.44595014452783072</v>
      </c>
      <c r="AP532" s="13">
        <v>0.48748969586916208</v>
      </c>
      <c r="AQ532" s="13">
        <v>0.4405992072235605</v>
      </c>
      <c r="AR532" s="13">
        <v>0.50913090607678713</v>
      </c>
      <c r="AS532" s="13">
        <v>0.36480058776806779</v>
      </c>
      <c r="AT532" s="13">
        <v>0.30704780448541352</v>
      </c>
      <c r="AV532" s="13">
        <v>0.49982101288719721</v>
      </c>
      <c r="AW532" s="13">
        <v>0.40719580653455129</v>
      </c>
      <c r="AX532" s="13">
        <v>0.47293025380863291</v>
      </c>
      <c r="AY532" s="13">
        <v>0.42343194557545882</v>
      </c>
      <c r="AZ532" s="13">
        <v>0.33099179094003039</v>
      </c>
      <c r="BB532" s="13">
        <v>0.42822501846560168</v>
      </c>
      <c r="BC532" s="13">
        <v>0.49618439916756141</v>
      </c>
      <c r="BD532" s="13">
        <v>0.33422528620590741</v>
      </c>
      <c r="BE532" s="13">
        <v>0.46178165420801759</v>
      </c>
      <c r="BF532" s="13">
        <v>0.46862424421268911</v>
      </c>
      <c r="BH532" s="13">
        <v>0.44340226549961459</v>
      </c>
      <c r="BI532" s="13">
        <v>0.48094942698209819</v>
      </c>
      <c r="BJ532" s="13">
        <v>0.36890165563122251</v>
      </c>
      <c r="BK532" s="13">
        <v>0.502698067101779</v>
      </c>
      <c r="BL532" s="13">
        <v>0.34234319837020361</v>
      </c>
      <c r="BN532" s="13">
        <v>0.46673773502146448</v>
      </c>
      <c r="BO532" s="13">
        <v>0.34926917787797812</v>
      </c>
      <c r="BP532" s="13">
        <v>0.52987188257191853</v>
      </c>
      <c r="BQ532" s="13">
        <v>0.27607176417444218</v>
      </c>
      <c r="BR532" s="13">
        <v>0.40753260808151992</v>
      </c>
      <c r="BS532" s="13">
        <v>0.41950146505539448</v>
      </c>
    </row>
    <row r="533" spans="2:73" x14ac:dyDescent="0.35">
      <c r="B533" s="12" t="s">
        <v>124</v>
      </c>
      <c r="C533" s="13">
        <v>0.2110741528584795</v>
      </c>
      <c r="D533" s="13">
        <v>0.21115695905005821</v>
      </c>
      <c r="E533" s="13">
        <v>0.16363720978769281</v>
      </c>
      <c r="F533" s="13">
        <v>0.19664398973282979</v>
      </c>
      <c r="G533" s="13">
        <v>0.2188694392233328</v>
      </c>
      <c r="H533" s="13">
        <v>0.26494518994476918</v>
      </c>
      <c r="I533" s="13">
        <v>0.2102120177897091</v>
      </c>
      <c r="K533" s="13">
        <v>0.20671046416176311</v>
      </c>
      <c r="L533" s="13">
        <v>0.21592197192377741</v>
      </c>
      <c r="N533" s="13">
        <v>0.1508627694777824</v>
      </c>
      <c r="O533" s="13">
        <v>0.2159165204525107</v>
      </c>
      <c r="P533" s="13">
        <v>0.22495433038810489</v>
      </c>
      <c r="Q533" s="13">
        <v>0.2339288335596135</v>
      </c>
      <c r="S533" s="13">
        <v>0.19068266005253509</v>
      </c>
      <c r="T533" s="13">
        <v>0.16516130519960431</v>
      </c>
      <c r="U533" s="13">
        <v>0.29062900405451148</v>
      </c>
      <c r="V533" s="13">
        <v>0.1978024915487395</v>
      </c>
      <c r="W533" s="13">
        <v>0.21325451128783759</v>
      </c>
      <c r="X533" s="13">
        <v>0.28009577880581538</v>
      </c>
      <c r="Y533" s="13">
        <v>0.2313721902137468</v>
      </c>
      <c r="Z533" s="13">
        <v>0.234544566464951</v>
      </c>
      <c r="AB533" s="13">
        <v>0.21240133467216959</v>
      </c>
      <c r="AC533" s="13">
        <v>0.246821406366001</v>
      </c>
      <c r="AD533" s="13">
        <v>0.2039200889903677</v>
      </c>
      <c r="AE533" s="13">
        <v>0.1518934903960458</v>
      </c>
      <c r="AF533" s="13">
        <v>0.169673955822366</v>
      </c>
      <c r="AH533" s="13">
        <v>0.19602000577842929</v>
      </c>
      <c r="AI533" s="13">
        <v>0.1420972377436337</v>
      </c>
      <c r="AJ533" s="13">
        <v>0.23987588017601269</v>
      </c>
      <c r="AK533" s="13">
        <v>0.2842356337925252</v>
      </c>
      <c r="AL533" s="13">
        <v>0.1376328729537212</v>
      </c>
      <c r="AM533" s="13">
        <v>0.26089418002662651</v>
      </c>
      <c r="AO533" s="13">
        <v>0.20113360580943929</v>
      </c>
      <c r="AP533" s="13">
        <v>0.1662706765173495</v>
      </c>
      <c r="AQ533" s="13">
        <v>0.22750033660983709</v>
      </c>
      <c r="AR533" s="13">
        <v>0.26214891211789482</v>
      </c>
      <c r="AS533" s="13">
        <v>0.15141941354940511</v>
      </c>
      <c r="AT533" s="13">
        <v>0.27004560356514767</v>
      </c>
      <c r="AV533" s="13">
        <v>0.13776878852446309</v>
      </c>
      <c r="AW533" s="13">
        <v>0.26806902526757759</v>
      </c>
      <c r="AX533" s="13">
        <v>0.29220223413063051</v>
      </c>
      <c r="AY533" s="13">
        <v>0.15261758421895291</v>
      </c>
      <c r="AZ533" s="13">
        <v>0.26433530365398711</v>
      </c>
      <c r="BB533" s="13">
        <v>0.211771033868282</v>
      </c>
      <c r="BC533" s="13">
        <v>0.17197848465960491</v>
      </c>
      <c r="BD533" s="13">
        <v>0.25386776655620802</v>
      </c>
      <c r="BE533" s="13">
        <v>0.27508016646028582</v>
      </c>
      <c r="BF533" s="13">
        <v>1.6089091169391459E-2</v>
      </c>
      <c r="BH533" s="13">
        <v>0.21179804833112839</v>
      </c>
      <c r="BI533" s="13">
        <v>0.18799232921445669</v>
      </c>
      <c r="BJ533" s="13">
        <v>0.24817771269479069</v>
      </c>
      <c r="BK533" s="13">
        <v>0.23961509744349169</v>
      </c>
      <c r="BL533" s="13">
        <v>0.1153661189067321</v>
      </c>
      <c r="BN533" s="13">
        <v>0.1724590200829802</v>
      </c>
      <c r="BO533" s="13">
        <v>0.28343196894656147</v>
      </c>
      <c r="BP533" s="13">
        <v>0.24209239194601831</v>
      </c>
      <c r="BQ533" s="13">
        <v>0.29195510074053688</v>
      </c>
      <c r="BR533" s="13">
        <v>7.2312383472064506E-2</v>
      </c>
      <c r="BS533" s="13">
        <v>0.21019453729268631</v>
      </c>
    </row>
    <row r="534" spans="2:73" x14ac:dyDescent="0.35">
      <c r="B534" s="12" t="s">
        <v>125</v>
      </c>
      <c r="C534" s="13">
        <v>5.968351687589158E-2</v>
      </c>
      <c r="D534" s="13">
        <v>5.3074831080959367E-2</v>
      </c>
      <c r="E534" s="13">
        <v>5.0602222264781678E-2</v>
      </c>
      <c r="F534" s="13">
        <v>6.4280265414498883E-2</v>
      </c>
      <c r="G534" s="13">
        <v>3.7745080210546393E-2</v>
      </c>
      <c r="H534" s="13">
        <v>6.2162918246933603E-2</v>
      </c>
      <c r="I534" s="13">
        <v>8.0496802259202485E-2</v>
      </c>
      <c r="K534" s="13">
        <v>6.1288606485461278E-2</v>
      </c>
      <c r="L534" s="13">
        <v>5.8215298242351242E-2</v>
      </c>
      <c r="N534" s="13">
        <v>4.7217074606238849E-2</v>
      </c>
      <c r="O534" s="13">
        <v>6.2793027979169441E-2</v>
      </c>
      <c r="P534" s="13">
        <v>7.6566146103394808E-2</v>
      </c>
      <c r="Q534" s="13">
        <v>5.047034684215651E-2</v>
      </c>
      <c r="S534" s="13">
        <v>4.2563928737060983E-2</v>
      </c>
      <c r="T534" s="13">
        <v>4.5493265359859793E-2</v>
      </c>
      <c r="U534" s="13">
        <v>5.8827137323830991E-2</v>
      </c>
      <c r="V534" s="13">
        <v>8.5450951797440278E-2</v>
      </c>
      <c r="W534" s="13">
        <v>8.2502145412707145E-2</v>
      </c>
      <c r="X534" s="13">
        <v>8.4635647476995979E-2</v>
      </c>
      <c r="Y534" s="13">
        <v>8.3706923105332079E-2</v>
      </c>
      <c r="Z534" s="13">
        <v>2.6613554130316842E-2</v>
      </c>
      <c r="AB534" s="13">
        <v>5.2037305082171477E-2</v>
      </c>
      <c r="AC534" s="13">
        <v>7.3126940695813492E-2</v>
      </c>
      <c r="AD534" s="13">
        <v>6.0212044896883907E-2</v>
      </c>
      <c r="AE534" s="13">
        <v>5.3175950425436228E-2</v>
      </c>
      <c r="AF534" s="13">
        <v>3.4441130246980332E-2</v>
      </c>
      <c r="AH534" s="13">
        <v>3.7333595839944417E-2</v>
      </c>
      <c r="AI534" s="13">
        <v>5.7713109858551673E-2</v>
      </c>
      <c r="AJ534" s="13">
        <v>0.1186126869549937</v>
      </c>
      <c r="AK534" s="13">
        <v>2.6146253175685551E-2</v>
      </c>
      <c r="AL534" s="13">
        <v>3.6781181274494271E-2</v>
      </c>
      <c r="AM534" s="13">
        <v>0.1041856123171251</v>
      </c>
      <c r="AO534" s="13">
        <v>3.9260848078048589E-2</v>
      </c>
      <c r="AP534" s="13">
        <v>5.673628007677424E-2</v>
      </c>
      <c r="AQ534" s="13">
        <v>0.1114470713265039</v>
      </c>
      <c r="AR534" s="13">
        <v>4.2497171563267447E-2</v>
      </c>
      <c r="AS534" s="13">
        <v>1.354260612929716E-2</v>
      </c>
      <c r="AT534" s="13">
        <v>0.109916386710153</v>
      </c>
      <c r="AV534" s="13">
        <v>4.725720113555551E-2</v>
      </c>
      <c r="AW534" s="13">
        <v>0.1058820689390044</v>
      </c>
      <c r="AX534" s="13">
        <v>3.5953549222552353E-2</v>
      </c>
      <c r="AY534" s="13">
        <v>2.6722513746084479E-2</v>
      </c>
      <c r="AZ534" s="13">
        <v>0.1107968486394416</v>
      </c>
      <c r="BB534" s="13">
        <v>3.9544251244462432E-2</v>
      </c>
      <c r="BC534" s="13">
        <v>7.5357726387348861E-2</v>
      </c>
      <c r="BD534" s="13">
        <v>0.1249802764966523</v>
      </c>
      <c r="BE534" s="13">
        <v>3.3254452842535157E-2</v>
      </c>
      <c r="BF534" s="13">
        <v>5.0770300519434999E-2</v>
      </c>
      <c r="BH534" s="13">
        <v>4.0246287512553817E-2</v>
      </c>
      <c r="BI534" s="13">
        <v>8.2105384202828174E-2</v>
      </c>
      <c r="BJ534" s="13">
        <v>0.11155290223025401</v>
      </c>
      <c r="BK534" s="13">
        <v>4.2255359027007833E-2</v>
      </c>
      <c r="BL534" s="13">
        <v>2.6697571162087701E-2</v>
      </c>
      <c r="BN534" s="13">
        <v>7.3885371995161347E-2</v>
      </c>
      <c r="BO534" s="13">
        <v>0.12629655088569841</v>
      </c>
      <c r="BP534" s="13">
        <v>2.9725133652934971E-2</v>
      </c>
      <c r="BQ534" s="13">
        <v>8.6631748463760455E-2</v>
      </c>
      <c r="BR534" s="13">
        <v>1.7009451231967249E-2</v>
      </c>
      <c r="BS534" s="13">
        <v>3.8129998951441472E-2</v>
      </c>
    </row>
    <row r="535" spans="2:73" x14ac:dyDescent="0.35">
      <c r="B535" s="12" t="s">
        <v>126</v>
      </c>
      <c r="C535" s="13">
        <v>3.7439223042136538E-2</v>
      </c>
      <c r="D535" s="13">
        <v>0</v>
      </c>
      <c r="E535" s="13">
        <v>1.426854003892911E-2</v>
      </c>
      <c r="F535" s="13">
        <v>4.3537427986806133E-2</v>
      </c>
      <c r="G535" s="13">
        <v>2.604907866980443E-2</v>
      </c>
      <c r="H535" s="13">
        <v>4.9409648097230231E-2</v>
      </c>
      <c r="I535" s="13">
        <v>6.6488484708346576E-2</v>
      </c>
      <c r="K535" s="13">
        <v>3.6776067119451937E-2</v>
      </c>
      <c r="L535" s="13">
        <v>3.8188250597878157E-2</v>
      </c>
      <c r="N535" s="13">
        <v>1.7389438636914951E-2</v>
      </c>
      <c r="O535" s="13">
        <v>3.7142732285922721E-2</v>
      </c>
      <c r="P535" s="13">
        <v>5.0808689890006593E-2</v>
      </c>
      <c r="Q535" s="13">
        <v>4.0721906192906207E-2</v>
      </c>
      <c r="S535" s="13">
        <v>4.7409537861206129E-2</v>
      </c>
      <c r="T535" s="13">
        <v>1.298405244510782E-2</v>
      </c>
      <c r="U535" s="13">
        <v>7.6376274027261853E-2</v>
      </c>
      <c r="V535" s="13">
        <v>3.7414175833424622E-2</v>
      </c>
      <c r="W535" s="13">
        <v>4.2254296474244453E-2</v>
      </c>
      <c r="X535" s="13">
        <v>2.5301487980879799E-2</v>
      </c>
      <c r="Y535" s="13">
        <v>2.2419282240239952E-2</v>
      </c>
      <c r="Z535" s="13">
        <v>3.9829152768665027E-2</v>
      </c>
      <c r="AB535" s="13">
        <v>3.7348228288028348E-2</v>
      </c>
      <c r="AC535" s="13">
        <v>3.7377998955846953E-2</v>
      </c>
      <c r="AD535" s="13">
        <v>3.3468737689728988E-2</v>
      </c>
      <c r="AE535" s="13">
        <v>5.585337732945303E-2</v>
      </c>
      <c r="AF535" s="13">
        <v>2.0013536809358599E-2</v>
      </c>
      <c r="AH535" s="13">
        <v>8.2204568384254603E-3</v>
      </c>
      <c r="AI535" s="13">
        <v>1.1970487498695019E-2</v>
      </c>
      <c r="AJ535" s="13">
        <v>4.196567014419933E-2</v>
      </c>
      <c r="AK535" s="13">
        <v>3.437950826107556E-2</v>
      </c>
      <c r="AL535" s="13">
        <v>0</v>
      </c>
      <c r="AM535" s="13">
        <v>0.1595393452515716</v>
      </c>
      <c r="AO535" s="13">
        <v>8.3962046802964485E-3</v>
      </c>
      <c r="AP535" s="13">
        <v>5.1197295874045173E-3</v>
      </c>
      <c r="AQ535" s="13">
        <v>4.6901518068471711E-2</v>
      </c>
      <c r="AR535" s="13">
        <v>3.4916873020498833E-2</v>
      </c>
      <c r="AS535" s="13">
        <v>9.3156140622996566E-3</v>
      </c>
      <c r="AT535" s="13">
        <v>0.14934801273923151</v>
      </c>
      <c r="AV535" s="13">
        <v>6.3906876972528101E-3</v>
      </c>
      <c r="AW535" s="13">
        <v>2.9862194303069842E-2</v>
      </c>
      <c r="AX535" s="13">
        <v>3.1773364469198088E-2</v>
      </c>
      <c r="AY535" s="13">
        <v>5.4215306046801522E-3</v>
      </c>
      <c r="AZ535" s="13">
        <v>0.12827505019155991</v>
      </c>
      <c r="BB535" s="13">
        <v>1.678615708679047E-2</v>
      </c>
      <c r="BC535" s="13">
        <v>1.8068572453962841E-2</v>
      </c>
      <c r="BD535" s="13">
        <v>0.13307611458244109</v>
      </c>
      <c r="BE535" s="13">
        <v>4.9173172558220568E-2</v>
      </c>
      <c r="BF535" s="13">
        <v>0</v>
      </c>
      <c r="BH535" s="13">
        <v>1.8193116759847489E-2</v>
      </c>
      <c r="BI535" s="13">
        <v>1.7957689514901849E-2</v>
      </c>
      <c r="BJ535" s="13">
        <v>0.1096815006570336</v>
      </c>
      <c r="BK535" s="13">
        <v>6.7906309074504193E-2</v>
      </c>
      <c r="BL535" s="13">
        <v>0</v>
      </c>
      <c r="BN535" s="13">
        <v>2.9840934531981979E-2</v>
      </c>
      <c r="BO535" s="13">
        <v>7.687111229627927E-2</v>
      </c>
      <c r="BP535" s="13">
        <v>3.5974677861277962E-2</v>
      </c>
      <c r="BQ535" s="13">
        <v>0.15266138559634401</v>
      </c>
      <c r="BR535" s="13">
        <v>0</v>
      </c>
      <c r="BS535" s="13">
        <v>1.225323000639352E-2</v>
      </c>
    </row>
    <row r="536" spans="2:73" x14ac:dyDescent="0.35">
      <c r="B536" s="12" t="s">
        <v>120</v>
      </c>
      <c r="C536" s="13">
        <v>6.6689592501224831E-2</v>
      </c>
      <c r="D536" s="13">
        <v>0.121043848718381</v>
      </c>
      <c r="E536" s="13">
        <v>0.1158969801470438</v>
      </c>
      <c r="F536" s="13">
        <v>4.9982987204240957E-2</v>
      </c>
      <c r="G536" s="13">
        <v>4.2713863100633402E-2</v>
      </c>
      <c r="H536" s="13">
        <v>5.7353408392457131E-2</v>
      </c>
      <c r="I536" s="13">
        <v>4.2173480949259358E-2</v>
      </c>
      <c r="K536" s="13">
        <v>2.7942458366553319E-2</v>
      </c>
      <c r="L536" s="13">
        <v>0.1055899809668959</v>
      </c>
      <c r="N536" s="13">
        <v>1.6431942636348059E-2</v>
      </c>
      <c r="O536" s="13">
        <v>6.2534027594875446E-2</v>
      </c>
      <c r="P536" s="13">
        <v>7.6820928019179169E-2</v>
      </c>
      <c r="Q536" s="13">
        <v>0.1001685334862506</v>
      </c>
      <c r="S536" s="13">
        <v>6.2954204262938518E-2</v>
      </c>
      <c r="T536" s="13">
        <v>8.4349534878320989E-2</v>
      </c>
      <c r="U536" s="13">
        <v>1.5112959137247001E-2</v>
      </c>
      <c r="V536" s="13">
        <v>9.203327893230949E-2</v>
      </c>
      <c r="W536" s="13">
        <v>5.2420512710471261E-2</v>
      </c>
      <c r="X536" s="13">
        <v>4.6332790364526831E-2</v>
      </c>
      <c r="Y536" s="13">
        <v>7.952291077681263E-2</v>
      </c>
      <c r="Z536" s="13">
        <v>7.4010791069262824E-2</v>
      </c>
      <c r="AB536" s="13">
        <v>8.7648869762401507E-2</v>
      </c>
      <c r="AC536" s="13">
        <v>6.2343657149715882E-2</v>
      </c>
      <c r="AD536" s="13">
        <v>5.4982640582166828E-2</v>
      </c>
      <c r="AE536" s="13">
        <v>4.4396328884775238E-2</v>
      </c>
      <c r="AF536" s="13">
        <v>2.3824595830488241E-2</v>
      </c>
      <c r="AH536" s="13">
        <v>5.6274042720768871E-2</v>
      </c>
      <c r="AI536" s="13">
        <v>3.3216436666886222E-2</v>
      </c>
      <c r="AJ536" s="13">
        <v>0</v>
      </c>
      <c r="AK536" s="13">
        <v>4.272478630122007E-2</v>
      </c>
      <c r="AL536" s="13">
        <v>5.968508471661594E-2</v>
      </c>
      <c r="AM536" s="13">
        <v>6.0631285734571973E-2</v>
      </c>
      <c r="AO536" s="13">
        <v>6.4926013208696939E-2</v>
      </c>
      <c r="AP536" s="13">
        <v>2.9463918875130422E-2</v>
      </c>
      <c r="AQ536" s="13">
        <v>7.7693330021779607E-3</v>
      </c>
      <c r="AR536" s="13">
        <v>3.5683860457412481E-2</v>
      </c>
      <c r="AS536" s="13">
        <v>4.9611895327732199E-2</v>
      </c>
      <c r="AT536" s="13">
        <v>5.7363263941513837E-2</v>
      </c>
      <c r="AV536" s="13">
        <v>3.5117458540128849E-2</v>
      </c>
      <c r="AW536" s="13">
        <v>2.3294096336972589E-2</v>
      </c>
      <c r="AX536" s="13">
        <v>3.0838035435649471E-2</v>
      </c>
      <c r="AY536" s="13">
        <v>3.7010778367206808E-2</v>
      </c>
      <c r="AZ536" s="13">
        <v>5.6797915651936551E-2</v>
      </c>
      <c r="BB536" s="13">
        <v>4.7259941975424179E-2</v>
      </c>
      <c r="BC536" s="13">
        <v>3.8819851781097169E-2</v>
      </c>
      <c r="BD536" s="13">
        <v>1.4114770271177539E-2</v>
      </c>
      <c r="BE536" s="13">
        <v>4.5178277811340761E-2</v>
      </c>
      <c r="BF536" s="13">
        <v>7.4520839039956974E-2</v>
      </c>
      <c r="BH536" s="13">
        <v>5.1221112609455811E-2</v>
      </c>
      <c r="BI536" s="13">
        <v>3.6719802805546473E-2</v>
      </c>
      <c r="BJ536" s="13">
        <v>1.336097222375561E-2</v>
      </c>
      <c r="BK536" s="13">
        <v>4.8317849003785412E-2</v>
      </c>
      <c r="BL536" s="13">
        <v>3.7450257605388018E-2</v>
      </c>
      <c r="BN536" s="13">
        <v>3.5618669144050888E-2</v>
      </c>
      <c r="BO536" s="13">
        <v>2.4663674583231081E-2</v>
      </c>
      <c r="BP536" s="13">
        <v>2.07290017023515E-2</v>
      </c>
      <c r="BQ536" s="13">
        <v>3.1004507378461939E-2</v>
      </c>
      <c r="BR536" s="13">
        <v>8.4916372343163932E-2</v>
      </c>
      <c r="BS536" s="13">
        <v>4.9532116674202063E-2</v>
      </c>
    </row>
    <row r="537" spans="2:73" x14ac:dyDescent="0.35">
      <c r="C537" s="20"/>
    </row>
    <row r="538" spans="2:73" x14ac:dyDescent="0.35">
      <c r="B538" s="25" t="s">
        <v>218</v>
      </c>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row>
    <row r="539" spans="2:73" x14ac:dyDescent="0.35">
      <c r="B539" s="27" t="s">
        <v>16</v>
      </c>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row>
    <row r="540" spans="2:73" x14ac:dyDescent="0.35">
      <c r="B540" s="12" t="s">
        <v>122</v>
      </c>
      <c r="C540" s="13">
        <v>0.16265902055136261</v>
      </c>
      <c r="D540" s="13">
        <v>0.1635482040772647</v>
      </c>
      <c r="E540" s="13">
        <v>0.19950476655994201</v>
      </c>
      <c r="F540" s="13">
        <v>0.13373538468540139</v>
      </c>
      <c r="G540" s="13">
        <v>0.1149225341483841</v>
      </c>
      <c r="H540" s="13">
        <v>0.1446424344202269</v>
      </c>
      <c r="I540" s="13">
        <v>0.2021104299283778</v>
      </c>
      <c r="K540" s="13">
        <v>0.22682630404789131</v>
      </c>
      <c r="L540" s="13">
        <v>9.6570803602623115E-2</v>
      </c>
      <c r="N540" s="13">
        <v>0.25648827543158081</v>
      </c>
      <c r="O540" s="13">
        <v>0.15854353228302581</v>
      </c>
      <c r="P540" s="13">
        <v>0.11060143189473171</v>
      </c>
      <c r="Q540" s="13">
        <v>0.14973986253578661</v>
      </c>
      <c r="S540" s="13">
        <v>0.16338503588430769</v>
      </c>
      <c r="T540" s="13">
        <v>0.15862915252634599</v>
      </c>
      <c r="U540" s="13">
        <v>0.2101177054924058</v>
      </c>
      <c r="V540" s="13">
        <v>0.17395249968706181</v>
      </c>
      <c r="W540" s="13">
        <v>0.14005145354900539</v>
      </c>
      <c r="X540" s="13">
        <v>0.15355883383565461</v>
      </c>
      <c r="Y540" s="13">
        <v>0.15216017647956129</v>
      </c>
      <c r="Z540" s="13">
        <v>0.16334113049672161</v>
      </c>
      <c r="AB540" s="13">
        <v>0.1041334066261746</v>
      </c>
      <c r="AC540" s="13">
        <v>0.14815638244070481</v>
      </c>
      <c r="AD540" s="13">
        <v>0.1703828324594677</v>
      </c>
      <c r="AE540" s="13">
        <v>0.19164223236478009</v>
      </c>
      <c r="AF540" s="13">
        <v>0.28850214086337772</v>
      </c>
      <c r="AH540" s="13">
        <v>0.11529889065726349</v>
      </c>
      <c r="AI540" s="13">
        <v>0.20003385417339201</v>
      </c>
      <c r="AJ540" s="13">
        <v>0.25237718648154728</v>
      </c>
      <c r="AK540" s="13">
        <v>0.16802398667600771</v>
      </c>
      <c r="AL540" s="13">
        <v>0.11046892844478411</v>
      </c>
      <c r="AM540" s="13">
        <v>0.2276142622832148</v>
      </c>
      <c r="AO540" s="13">
        <v>0.1123691642358295</v>
      </c>
      <c r="AP540" s="13">
        <v>0.2016570508780286</v>
      </c>
      <c r="AQ540" s="13">
        <v>0.25770408532955608</v>
      </c>
      <c r="AR540" s="13">
        <v>0.16210378145026699</v>
      </c>
      <c r="AS540" s="13">
        <v>0.1058731052458297</v>
      </c>
      <c r="AT540" s="13">
        <v>0.23216972894194801</v>
      </c>
      <c r="AV540" s="13">
        <v>0.2077624753955826</v>
      </c>
      <c r="AW540" s="13">
        <v>0.23975435761355091</v>
      </c>
      <c r="AX540" s="13">
        <v>0.1512101238880397</v>
      </c>
      <c r="AY540" s="13">
        <v>0.12657864611644651</v>
      </c>
      <c r="AZ540" s="13">
        <v>0.23400956576568091</v>
      </c>
      <c r="BB540" s="13">
        <v>0.11447917838494399</v>
      </c>
      <c r="BC540" s="13">
        <v>0.20321939046357901</v>
      </c>
      <c r="BD540" s="13">
        <v>0.27141059056882422</v>
      </c>
      <c r="BE540" s="13">
        <v>0.27462882672169991</v>
      </c>
      <c r="BF540" s="13">
        <v>0.1393850046995925</v>
      </c>
      <c r="BH540" s="13">
        <v>0.12193148099307589</v>
      </c>
      <c r="BI540" s="13">
        <v>0.17217740655513</v>
      </c>
      <c r="BJ540" s="13">
        <v>0.27751516297962031</v>
      </c>
      <c r="BK540" s="13">
        <v>0.27458670409001801</v>
      </c>
      <c r="BL540" s="13">
        <v>0.13479472853375349</v>
      </c>
      <c r="BN540" s="13">
        <v>0.18491598003059809</v>
      </c>
      <c r="BO540" s="13">
        <v>0.29836686240293009</v>
      </c>
      <c r="BP540" s="13">
        <v>0.2621680692267413</v>
      </c>
      <c r="BQ540" s="13">
        <v>0.21731095127646841</v>
      </c>
      <c r="BR540" s="13">
        <v>0.12893016193903481</v>
      </c>
      <c r="BS540" s="13">
        <v>0.1026193497067385</v>
      </c>
    </row>
    <row r="541" spans="2:73" x14ac:dyDescent="0.35">
      <c r="B541" s="12" t="s">
        <v>123</v>
      </c>
      <c r="C541" s="13">
        <v>0.29835367123355477</v>
      </c>
      <c r="D541" s="13">
        <v>0.29113323608596131</v>
      </c>
      <c r="E541" s="13">
        <v>0.31597517693300869</v>
      </c>
      <c r="F541" s="13">
        <v>0.32859737579847331</v>
      </c>
      <c r="G541" s="13">
        <v>0.28204882507880891</v>
      </c>
      <c r="H541" s="13">
        <v>0.2364621113102133</v>
      </c>
      <c r="I541" s="13">
        <v>0.32579059282928341</v>
      </c>
      <c r="K541" s="13">
        <v>0.32844450763067828</v>
      </c>
      <c r="L541" s="13">
        <v>0.26894687088663349</v>
      </c>
      <c r="N541" s="13">
        <v>0.37519825951770153</v>
      </c>
      <c r="O541" s="13">
        <v>0.29995908814669581</v>
      </c>
      <c r="P541" s="13">
        <v>0.33686061601795381</v>
      </c>
      <c r="Q541" s="13">
        <v>0.2074692829978482</v>
      </c>
      <c r="S541" s="13">
        <v>0.33499615003932159</v>
      </c>
      <c r="T541" s="13">
        <v>0.30609524212854011</v>
      </c>
      <c r="U541" s="13">
        <v>0.20747630194155789</v>
      </c>
      <c r="V541" s="13">
        <v>0.28457307196745701</v>
      </c>
      <c r="W541" s="13">
        <v>0.34795774057171291</v>
      </c>
      <c r="X541" s="13">
        <v>0.25953058799854639</v>
      </c>
      <c r="Y541" s="13">
        <v>0.27030195471175389</v>
      </c>
      <c r="Z541" s="13">
        <v>0.24705041607403011</v>
      </c>
      <c r="AB541" s="13">
        <v>0.23046387544791741</v>
      </c>
      <c r="AC541" s="13">
        <v>0.29853420489281263</v>
      </c>
      <c r="AD541" s="13">
        <v>0.31030360553942399</v>
      </c>
      <c r="AE541" s="13">
        <v>0.31574521050937182</v>
      </c>
      <c r="AF541" s="13">
        <v>0.42364051783662882</v>
      </c>
      <c r="AH541" s="13">
        <v>0.24942694622982731</v>
      </c>
      <c r="AI541" s="13">
        <v>0.36166077923163992</v>
      </c>
      <c r="AJ541" s="13">
        <v>0.41288066031993031</v>
      </c>
      <c r="AK541" s="13">
        <v>0.34738507469781288</v>
      </c>
      <c r="AL541" s="13">
        <v>0.26692725798100247</v>
      </c>
      <c r="AM541" s="13">
        <v>0.36716864460042242</v>
      </c>
      <c r="AO541" s="13">
        <v>0.26096550699757159</v>
      </c>
      <c r="AP541" s="13">
        <v>0.36267070427936882</v>
      </c>
      <c r="AQ541" s="13">
        <v>0.46466397636088741</v>
      </c>
      <c r="AR541" s="13">
        <v>0.32789241439583972</v>
      </c>
      <c r="AS541" s="13">
        <v>0.25613971587806639</v>
      </c>
      <c r="AT541" s="13">
        <v>0.31578128469505151</v>
      </c>
      <c r="AV541" s="13">
        <v>0.34168843519878228</v>
      </c>
      <c r="AW541" s="13">
        <v>0.46301202887881698</v>
      </c>
      <c r="AX541" s="13">
        <v>0.29988543121441119</v>
      </c>
      <c r="AY541" s="13">
        <v>0.28266732966118419</v>
      </c>
      <c r="AZ541" s="13">
        <v>0.33423001994317231</v>
      </c>
      <c r="BB541" s="13">
        <v>0.27568079273550639</v>
      </c>
      <c r="BC541" s="13">
        <v>0.32506786897519779</v>
      </c>
      <c r="BD541" s="13">
        <v>0.46923827477962382</v>
      </c>
      <c r="BE541" s="13">
        <v>0.31703844180404389</v>
      </c>
      <c r="BF541" s="13">
        <v>0.32037422945598182</v>
      </c>
      <c r="BH541" s="13">
        <v>0.27166992379606641</v>
      </c>
      <c r="BI541" s="13">
        <v>0.34261367671697718</v>
      </c>
      <c r="BJ541" s="13">
        <v>0.47167943391126638</v>
      </c>
      <c r="BK541" s="13">
        <v>0.35002612032056868</v>
      </c>
      <c r="BL541" s="13">
        <v>0.27173538575977318</v>
      </c>
      <c r="BN541" s="13">
        <v>0.36065692130532367</v>
      </c>
      <c r="BO541" s="13">
        <v>0.42627501436655962</v>
      </c>
      <c r="BP541" s="13">
        <v>0.34836598650076961</v>
      </c>
      <c r="BQ541" s="13">
        <v>0.33487838316328122</v>
      </c>
      <c r="BR541" s="13">
        <v>0.25649511572859968</v>
      </c>
      <c r="BS541" s="13">
        <v>0.23188126302561851</v>
      </c>
    </row>
    <row r="542" spans="2:73" x14ac:dyDescent="0.35">
      <c r="B542" s="12" t="s">
        <v>124</v>
      </c>
      <c r="C542" s="13">
        <v>0.22263568216680321</v>
      </c>
      <c r="D542" s="13">
        <v>0.161512361322599</v>
      </c>
      <c r="E542" s="13">
        <v>0.2168448278415856</v>
      </c>
      <c r="F542" s="13">
        <v>0.25694738998057992</v>
      </c>
      <c r="G542" s="13">
        <v>0.24744797742729571</v>
      </c>
      <c r="H542" s="13">
        <v>0.26505949114114591</v>
      </c>
      <c r="I542" s="13">
        <v>0.18291280028267351</v>
      </c>
      <c r="K542" s="13">
        <v>0.18839042618777671</v>
      </c>
      <c r="L542" s="13">
        <v>0.25739181801796601</v>
      </c>
      <c r="N542" s="13">
        <v>0.15985695736718969</v>
      </c>
      <c r="O542" s="13">
        <v>0.21402770792657019</v>
      </c>
      <c r="P542" s="13">
        <v>0.21121335784705331</v>
      </c>
      <c r="Q542" s="13">
        <v>0.28233357264209041</v>
      </c>
      <c r="S542" s="13">
        <v>0.2106414883675814</v>
      </c>
      <c r="T542" s="13">
        <v>0.24450739676888869</v>
      </c>
      <c r="U542" s="13">
        <v>0.25743106045040959</v>
      </c>
      <c r="V542" s="13">
        <v>0.16751747185227719</v>
      </c>
      <c r="W542" s="13">
        <v>0.17190017929022841</v>
      </c>
      <c r="X542" s="13">
        <v>0.30475235637565112</v>
      </c>
      <c r="Y542" s="13">
        <v>0.28046905813377482</v>
      </c>
      <c r="Z542" s="13">
        <v>0.23698466859794939</v>
      </c>
      <c r="AB542" s="13">
        <v>0.31128348302072462</v>
      </c>
      <c r="AC542" s="13">
        <v>0.21853004008232599</v>
      </c>
      <c r="AD542" s="13">
        <v>0.23478514743290049</v>
      </c>
      <c r="AE542" s="13">
        <v>0.17170749057570109</v>
      </c>
      <c r="AF542" s="13">
        <v>0.13913350132687519</v>
      </c>
      <c r="AH542" s="13">
        <v>0.2433642382585004</v>
      </c>
      <c r="AI542" s="13">
        <v>0.25353776996680122</v>
      </c>
      <c r="AJ542" s="13">
        <v>0.1160709128530657</v>
      </c>
      <c r="AK542" s="13">
        <v>0.2160208741141689</v>
      </c>
      <c r="AL542" s="13">
        <v>0.25631045028471511</v>
      </c>
      <c r="AM542" s="13">
        <v>0.18034451303224089</v>
      </c>
      <c r="AO542" s="13">
        <v>0.25493965693719878</v>
      </c>
      <c r="AP542" s="13">
        <v>0.24655405985584461</v>
      </c>
      <c r="AQ542" s="13">
        <v>6.404548763500599E-2</v>
      </c>
      <c r="AR542" s="13">
        <v>0.23815683137925611</v>
      </c>
      <c r="AS542" s="13">
        <v>0.22047475914644599</v>
      </c>
      <c r="AT542" s="13">
        <v>0.2204829552763026</v>
      </c>
      <c r="AV542" s="13">
        <v>0.24671118312475671</v>
      </c>
      <c r="AW542" s="13">
        <v>9.9459415165877266E-2</v>
      </c>
      <c r="AX542" s="13">
        <v>0.25818899177261329</v>
      </c>
      <c r="AY542" s="13">
        <v>0.24291722759708759</v>
      </c>
      <c r="AZ542" s="13">
        <v>0.20477321940242299</v>
      </c>
      <c r="BB542" s="13">
        <v>0.242422059919568</v>
      </c>
      <c r="BC542" s="13">
        <v>0.25441842484999733</v>
      </c>
      <c r="BD542" s="13">
        <v>9.7661602881476919E-2</v>
      </c>
      <c r="BE542" s="13">
        <v>0.13296475993118259</v>
      </c>
      <c r="BF542" s="13">
        <v>0.16066198103200599</v>
      </c>
      <c r="BH542" s="13">
        <v>0.25628537743342189</v>
      </c>
      <c r="BI542" s="13">
        <v>0.26338605080812733</v>
      </c>
      <c r="BJ542" s="13">
        <v>9.3174551834481131E-2</v>
      </c>
      <c r="BK542" s="13">
        <v>0.1248683122631173</v>
      </c>
      <c r="BL542" s="13">
        <v>0.14419892755358879</v>
      </c>
      <c r="BN542" s="13">
        <v>0.24611569776409559</v>
      </c>
      <c r="BO542" s="13">
        <v>0.1087593067378699</v>
      </c>
      <c r="BP542" s="13">
        <v>0.13747716801512591</v>
      </c>
      <c r="BQ542" s="13">
        <v>0.22980985685437319</v>
      </c>
      <c r="BR542" s="13">
        <v>0.2481565750453795</v>
      </c>
      <c r="BS542" s="13">
        <v>0.2284421208370965</v>
      </c>
    </row>
    <row r="543" spans="2:73" x14ac:dyDescent="0.35">
      <c r="B543" s="12" t="s">
        <v>125</v>
      </c>
      <c r="C543" s="13">
        <v>0.13203520450136111</v>
      </c>
      <c r="D543" s="13">
        <v>0.14098993029577719</v>
      </c>
      <c r="E543" s="13">
        <v>8.3432631625228362E-2</v>
      </c>
      <c r="F543" s="13">
        <v>0.14534776462072621</v>
      </c>
      <c r="G543" s="13">
        <v>0.1517556798478506</v>
      </c>
      <c r="H543" s="13">
        <v>0.1426123196503036</v>
      </c>
      <c r="I543" s="13">
        <v>0.1326960172172558</v>
      </c>
      <c r="K543" s="13">
        <v>0.11156973822529841</v>
      </c>
      <c r="L543" s="13">
        <v>0.15280365185892519</v>
      </c>
      <c r="N543" s="13">
        <v>9.7776979128709252E-2</v>
      </c>
      <c r="O543" s="13">
        <v>0.15912564139874039</v>
      </c>
      <c r="P543" s="13">
        <v>0.1091879292591296</v>
      </c>
      <c r="Q543" s="13">
        <v>0.14436572988585669</v>
      </c>
      <c r="S543" s="13">
        <v>0.13724451263463711</v>
      </c>
      <c r="T543" s="13">
        <v>0.13768783260674089</v>
      </c>
      <c r="U543" s="13">
        <v>0.12278527772655</v>
      </c>
      <c r="V543" s="13">
        <v>0.1298023368419266</v>
      </c>
      <c r="W543" s="13">
        <v>0.1270382471405066</v>
      </c>
      <c r="X543" s="13">
        <v>0.1224399184146383</v>
      </c>
      <c r="Y543" s="13">
        <v>0.13258419167519059</v>
      </c>
      <c r="Z543" s="13">
        <v>0.13311356595218071</v>
      </c>
      <c r="AB543" s="13">
        <v>0.12996713250141481</v>
      </c>
      <c r="AC543" s="13">
        <v>0.16017025962693521</v>
      </c>
      <c r="AD543" s="13">
        <v>0.105967615068723</v>
      </c>
      <c r="AE543" s="13">
        <v>0.12176429922455111</v>
      </c>
      <c r="AF543" s="13">
        <v>8.0408682322234609E-2</v>
      </c>
      <c r="AH543" s="13">
        <v>0.16508989704235319</v>
      </c>
      <c r="AI543" s="13">
        <v>0.1102585338689334</v>
      </c>
      <c r="AJ543" s="13">
        <v>0.1221404604566846</v>
      </c>
      <c r="AK543" s="13">
        <v>0.12410922420892651</v>
      </c>
      <c r="AL543" s="13">
        <v>0.13745287266135409</v>
      </c>
      <c r="AM543" s="13">
        <v>8.3939839382257575E-2</v>
      </c>
      <c r="AO543" s="13">
        <v>0.16212459999401679</v>
      </c>
      <c r="AP543" s="13">
        <v>0.10765141288709699</v>
      </c>
      <c r="AQ543" s="13">
        <v>0.10960425856792599</v>
      </c>
      <c r="AR543" s="13">
        <v>0.1242629321685097</v>
      </c>
      <c r="AS543" s="13">
        <v>0.15502737043892811</v>
      </c>
      <c r="AT543" s="13">
        <v>0.1038683144038849</v>
      </c>
      <c r="AV543" s="13">
        <v>0.13013783953498609</v>
      </c>
      <c r="AW543" s="13">
        <v>8.0084594889912264E-2</v>
      </c>
      <c r="AX543" s="13">
        <v>0.1604370274632026</v>
      </c>
      <c r="AY543" s="13">
        <v>0.14456259779705241</v>
      </c>
      <c r="AZ543" s="13">
        <v>0.10495896589875101</v>
      </c>
      <c r="BB543" s="13">
        <v>0.15768304736188751</v>
      </c>
      <c r="BC543" s="13">
        <v>0.12537365869754979</v>
      </c>
      <c r="BD543" s="13">
        <v>6.9805324622170137E-2</v>
      </c>
      <c r="BE543" s="13">
        <v>0.13458097132389721</v>
      </c>
      <c r="BF543" s="13">
        <v>0.16876332744722841</v>
      </c>
      <c r="BH543" s="13">
        <v>0.1423258557889848</v>
      </c>
      <c r="BI543" s="13">
        <v>0.13219079916396009</v>
      </c>
      <c r="BJ543" s="13">
        <v>6.2167495765985202E-2</v>
      </c>
      <c r="BK543" s="13">
        <v>0.14393339822215459</v>
      </c>
      <c r="BL543" s="13">
        <v>0.20690337969956821</v>
      </c>
      <c r="BN543" s="13">
        <v>0.12767561483398879</v>
      </c>
      <c r="BO543" s="13">
        <v>4.8265941063785053E-2</v>
      </c>
      <c r="BP543" s="13">
        <v>0.13573574632731111</v>
      </c>
      <c r="BQ543" s="13">
        <v>6.4237303263642867E-2</v>
      </c>
      <c r="BR543" s="13">
        <v>9.4268244391888203E-2</v>
      </c>
      <c r="BS543" s="13">
        <v>0.18912099647278671</v>
      </c>
    </row>
    <row r="544" spans="2:73" x14ac:dyDescent="0.35">
      <c r="B544" s="12" t="s">
        <v>126</v>
      </c>
      <c r="C544" s="13">
        <v>0.1036407911866157</v>
      </c>
      <c r="D544" s="13">
        <v>0.1100471188523436</v>
      </c>
      <c r="E544" s="13">
        <v>6.1477018878868771E-2</v>
      </c>
      <c r="F544" s="13">
        <v>6.8366176850304938E-2</v>
      </c>
      <c r="G544" s="13">
        <v>0.12683712401827499</v>
      </c>
      <c r="H544" s="13">
        <v>0.1488491113923249</v>
      </c>
      <c r="I544" s="13">
        <v>0.104541802584491</v>
      </c>
      <c r="K544" s="13">
        <v>0.1108125914784045</v>
      </c>
      <c r="L544" s="13">
        <v>9.6706633953264232E-2</v>
      </c>
      <c r="N544" s="13">
        <v>6.9611337407458743E-2</v>
      </c>
      <c r="O544" s="13">
        <v>9.7060074916096598E-2</v>
      </c>
      <c r="P544" s="13">
        <v>0.1284354599751803</v>
      </c>
      <c r="Q544" s="13">
        <v>0.11518201445469251</v>
      </c>
      <c r="S544" s="13">
        <v>7.624445636104106E-2</v>
      </c>
      <c r="T544" s="13">
        <v>6.5187694453955405E-2</v>
      </c>
      <c r="U544" s="13">
        <v>0.1753155931143541</v>
      </c>
      <c r="V544" s="13">
        <v>0.11785783412163869</v>
      </c>
      <c r="W544" s="13">
        <v>0.13543455662429921</v>
      </c>
      <c r="X544" s="13">
        <v>0.1210313110073022</v>
      </c>
      <c r="Y544" s="13">
        <v>8.6628514693163503E-2</v>
      </c>
      <c r="Z544" s="13">
        <v>0.13014253659051719</v>
      </c>
      <c r="AB544" s="13">
        <v>0.11690432456320821</v>
      </c>
      <c r="AC544" s="13">
        <v>0.1145398758152445</v>
      </c>
      <c r="AD544" s="13">
        <v>0.10037953235825139</v>
      </c>
      <c r="AE544" s="13">
        <v>0.1133512157831094</v>
      </c>
      <c r="AF544" s="13">
        <v>4.4031488205157697E-2</v>
      </c>
      <c r="AH544" s="13">
        <v>0.15534858219766889</v>
      </c>
      <c r="AI544" s="13">
        <v>3.8634553386193912E-2</v>
      </c>
      <c r="AJ544" s="13">
        <v>6.3719698756639034E-2</v>
      </c>
      <c r="AK544" s="13">
        <v>6.9457363822406859E-2</v>
      </c>
      <c r="AL544" s="13">
        <v>0.13473112619496619</v>
      </c>
      <c r="AM544" s="13">
        <v>7.2997727656670341E-2</v>
      </c>
      <c r="AO544" s="13">
        <v>0.13389847866012161</v>
      </c>
      <c r="AP544" s="13">
        <v>5.012970256714528E-2</v>
      </c>
      <c r="AQ544" s="13">
        <v>6.252629205097493E-2</v>
      </c>
      <c r="AR544" s="13">
        <v>8.2040665701215543E-2</v>
      </c>
      <c r="AS544" s="13">
        <v>0.16804153271990499</v>
      </c>
      <c r="AT544" s="13">
        <v>6.3689975792833739E-2</v>
      </c>
      <c r="AV544" s="13">
        <v>4.2016449635581668E-2</v>
      </c>
      <c r="AW544" s="13">
        <v>7.8672711289058853E-2</v>
      </c>
      <c r="AX544" s="13">
        <v>7.7044048009861157E-2</v>
      </c>
      <c r="AY544" s="13">
        <v>0.1354883578945047</v>
      </c>
      <c r="AZ544" s="13">
        <v>5.7247660841160689E-2</v>
      </c>
      <c r="BB544" s="13">
        <v>0.14872524958801089</v>
      </c>
      <c r="BC544" s="13">
        <v>4.6227738488503957E-2</v>
      </c>
      <c r="BD544" s="13">
        <v>5.6083097607192559E-2</v>
      </c>
      <c r="BE544" s="13">
        <v>5.5664850403414207E-2</v>
      </c>
      <c r="BF544" s="13">
        <v>0.12028596420729711</v>
      </c>
      <c r="BH544" s="13">
        <v>0.14107398455286349</v>
      </c>
      <c r="BI544" s="13">
        <v>4.8485749851837442E-2</v>
      </c>
      <c r="BJ544" s="13">
        <v>5.0020744429168242E-2</v>
      </c>
      <c r="BK544" s="13">
        <v>5.9533164319409283E-2</v>
      </c>
      <c r="BL544" s="13">
        <v>0.1646847840541534</v>
      </c>
      <c r="BN544" s="13">
        <v>5.1035337576469282E-2</v>
      </c>
      <c r="BO544" s="13">
        <v>7.2695494855798112E-2</v>
      </c>
      <c r="BP544" s="13">
        <v>4.5043600357430817E-2</v>
      </c>
      <c r="BQ544" s="13">
        <v>8.8812024045483981E-2</v>
      </c>
      <c r="BR544" s="13">
        <v>0.13333190057954569</v>
      </c>
      <c r="BS544" s="13">
        <v>0.17698736219380179</v>
      </c>
    </row>
    <row r="545" spans="2:73" x14ac:dyDescent="0.35">
      <c r="B545" s="12" t="s">
        <v>120</v>
      </c>
      <c r="C545" s="13">
        <v>8.067563036030255E-2</v>
      </c>
      <c r="D545" s="13">
        <v>0.13276914936605441</v>
      </c>
      <c r="E545" s="13">
        <v>0.1227655781613667</v>
      </c>
      <c r="F545" s="13">
        <v>6.7005908064514022E-2</v>
      </c>
      <c r="G545" s="13">
        <v>7.6987859479385745E-2</v>
      </c>
      <c r="H545" s="13">
        <v>6.237453208578541E-2</v>
      </c>
      <c r="I545" s="13">
        <v>5.1948357157918547E-2</v>
      </c>
      <c r="K545" s="13">
        <v>3.3956432429951063E-2</v>
      </c>
      <c r="L545" s="13">
        <v>0.12758022168058791</v>
      </c>
      <c r="N545" s="13">
        <v>4.1068191147360052E-2</v>
      </c>
      <c r="O545" s="13">
        <v>7.1283955328871246E-2</v>
      </c>
      <c r="P545" s="13">
        <v>0.10370120500595111</v>
      </c>
      <c r="Q545" s="13">
        <v>0.10090953748372571</v>
      </c>
      <c r="S545" s="13">
        <v>7.7488356713111065E-2</v>
      </c>
      <c r="T545" s="13">
        <v>8.7892681515528745E-2</v>
      </c>
      <c r="U545" s="13">
        <v>2.6874061274722531E-2</v>
      </c>
      <c r="V545" s="13">
        <v>0.12629678552963869</v>
      </c>
      <c r="W545" s="13">
        <v>7.7617822824247493E-2</v>
      </c>
      <c r="X545" s="13">
        <v>3.8686992368207572E-2</v>
      </c>
      <c r="Y545" s="13">
        <v>7.7856104306555998E-2</v>
      </c>
      <c r="Z545" s="13">
        <v>8.9367682288600814E-2</v>
      </c>
      <c r="AB545" s="13">
        <v>0.1072477778405604</v>
      </c>
      <c r="AC545" s="13">
        <v>6.0069237141976747E-2</v>
      </c>
      <c r="AD545" s="13">
        <v>7.8181267141233343E-2</v>
      </c>
      <c r="AE545" s="13">
        <v>8.5789551542486533E-2</v>
      </c>
      <c r="AF545" s="13">
        <v>2.428366944572613E-2</v>
      </c>
      <c r="AH545" s="13">
        <v>7.1471445614386536E-2</v>
      </c>
      <c r="AI545" s="13">
        <v>3.5874509373039723E-2</v>
      </c>
      <c r="AJ545" s="13">
        <v>3.2811081132133088E-2</v>
      </c>
      <c r="AK545" s="13">
        <v>7.5003476480677053E-2</v>
      </c>
      <c r="AL545" s="13">
        <v>9.4109364433177772E-2</v>
      </c>
      <c r="AM545" s="13">
        <v>6.793501304519417E-2</v>
      </c>
      <c r="AO545" s="13">
        <v>7.5702593175261707E-2</v>
      </c>
      <c r="AP545" s="13">
        <v>3.1337069532515652E-2</v>
      </c>
      <c r="AQ545" s="13">
        <v>4.1455900055649787E-2</v>
      </c>
      <c r="AR545" s="13">
        <v>6.5543374904912119E-2</v>
      </c>
      <c r="AS545" s="13">
        <v>9.4443516570824768E-2</v>
      </c>
      <c r="AT545" s="13">
        <v>6.4007740889979181E-2</v>
      </c>
      <c r="AV545" s="13">
        <v>3.1683617110310792E-2</v>
      </c>
      <c r="AW545" s="13">
        <v>3.9016892162783701E-2</v>
      </c>
      <c r="AX545" s="13">
        <v>5.3234377651871868E-2</v>
      </c>
      <c r="AY545" s="13">
        <v>6.7785840933724528E-2</v>
      </c>
      <c r="AZ545" s="13">
        <v>6.478056814881189E-2</v>
      </c>
      <c r="BB545" s="13">
        <v>6.1009672010082977E-2</v>
      </c>
      <c r="BC545" s="13">
        <v>4.5692918525172217E-2</v>
      </c>
      <c r="BD545" s="13">
        <v>3.580110954071216E-2</v>
      </c>
      <c r="BE545" s="13">
        <v>8.5122149815762202E-2</v>
      </c>
      <c r="BF545" s="13">
        <v>9.0529493157894103E-2</v>
      </c>
      <c r="BH545" s="13">
        <v>6.6713377435587307E-2</v>
      </c>
      <c r="BI545" s="13">
        <v>4.1146316903967903E-2</v>
      </c>
      <c r="BJ545" s="13">
        <v>4.5442611079478848E-2</v>
      </c>
      <c r="BK545" s="13">
        <v>4.7052300784732083E-2</v>
      </c>
      <c r="BL545" s="13">
        <v>7.7682794399162772E-2</v>
      </c>
      <c r="BN545" s="13">
        <v>2.9600448489524599E-2</v>
      </c>
      <c r="BO545" s="13">
        <v>4.5637380573056982E-2</v>
      </c>
      <c r="BP545" s="13">
        <v>7.1209429572621191E-2</v>
      </c>
      <c r="BQ545" s="13">
        <v>6.4951481396750624E-2</v>
      </c>
      <c r="BR545" s="13">
        <v>0.1388180023155523</v>
      </c>
      <c r="BS545" s="13">
        <v>7.0948907763957902E-2</v>
      </c>
    </row>
    <row r="547" spans="2:73" x14ac:dyDescent="0.35">
      <c r="B547" s="25" t="s">
        <v>219</v>
      </c>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row>
    <row r="548" spans="2:73" x14ac:dyDescent="0.35">
      <c r="B548" s="27" t="s">
        <v>16</v>
      </c>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row>
    <row r="549" spans="2:73" x14ac:dyDescent="0.35">
      <c r="B549" s="12" t="s">
        <v>122</v>
      </c>
      <c r="C549" s="13">
        <v>0.23904949599520481</v>
      </c>
      <c r="D549" s="13">
        <v>0.1067264404133296</v>
      </c>
      <c r="E549" s="13">
        <v>0.1495412478330688</v>
      </c>
      <c r="F549" s="13">
        <v>0.213153672513031</v>
      </c>
      <c r="G549" s="13">
        <v>0.19752927441949639</v>
      </c>
      <c r="H549" s="13">
        <v>0.29273033810209342</v>
      </c>
      <c r="I549" s="13">
        <v>0.37050266252624009</v>
      </c>
      <c r="K549" s="13">
        <v>0.27081643435467001</v>
      </c>
      <c r="L549" s="13">
        <v>0.20783056711239969</v>
      </c>
      <c r="N549" s="13">
        <v>0.22463172582199409</v>
      </c>
      <c r="O549" s="13">
        <v>0.24312748204131601</v>
      </c>
      <c r="P549" s="13">
        <v>0.27313569213830652</v>
      </c>
      <c r="Q549" s="13">
        <v>0.2151248251582806</v>
      </c>
      <c r="S549" s="13">
        <v>0.24066287717618551</v>
      </c>
      <c r="T549" s="13">
        <v>0.14971554849587729</v>
      </c>
      <c r="U549" s="13">
        <v>0.30963273570344302</v>
      </c>
      <c r="V549" s="13">
        <v>0.3710240057565608</v>
      </c>
      <c r="W549" s="13">
        <v>0.26666949852826682</v>
      </c>
      <c r="X549" s="13">
        <v>0.20014876195913811</v>
      </c>
      <c r="Y549" s="13">
        <v>0.1643172654120868</v>
      </c>
      <c r="Z549" s="13">
        <v>0.1720100744852455</v>
      </c>
      <c r="AB549" s="13">
        <v>0.1966707314222412</v>
      </c>
      <c r="AC549" s="13">
        <v>0.23656020728004459</v>
      </c>
      <c r="AD549" s="13">
        <v>0.27310107838654218</v>
      </c>
      <c r="AE549" s="13">
        <v>0.23733548946900879</v>
      </c>
      <c r="AF549" s="13">
        <v>0.28086758990818073</v>
      </c>
      <c r="AH549" s="13">
        <v>0.16298882625880901</v>
      </c>
      <c r="AI549" s="13">
        <v>0.15984825023004409</v>
      </c>
      <c r="AJ549" s="13">
        <v>0.37022192452621122</v>
      </c>
      <c r="AK549" s="13">
        <v>0.2417760561457733</v>
      </c>
      <c r="AL549" s="13">
        <v>0.13147018739053731</v>
      </c>
      <c r="AM549" s="13">
        <v>0.49578501628815502</v>
      </c>
      <c r="AO549" s="13">
        <v>0.17512969526719649</v>
      </c>
      <c r="AP549" s="13">
        <v>0.18883420525479849</v>
      </c>
      <c r="AQ549" s="13">
        <v>0.38442747156058632</v>
      </c>
      <c r="AR549" s="13">
        <v>0.22677067010260829</v>
      </c>
      <c r="AS549" s="13">
        <v>8.0402868441420847E-2</v>
      </c>
      <c r="AT549" s="13">
        <v>0.46966349551095837</v>
      </c>
      <c r="AV549" s="13">
        <v>0.14266596526778741</v>
      </c>
      <c r="AW549" s="13">
        <v>0.33311669086181162</v>
      </c>
      <c r="AX549" s="13">
        <v>0.24680487348499039</v>
      </c>
      <c r="AY549" s="13">
        <v>0.1127859331910063</v>
      </c>
      <c r="AZ549" s="13">
        <v>0.47035939064985849</v>
      </c>
      <c r="BB549" s="13">
        <v>0.20092798629385819</v>
      </c>
      <c r="BC549" s="13">
        <v>0.24389628747179959</v>
      </c>
      <c r="BD549" s="13">
        <v>0.51954202505197089</v>
      </c>
      <c r="BE549" s="13">
        <v>0.28025485926733928</v>
      </c>
      <c r="BF549" s="13">
        <v>0.1092658732810138</v>
      </c>
      <c r="BH549" s="13">
        <v>0.2103264878513213</v>
      </c>
      <c r="BI549" s="13">
        <v>0.2353136456133495</v>
      </c>
      <c r="BJ549" s="13">
        <v>0.49753552707326199</v>
      </c>
      <c r="BK549" s="13">
        <v>0.28814269178582169</v>
      </c>
      <c r="BL549" s="13">
        <v>5.2688153883316387E-2</v>
      </c>
      <c r="BN549" s="13">
        <v>0.23359242219157991</v>
      </c>
      <c r="BO549" s="13">
        <v>0.47432298353550589</v>
      </c>
      <c r="BP549" s="13">
        <v>0.242704513657827</v>
      </c>
      <c r="BQ549" s="13">
        <v>0.44535652455066183</v>
      </c>
      <c r="BR549" s="13">
        <v>8.6312574845157808E-2</v>
      </c>
      <c r="BS549" s="13">
        <v>0.1803391247745087</v>
      </c>
    </row>
    <row r="550" spans="2:73" x14ac:dyDescent="0.35">
      <c r="B550" s="12" t="s">
        <v>123</v>
      </c>
      <c r="C550" s="13">
        <v>0.30654498048439038</v>
      </c>
      <c r="D550" s="13">
        <v>0.21910983212948559</v>
      </c>
      <c r="E550" s="13">
        <v>0.29122232124887898</v>
      </c>
      <c r="F550" s="13">
        <v>0.27630467674152498</v>
      </c>
      <c r="G550" s="13">
        <v>0.34017755159184931</v>
      </c>
      <c r="H550" s="13">
        <v>0.31381891601089862</v>
      </c>
      <c r="I550" s="13">
        <v>0.34565920019862012</v>
      </c>
      <c r="K550" s="13">
        <v>0.31114577603891802</v>
      </c>
      <c r="L550" s="13">
        <v>0.30264720663914318</v>
      </c>
      <c r="N550" s="13">
        <v>0.31576041034081459</v>
      </c>
      <c r="O550" s="13">
        <v>0.30169887950749658</v>
      </c>
      <c r="P550" s="13">
        <v>0.26530694283462147</v>
      </c>
      <c r="Q550" s="13">
        <v>0.34359391392936811</v>
      </c>
      <c r="S550" s="13">
        <v>0.26353988962210573</v>
      </c>
      <c r="T550" s="13">
        <v>0.30196683937532193</v>
      </c>
      <c r="U550" s="13">
        <v>0.28881070953664167</v>
      </c>
      <c r="V550" s="13">
        <v>0.30672507421837858</v>
      </c>
      <c r="W550" s="13">
        <v>0.33750549490286141</v>
      </c>
      <c r="X550" s="13">
        <v>0.39579628809222478</v>
      </c>
      <c r="Y550" s="13">
        <v>0.2195376870297957</v>
      </c>
      <c r="Z550" s="13">
        <v>0.34960815374596382</v>
      </c>
      <c r="AB550" s="13">
        <v>0.29049877390127282</v>
      </c>
      <c r="AC550" s="13">
        <v>0.32391072758498368</v>
      </c>
      <c r="AD550" s="13">
        <v>0.32215301668589968</v>
      </c>
      <c r="AE550" s="13">
        <v>0.29734298717201868</v>
      </c>
      <c r="AF550" s="13">
        <v>0.30684234523094861</v>
      </c>
      <c r="AH550" s="13">
        <v>0.31369352082928442</v>
      </c>
      <c r="AI550" s="13">
        <v>0.38353950500946221</v>
      </c>
      <c r="AJ550" s="13">
        <v>0.33428411744824832</v>
      </c>
      <c r="AK550" s="13">
        <v>0.39122192317845039</v>
      </c>
      <c r="AL550" s="13">
        <v>0.21746310825896831</v>
      </c>
      <c r="AM550" s="13">
        <v>0.22817308760193089</v>
      </c>
      <c r="AO550" s="13">
        <v>0.32608869833604642</v>
      </c>
      <c r="AP550" s="13">
        <v>0.39009610256718902</v>
      </c>
      <c r="AQ550" s="13">
        <v>0.31778285245533161</v>
      </c>
      <c r="AR550" s="13">
        <v>0.38932171378022917</v>
      </c>
      <c r="AS550" s="13">
        <v>0.2041046234808476</v>
      </c>
      <c r="AT550" s="13">
        <v>0.23268175026260629</v>
      </c>
      <c r="AV550" s="13">
        <v>0.37305916629327313</v>
      </c>
      <c r="AW550" s="13">
        <v>0.40775088211827859</v>
      </c>
      <c r="AX550" s="13">
        <v>0.3570453380802629</v>
      </c>
      <c r="AY550" s="13">
        <v>0.23106392435231171</v>
      </c>
      <c r="AZ550" s="13">
        <v>0.25284575406638882</v>
      </c>
      <c r="BB550" s="13">
        <v>0.30896025886560918</v>
      </c>
      <c r="BC550" s="13">
        <v>0.34578829702391201</v>
      </c>
      <c r="BD550" s="13">
        <v>0.28674255977646601</v>
      </c>
      <c r="BE550" s="13">
        <v>0.37619538177761402</v>
      </c>
      <c r="BF550" s="13">
        <v>0.316985966248442</v>
      </c>
      <c r="BH550" s="13">
        <v>0.32023029150945648</v>
      </c>
      <c r="BI550" s="13">
        <v>0.3424926039879303</v>
      </c>
      <c r="BJ550" s="13">
        <v>0.32093273324236032</v>
      </c>
      <c r="BK550" s="13">
        <v>0.32868392971191829</v>
      </c>
      <c r="BL550" s="13">
        <v>0.30972062989347587</v>
      </c>
      <c r="BN550" s="13">
        <v>0.33257533302638792</v>
      </c>
      <c r="BO550" s="13">
        <v>0.29453978019262173</v>
      </c>
      <c r="BP550" s="13">
        <v>0.37938511335692637</v>
      </c>
      <c r="BQ550" s="13">
        <v>0.2088192102644903</v>
      </c>
      <c r="BR550" s="13">
        <v>0.1956059996412492</v>
      </c>
      <c r="BS550" s="13">
        <v>0.31518646598603622</v>
      </c>
    </row>
    <row r="551" spans="2:73" x14ac:dyDescent="0.35">
      <c r="B551" s="12" t="s">
        <v>124</v>
      </c>
      <c r="C551" s="13">
        <v>0.2161075634056154</v>
      </c>
      <c r="D551" s="13">
        <v>0.20568307293375571</v>
      </c>
      <c r="E551" s="13">
        <v>0.23720862482211241</v>
      </c>
      <c r="F551" s="13">
        <v>0.26731426400129998</v>
      </c>
      <c r="G551" s="13">
        <v>0.2432843344792357</v>
      </c>
      <c r="H551" s="13">
        <v>0.19609427767042931</v>
      </c>
      <c r="I551" s="13">
        <v>0.16695336779763231</v>
      </c>
      <c r="K551" s="13">
        <v>0.19284346457899629</v>
      </c>
      <c r="L551" s="13">
        <v>0.2398674842134236</v>
      </c>
      <c r="N551" s="13">
        <v>0.25311473524308281</v>
      </c>
      <c r="O551" s="13">
        <v>0.2111756060744398</v>
      </c>
      <c r="P551" s="13">
        <v>0.19722857758634041</v>
      </c>
      <c r="Q551" s="13">
        <v>0.2066344396818281</v>
      </c>
      <c r="S551" s="13">
        <v>0.24306813678043049</v>
      </c>
      <c r="T551" s="13">
        <v>0.26976895827596031</v>
      </c>
      <c r="U551" s="13">
        <v>0.22299002765268111</v>
      </c>
      <c r="V551" s="13">
        <v>0.1528536302361635</v>
      </c>
      <c r="W551" s="13">
        <v>0.17381519774503651</v>
      </c>
      <c r="X551" s="13">
        <v>0.18579363845750091</v>
      </c>
      <c r="Y551" s="13">
        <v>0.32344019896114118</v>
      </c>
      <c r="Z551" s="13">
        <v>0.18404299539544161</v>
      </c>
      <c r="AB551" s="13">
        <v>0.28038323100486873</v>
      </c>
      <c r="AC551" s="13">
        <v>0.2045969145935039</v>
      </c>
      <c r="AD551" s="13">
        <v>0.19547659199250669</v>
      </c>
      <c r="AE551" s="13">
        <v>0.19464911590803921</v>
      </c>
      <c r="AF551" s="13">
        <v>0.20240332942878911</v>
      </c>
      <c r="AH551" s="13">
        <v>0.25121140774314082</v>
      </c>
      <c r="AI551" s="13">
        <v>0.24393253911862861</v>
      </c>
      <c r="AJ551" s="13">
        <v>0.1682919045207644</v>
      </c>
      <c r="AK551" s="13">
        <v>0.24332469790862779</v>
      </c>
      <c r="AL551" s="13">
        <v>0.2363812046046703</v>
      </c>
      <c r="AM551" s="13">
        <v>0.15094925193181091</v>
      </c>
      <c r="AO551" s="13">
        <v>0.24531155534984209</v>
      </c>
      <c r="AP551" s="13">
        <v>0.22246581668782001</v>
      </c>
      <c r="AQ551" s="13">
        <v>0.16513227779252679</v>
      </c>
      <c r="AR551" s="13">
        <v>0.27748316373885318</v>
      </c>
      <c r="AS551" s="13">
        <v>0.26746768598366699</v>
      </c>
      <c r="AT551" s="13">
        <v>0.16508755169291639</v>
      </c>
      <c r="AV551" s="13">
        <v>0.24994629167680121</v>
      </c>
      <c r="AW551" s="13">
        <v>0.1326391778366417</v>
      </c>
      <c r="AX551" s="13">
        <v>0.24041674873653501</v>
      </c>
      <c r="AY551" s="13">
        <v>0.25666465647671838</v>
      </c>
      <c r="AZ551" s="13">
        <v>0.15418110607270741</v>
      </c>
      <c r="BB551" s="13">
        <v>0.25679265596567991</v>
      </c>
      <c r="BC551" s="13">
        <v>0.22424140012200069</v>
      </c>
      <c r="BD551" s="13">
        <v>9.6496018492389646E-2</v>
      </c>
      <c r="BE551" s="13">
        <v>0.24743110034683349</v>
      </c>
      <c r="BF551" s="13">
        <v>0.1282070302425396</v>
      </c>
      <c r="BH551" s="13">
        <v>0.24551935814251841</v>
      </c>
      <c r="BI551" s="13">
        <v>0.23680810585514619</v>
      </c>
      <c r="BJ551" s="13">
        <v>8.5818762818971717E-2</v>
      </c>
      <c r="BK551" s="13">
        <v>0.27417116168629968</v>
      </c>
      <c r="BL551" s="13">
        <v>0.20081314881663759</v>
      </c>
      <c r="BN551" s="13">
        <v>0.21214356902368009</v>
      </c>
      <c r="BO551" s="13">
        <v>0.1565548061030978</v>
      </c>
      <c r="BP551" s="13">
        <v>0.28082323773041618</v>
      </c>
      <c r="BQ551" s="13">
        <v>0.18998679250529599</v>
      </c>
      <c r="BR551" s="13">
        <v>0.15822664052816501</v>
      </c>
      <c r="BS551" s="13">
        <v>0.24737013027252749</v>
      </c>
    </row>
    <row r="552" spans="2:73" x14ac:dyDescent="0.35">
      <c r="B552" s="12" t="s">
        <v>125</v>
      </c>
      <c r="C552" s="13">
        <v>0.10094099850399139</v>
      </c>
      <c r="D552" s="13">
        <v>0.17701988730837681</v>
      </c>
      <c r="E552" s="13">
        <v>0.12383604739521061</v>
      </c>
      <c r="F552" s="13">
        <v>0.1233772703173432</v>
      </c>
      <c r="G552" s="13">
        <v>7.6835584979116675E-2</v>
      </c>
      <c r="H552" s="13">
        <v>9.7383351122951822E-2</v>
      </c>
      <c r="I552" s="13">
        <v>5.6697821863188738E-2</v>
      </c>
      <c r="K552" s="13">
        <v>0.1077532187431464</v>
      </c>
      <c r="L552" s="13">
        <v>9.4360232184659679E-2</v>
      </c>
      <c r="N552" s="13">
        <v>0.14662671000120789</v>
      </c>
      <c r="O552" s="13">
        <v>0.10822651914069061</v>
      </c>
      <c r="P552" s="13">
        <v>0.10772278052237461</v>
      </c>
      <c r="Q552" s="13">
        <v>5.4206536473643367E-2</v>
      </c>
      <c r="S552" s="13">
        <v>0.10947080731545129</v>
      </c>
      <c r="T552" s="13">
        <v>0.14668936630279469</v>
      </c>
      <c r="U552" s="13">
        <v>7.3415081853496614E-2</v>
      </c>
      <c r="V552" s="13">
        <v>4.7289810481937651E-2</v>
      </c>
      <c r="W552" s="13">
        <v>9.6620308979712355E-2</v>
      </c>
      <c r="X552" s="13">
        <v>0.1039402035665082</v>
      </c>
      <c r="Y552" s="13">
        <v>0.15826537549375319</v>
      </c>
      <c r="Z552" s="13">
        <v>7.8077882056664355E-2</v>
      </c>
      <c r="AB552" s="13">
        <v>8.9088148022597916E-2</v>
      </c>
      <c r="AC552" s="13">
        <v>8.8634000947231145E-2</v>
      </c>
      <c r="AD552" s="13">
        <v>8.4717134888519202E-2</v>
      </c>
      <c r="AE552" s="13">
        <v>0.1541280745979052</v>
      </c>
      <c r="AF552" s="13">
        <v>0.13459239622892499</v>
      </c>
      <c r="AH552" s="13">
        <v>0.13176946958832361</v>
      </c>
      <c r="AI552" s="13">
        <v>0.1064714786134832</v>
      </c>
      <c r="AJ552" s="13">
        <v>0.101175382045324</v>
      </c>
      <c r="AK552" s="13">
        <v>6.1266351764218477E-2</v>
      </c>
      <c r="AL552" s="13">
        <v>0.1478456238331548</v>
      </c>
      <c r="AM552" s="13">
        <v>4.4587752120332197E-2</v>
      </c>
      <c r="AO552" s="13">
        <v>0.1243718061453221</v>
      </c>
      <c r="AP552" s="13">
        <v>0.10397773047404189</v>
      </c>
      <c r="AQ552" s="13">
        <v>0.116881779762373</v>
      </c>
      <c r="AR552" s="13">
        <v>5.3877141841197893E-2</v>
      </c>
      <c r="AS552" s="13">
        <v>0.1642539422589161</v>
      </c>
      <c r="AT552" s="13">
        <v>4.7390922942728023E-2</v>
      </c>
      <c r="AV552" s="13">
        <v>0.13381107678615359</v>
      </c>
      <c r="AW552" s="13">
        <v>0.10350738017137689</v>
      </c>
      <c r="AX552" s="13">
        <v>8.1905733266177505E-2</v>
      </c>
      <c r="AY552" s="13">
        <v>0.15534572406173969</v>
      </c>
      <c r="AZ552" s="13">
        <v>4.9091101878186799E-2</v>
      </c>
      <c r="BB552" s="13">
        <v>0.1101510252364193</v>
      </c>
      <c r="BC552" s="13">
        <v>0.10706987217074571</v>
      </c>
      <c r="BD552" s="13">
        <v>5.2752064417243963E-2</v>
      </c>
      <c r="BE552" s="13">
        <v>6.0804287843882553E-2</v>
      </c>
      <c r="BF552" s="13">
        <v>8.4877766881488487E-2</v>
      </c>
      <c r="BH552" s="13">
        <v>0.10512751898101361</v>
      </c>
      <c r="BI552" s="13">
        <v>0.10550294208615819</v>
      </c>
      <c r="BJ552" s="13">
        <v>5.3620418516839637E-2</v>
      </c>
      <c r="BK552" s="13">
        <v>8.2061584791591563E-2</v>
      </c>
      <c r="BL552" s="13">
        <v>0.1582043493379765</v>
      </c>
      <c r="BN552" s="13">
        <v>0.1154752113894323</v>
      </c>
      <c r="BO552" s="13">
        <v>3.793723002278275E-2</v>
      </c>
      <c r="BP552" s="13">
        <v>6.0672302961549032E-2</v>
      </c>
      <c r="BQ552" s="13">
        <v>5.4256457788897282E-2</v>
      </c>
      <c r="BR552" s="13">
        <v>0.24809954939408799</v>
      </c>
      <c r="BS552" s="13">
        <v>0.11229991857879799</v>
      </c>
    </row>
    <row r="553" spans="2:73" x14ac:dyDescent="0.35">
      <c r="B553" s="12" t="s">
        <v>126</v>
      </c>
      <c r="C553" s="13">
        <v>6.6354333054362655E-2</v>
      </c>
      <c r="D553" s="13">
        <v>0.13921771891923401</v>
      </c>
      <c r="E553" s="13">
        <v>6.0376767192592211E-2</v>
      </c>
      <c r="F553" s="13">
        <v>4.2314571354549822E-2</v>
      </c>
      <c r="G553" s="13">
        <v>0.1041845714250493</v>
      </c>
      <c r="H553" s="13">
        <v>6.0892268954716347E-2</v>
      </c>
      <c r="I553" s="13">
        <v>3.0348337875227008E-2</v>
      </c>
      <c r="K553" s="13">
        <v>7.9165825352469771E-2</v>
      </c>
      <c r="L553" s="13">
        <v>5.1401434427768691E-2</v>
      </c>
      <c r="N553" s="13">
        <v>4.6543122639451567E-2</v>
      </c>
      <c r="O553" s="13">
        <v>7.5925173737269688E-2</v>
      </c>
      <c r="P553" s="13">
        <v>6.374694046922641E-2</v>
      </c>
      <c r="Q553" s="13">
        <v>7.2948767550396851E-2</v>
      </c>
      <c r="S553" s="13">
        <v>5.8764714764246703E-2</v>
      </c>
      <c r="T553" s="13">
        <v>6.0303597376454958E-2</v>
      </c>
      <c r="U553" s="13">
        <v>6.7191011493291888E-2</v>
      </c>
      <c r="V553" s="13">
        <v>3.8276049549296469E-2</v>
      </c>
      <c r="W553" s="13">
        <v>7.3657646482724423E-2</v>
      </c>
      <c r="X553" s="13">
        <v>6.7676757335848797E-2</v>
      </c>
      <c r="Y553" s="13">
        <v>9.0572263280678439E-2</v>
      </c>
      <c r="Z553" s="13">
        <v>0.1226425470001434</v>
      </c>
      <c r="AB553" s="13">
        <v>6.2539387678061248E-2</v>
      </c>
      <c r="AC553" s="13">
        <v>8.3419894369313657E-2</v>
      </c>
      <c r="AD553" s="13">
        <v>6.1737831112901459E-2</v>
      </c>
      <c r="AE553" s="13">
        <v>4.4344192939360198E-2</v>
      </c>
      <c r="AF553" s="13">
        <v>4.4059831652420438E-2</v>
      </c>
      <c r="AH553" s="13">
        <v>8.2657757718762298E-2</v>
      </c>
      <c r="AI553" s="13">
        <v>6.910445201355328E-2</v>
      </c>
      <c r="AJ553" s="13">
        <v>1.9899904068326861E-2</v>
      </c>
      <c r="AK553" s="13">
        <v>1.163524028875413E-2</v>
      </c>
      <c r="AL553" s="13">
        <v>0.15201382888338211</v>
      </c>
      <c r="AM553" s="13">
        <v>2.4634016456701491E-2</v>
      </c>
      <c r="AO553" s="13">
        <v>6.3421879154954161E-2</v>
      </c>
      <c r="AP553" s="13">
        <v>5.8372951985077491E-2</v>
      </c>
      <c r="AQ553" s="13">
        <v>9.7635993094909914E-3</v>
      </c>
      <c r="AR553" s="13">
        <v>1.1817103509458689E-2</v>
      </c>
      <c r="AS553" s="13">
        <v>0.1947039574341638</v>
      </c>
      <c r="AT553" s="13">
        <v>2.809337895793939E-2</v>
      </c>
      <c r="AV553" s="13">
        <v>5.5453741229220858E-2</v>
      </c>
      <c r="AW553" s="13">
        <v>9.5317595140006778E-3</v>
      </c>
      <c r="AX553" s="13">
        <v>3.7805783992598971E-2</v>
      </c>
      <c r="AY553" s="13">
        <v>0.15155082107492859</v>
      </c>
      <c r="AZ553" s="13">
        <v>2.4227809628792781E-2</v>
      </c>
      <c r="BB553" s="13">
        <v>7.190582174156282E-2</v>
      </c>
      <c r="BC553" s="13">
        <v>4.1423287482823333E-2</v>
      </c>
      <c r="BD553" s="13">
        <v>2.5002886681576509E-2</v>
      </c>
      <c r="BE553" s="13">
        <v>9.0020274647823455E-3</v>
      </c>
      <c r="BF553" s="13">
        <v>0.18678770371854639</v>
      </c>
      <c r="BH553" s="13">
        <v>6.1496899338686468E-2</v>
      </c>
      <c r="BI553" s="13">
        <v>4.3483796168006628E-2</v>
      </c>
      <c r="BJ553" s="13">
        <v>2.366760974837908E-2</v>
      </c>
      <c r="BK553" s="13">
        <v>0</v>
      </c>
      <c r="BL553" s="13">
        <v>0.19222680567461611</v>
      </c>
      <c r="BN553" s="13">
        <v>6.5773919004671791E-2</v>
      </c>
      <c r="BO553" s="13">
        <v>6.6709042241315823E-3</v>
      </c>
      <c r="BP553" s="13">
        <v>9.3689086253461746E-3</v>
      </c>
      <c r="BQ553" s="13">
        <v>6.3309838326740017E-2</v>
      </c>
      <c r="BR553" s="13">
        <v>0.19950632775512189</v>
      </c>
      <c r="BS553" s="13">
        <v>8.3414406902674196E-2</v>
      </c>
    </row>
    <row r="554" spans="2:73" x14ac:dyDescent="0.35">
      <c r="B554" s="12" t="s">
        <v>120</v>
      </c>
      <c r="C554" s="13">
        <v>7.1002628556435327E-2</v>
      </c>
      <c r="D554" s="13">
        <v>0.1522430482958185</v>
      </c>
      <c r="E554" s="13">
        <v>0.137814991508137</v>
      </c>
      <c r="F554" s="13">
        <v>7.7535545072250842E-2</v>
      </c>
      <c r="G554" s="13">
        <v>3.7988683105252469E-2</v>
      </c>
      <c r="H554" s="13">
        <v>3.9080848138910551E-2</v>
      </c>
      <c r="I554" s="13">
        <v>2.9838609739091779E-2</v>
      </c>
      <c r="K554" s="13">
        <v>3.8275280931799528E-2</v>
      </c>
      <c r="L554" s="13">
        <v>0.10389307542260511</v>
      </c>
      <c r="N554" s="13">
        <v>1.3323295953449089E-2</v>
      </c>
      <c r="O554" s="13">
        <v>5.9846339498787378E-2</v>
      </c>
      <c r="P554" s="13">
        <v>9.2859066449130459E-2</v>
      </c>
      <c r="Q554" s="13">
        <v>0.1074915172064832</v>
      </c>
      <c r="S554" s="13">
        <v>8.4493574341580363E-2</v>
      </c>
      <c r="T554" s="13">
        <v>7.1555690173590758E-2</v>
      </c>
      <c r="U554" s="13">
        <v>3.7960433760445729E-2</v>
      </c>
      <c r="V554" s="13">
        <v>8.3831429757663042E-2</v>
      </c>
      <c r="W554" s="13">
        <v>5.1731853361398447E-2</v>
      </c>
      <c r="X554" s="13">
        <v>4.6644350588779387E-2</v>
      </c>
      <c r="Y554" s="13">
        <v>4.3867209822544717E-2</v>
      </c>
      <c r="Z554" s="13">
        <v>9.3618347316541228E-2</v>
      </c>
      <c r="AB554" s="13">
        <v>8.0819727970958072E-2</v>
      </c>
      <c r="AC554" s="13">
        <v>6.2878255224922935E-2</v>
      </c>
      <c r="AD554" s="13">
        <v>6.2814346933630805E-2</v>
      </c>
      <c r="AE554" s="13">
        <v>7.2200139913667874E-2</v>
      </c>
      <c r="AF554" s="13">
        <v>3.1234507550736468E-2</v>
      </c>
      <c r="AH554" s="13">
        <v>5.7679017861679907E-2</v>
      </c>
      <c r="AI554" s="13">
        <v>3.7103775014828699E-2</v>
      </c>
      <c r="AJ554" s="13">
        <v>6.1267673911251574E-3</v>
      </c>
      <c r="AK554" s="13">
        <v>5.0775730714175737E-2</v>
      </c>
      <c r="AL554" s="13">
        <v>0.114826047029287</v>
      </c>
      <c r="AM554" s="13">
        <v>5.5870875601069708E-2</v>
      </c>
      <c r="AO554" s="13">
        <v>6.5676365746638737E-2</v>
      </c>
      <c r="AP554" s="13">
        <v>3.6253193031073223E-2</v>
      </c>
      <c r="AQ554" s="13">
        <v>6.0120191196912599E-3</v>
      </c>
      <c r="AR554" s="13">
        <v>4.0730207027652683E-2</v>
      </c>
      <c r="AS554" s="13">
        <v>8.9066922400984475E-2</v>
      </c>
      <c r="AT554" s="13">
        <v>5.708290063285134E-2</v>
      </c>
      <c r="AV554" s="13">
        <v>4.5063758746764028E-2</v>
      </c>
      <c r="AW554" s="13">
        <v>1.3454109497890551E-2</v>
      </c>
      <c r="AX554" s="13">
        <v>3.6021522439435162E-2</v>
      </c>
      <c r="AY554" s="13">
        <v>9.2588940843295386E-2</v>
      </c>
      <c r="AZ554" s="13">
        <v>4.9294837704065453E-2</v>
      </c>
      <c r="BB554" s="13">
        <v>5.1262251896870371E-2</v>
      </c>
      <c r="BC554" s="13">
        <v>3.7580855728718748E-2</v>
      </c>
      <c r="BD554" s="13">
        <v>1.9464445580352829E-2</v>
      </c>
      <c r="BE554" s="13">
        <v>2.6312343299548339E-2</v>
      </c>
      <c r="BF554" s="13">
        <v>0.17387565962796961</v>
      </c>
      <c r="BH554" s="13">
        <v>5.7299444177003743E-2</v>
      </c>
      <c r="BI554" s="13">
        <v>3.6398906289409089E-2</v>
      </c>
      <c r="BJ554" s="13">
        <v>1.8424948600187219E-2</v>
      </c>
      <c r="BK554" s="13">
        <v>2.6940632024368569E-2</v>
      </c>
      <c r="BL554" s="13">
        <v>8.6346912393977515E-2</v>
      </c>
      <c r="BN554" s="13">
        <v>4.0439545364248028E-2</v>
      </c>
      <c r="BO554" s="13">
        <v>2.9974295921860201E-2</v>
      </c>
      <c r="BP554" s="13">
        <v>2.7045923667935019E-2</v>
      </c>
      <c r="BQ554" s="13">
        <v>3.8271176563914842E-2</v>
      </c>
      <c r="BR554" s="13">
        <v>0.1122489078362184</v>
      </c>
      <c r="BS554" s="13">
        <v>6.1389953485455243E-2</v>
      </c>
    </row>
    <row r="556" spans="2:73" x14ac:dyDescent="0.35">
      <c r="B556" s="25" t="s">
        <v>220</v>
      </c>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row>
    <row r="557" spans="2:73" x14ac:dyDescent="0.35">
      <c r="B557" s="27" t="s">
        <v>16</v>
      </c>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row>
    <row r="558" spans="2:73" x14ac:dyDescent="0.35">
      <c r="B558" s="12" t="s">
        <v>122</v>
      </c>
      <c r="C558" s="13">
        <v>0.1055257308617558</v>
      </c>
      <c r="D558" s="13">
        <v>0.13301372270032721</v>
      </c>
      <c r="E558" s="13">
        <v>0.1336126349036959</v>
      </c>
      <c r="F558" s="13">
        <v>7.7580571277066246E-2</v>
      </c>
      <c r="G558" s="13">
        <v>0.10428517932356771</v>
      </c>
      <c r="H558" s="13">
        <v>0.1324072290120821</v>
      </c>
      <c r="I558" s="13">
        <v>7.2631055026943461E-2</v>
      </c>
      <c r="K558" s="13">
        <v>0.11264481660070901</v>
      </c>
      <c r="L558" s="13">
        <v>9.635512241071964E-2</v>
      </c>
      <c r="N558" s="13">
        <v>0.1031965340117348</v>
      </c>
      <c r="O558" s="13">
        <v>9.2202034063476102E-2</v>
      </c>
      <c r="P558" s="13">
        <v>0.1005901348873713</v>
      </c>
      <c r="Q558" s="13">
        <v>0.12607953504257649</v>
      </c>
      <c r="S558" s="13">
        <v>0.1214060088931251</v>
      </c>
      <c r="T558" s="13">
        <v>0.11118923461779789</v>
      </c>
      <c r="U558" s="13">
        <v>0.101291869074908</v>
      </c>
      <c r="V558" s="13">
        <v>0.10855660486463049</v>
      </c>
      <c r="W558" s="13">
        <v>7.7596529345684478E-2</v>
      </c>
      <c r="X558" s="13">
        <v>7.8083878902775281E-2</v>
      </c>
      <c r="Y558" s="13">
        <v>7.3345780143833E-2</v>
      </c>
      <c r="Z558" s="13">
        <v>0.1267038813380289</v>
      </c>
      <c r="AB558" s="13">
        <v>0.1058823907978589</v>
      </c>
      <c r="AC558" s="13">
        <v>0.1081029317078617</v>
      </c>
      <c r="AD558" s="13">
        <v>8.8170847611305961E-2</v>
      </c>
      <c r="AE558" s="13">
        <v>8.8855604840068256E-2</v>
      </c>
      <c r="AF558" s="13">
        <v>0.12729711475500979</v>
      </c>
      <c r="AH558" s="13">
        <v>0.1136709532430341</v>
      </c>
      <c r="AI558" s="13">
        <v>9.7153364588783833E-2</v>
      </c>
      <c r="AJ558" s="13">
        <v>0.13421872155780279</v>
      </c>
      <c r="AK558" s="13">
        <v>6.5997081286133977E-2</v>
      </c>
      <c r="AL558" s="13">
        <v>0.12574871530376289</v>
      </c>
      <c r="AM558" s="13">
        <v>9.1835392981535882E-2</v>
      </c>
      <c r="AO558" s="13">
        <v>0.105220802260133</v>
      </c>
      <c r="AP558" s="13">
        <v>9.0729006093146769E-2</v>
      </c>
      <c r="AQ558" s="13">
        <v>0.12804034551217469</v>
      </c>
      <c r="AR558" s="13">
        <v>5.9996229834089247E-2</v>
      </c>
      <c r="AS558" s="13">
        <v>0.16202621314040819</v>
      </c>
      <c r="AT558" s="13">
        <v>8.3628857397765988E-2</v>
      </c>
      <c r="AV558" s="13">
        <v>9.7771209474158696E-2</v>
      </c>
      <c r="AW558" s="13">
        <v>0.14334509804150061</v>
      </c>
      <c r="AX558" s="13">
        <v>0.1000564443475558</v>
      </c>
      <c r="AY558" s="13">
        <v>0.1507378316105312</v>
      </c>
      <c r="AZ558" s="13">
        <v>9.8008647184843506E-2</v>
      </c>
      <c r="BB558" s="13">
        <v>9.9137543922569987E-2</v>
      </c>
      <c r="BC558" s="13">
        <v>0.11312148660266851</v>
      </c>
      <c r="BD558" s="13">
        <v>0.1026005064062786</v>
      </c>
      <c r="BE558" s="13">
        <v>6.2029553111408481E-2</v>
      </c>
      <c r="BF558" s="13">
        <v>0.19232342608396941</v>
      </c>
      <c r="BH558" s="13">
        <v>9.8512471705673593E-2</v>
      </c>
      <c r="BI558" s="13">
        <v>0.1114626356870972</v>
      </c>
      <c r="BJ558" s="13">
        <v>0.105984660517216</v>
      </c>
      <c r="BK558" s="13">
        <v>5.361755124534795E-2</v>
      </c>
      <c r="BL558" s="13">
        <v>0.16979907276940609</v>
      </c>
      <c r="BN558" s="13">
        <v>0.1125441134147744</v>
      </c>
      <c r="BO558" s="13">
        <v>4.4180710889159411E-2</v>
      </c>
      <c r="BP558" s="13">
        <v>6.3731399253648596E-2</v>
      </c>
      <c r="BQ558" s="13">
        <v>0.19012741407888811</v>
      </c>
      <c r="BR558" s="13">
        <v>0.14508278310151659</v>
      </c>
      <c r="BS558" s="13">
        <v>0.1032692618741631</v>
      </c>
    </row>
    <row r="559" spans="2:73" x14ac:dyDescent="0.35">
      <c r="B559" s="12" t="s">
        <v>123</v>
      </c>
      <c r="C559" s="13">
        <v>0.19753397013290711</v>
      </c>
      <c r="D559" s="13">
        <v>0.34348061510958833</v>
      </c>
      <c r="E559" s="13">
        <v>0.28192891914051349</v>
      </c>
      <c r="F559" s="13">
        <v>0.22322540550916309</v>
      </c>
      <c r="G559" s="13">
        <v>0.21417292175152819</v>
      </c>
      <c r="H559" s="13">
        <v>0.14704240194912269</v>
      </c>
      <c r="I559" s="13">
        <v>7.9860074438205406E-2</v>
      </c>
      <c r="K559" s="13">
        <v>0.20587751363295079</v>
      </c>
      <c r="L559" s="13">
        <v>0.18964340354301981</v>
      </c>
      <c r="N559" s="13">
        <v>0.23764154837996701</v>
      </c>
      <c r="O559" s="13">
        <v>0.20455060193372979</v>
      </c>
      <c r="P559" s="13">
        <v>0.20194865455525959</v>
      </c>
      <c r="Q559" s="13">
        <v>0.15899394733452879</v>
      </c>
      <c r="S559" s="13">
        <v>0.22715058029253279</v>
      </c>
      <c r="T559" s="13">
        <v>0.26460399463510309</v>
      </c>
      <c r="U559" s="13">
        <v>0.1175574736931809</v>
      </c>
      <c r="V559" s="13">
        <v>0.15721153542574429</v>
      </c>
      <c r="W559" s="13">
        <v>0.18314106358009999</v>
      </c>
      <c r="X559" s="13">
        <v>0.1803321010904691</v>
      </c>
      <c r="Y559" s="13">
        <v>0.2174359910887895</v>
      </c>
      <c r="Z559" s="13">
        <v>0.1381839619194794</v>
      </c>
      <c r="AB559" s="13">
        <v>0.20803860744002731</v>
      </c>
      <c r="AC559" s="13">
        <v>0.17359535539009591</v>
      </c>
      <c r="AD559" s="13">
        <v>0.18655484197240851</v>
      </c>
      <c r="AE559" s="13">
        <v>0.16814145872506309</v>
      </c>
      <c r="AF559" s="13">
        <v>0.32535423070491748</v>
      </c>
      <c r="AH559" s="13">
        <v>0.20864595335613689</v>
      </c>
      <c r="AI559" s="13">
        <v>0.25225956718951781</v>
      </c>
      <c r="AJ559" s="13">
        <v>0.17831389355280561</v>
      </c>
      <c r="AK559" s="13">
        <v>0.17449114108530339</v>
      </c>
      <c r="AL559" s="13">
        <v>0.29322093318945219</v>
      </c>
      <c r="AM559" s="13">
        <v>0.1211185990008106</v>
      </c>
      <c r="AO559" s="13">
        <v>0.20773611101033901</v>
      </c>
      <c r="AP559" s="13">
        <v>0.24904623745781559</v>
      </c>
      <c r="AQ559" s="13">
        <v>0.17410234393939009</v>
      </c>
      <c r="AR559" s="13">
        <v>0.1733438793396726</v>
      </c>
      <c r="AS559" s="13">
        <v>0.28151300134185109</v>
      </c>
      <c r="AT559" s="13">
        <v>0.12318955916472731</v>
      </c>
      <c r="AV559" s="13">
        <v>0.26588951709695241</v>
      </c>
      <c r="AW559" s="13">
        <v>0.19969192875186639</v>
      </c>
      <c r="AX559" s="13">
        <v>0.19905796079876609</v>
      </c>
      <c r="AY559" s="13">
        <v>0.28141201120868642</v>
      </c>
      <c r="AZ559" s="13">
        <v>0.13445817648137401</v>
      </c>
      <c r="BB559" s="13">
        <v>0.2005620732426511</v>
      </c>
      <c r="BC559" s="13">
        <v>0.2173364882958273</v>
      </c>
      <c r="BD559" s="13">
        <v>0.1093522088051368</v>
      </c>
      <c r="BE559" s="13">
        <v>0.2102502354621168</v>
      </c>
      <c r="BF559" s="13">
        <v>0.25549498594065367</v>
      </c>
      <c r="BH559" s="13">
        <v>0.19590701236773889</v>
      </c>
      <c r="BI559" s="13">
        <v>0.2303567323823274</v>
      </c>
      <c r="BJ559" s="13">
        <v>0.1209543838328294</v>
      </c>
      <c r="BK559" s="13">
        <v>0.17870938756739821</v>
      </c>
      <c r="BL559" s="13">
        <v>0.27334715261340542</v>
      </c>
      <c r="BN559" s="13">
        <v>0.23218835540468799</v>
      </c>
      <c r="BO559" s="13">
        <v>0.14005004717289241</v>
      </c>
      <c r="BP559" s="13">
        <v>0.18274960280273589</v>
      </c>
      <c r="BQ559" s="13">
        <v>0.1298836413355858</v>
      </c>
      <c r="BR559" s="13">
        <v>0.35628163919528472</v>
      </c>
      <c r="BS559" s="13">
        <v>0.19144808250271089</v>
      </c>
    </row>
    <row r="560" spans="2:73" x14ac:dyDescent="0.35">
      <c r="B560" s="12" t="s">
        <v>124</v>
      </c>
      <c r="C560" s="13">
        <v>0.24615798029501579</v>
      </c>
      <c r="D560" s="13">
        <v>0.18807235584104079</v>
      </c>
      <c r="E560" s="13">
        <v>0.2497058434958889</v>
      </c>
      <c r="F560" s="13">
        <v>0.30090435068822208</v>
      </c>
      <c r="G560" s="13">
        <v>0.237681074795563</v>
      </c>
      <c r="H560" s="13">
        <v>0.25581754607448232</v>
      </c>
      <c r="I560" s="13">
        <v>0.23315288916124111</v>
      </c>
      <c r="K560" s="13">
        <v>0.20962987010080081</v>
      </c>
      <c r="L560" s="13">
        <v>0.28325093632006459</v>
      </c>
      <c r="N560" s="13">
        <v>0.27834352922290079</v>
      </c>
      <c r="O560" s="13">
        <v>0.24211406643441019</v>
      </c>
      <c r="P560" s="13">
        <v>0.196262320770967</v>
      </c>
      <c r="Q560" s="13">
        <v>0.26834538109649569</v>
      </c>
      <c r="S560" s="13">
        <v>0.2669774508465223</v>
      </c>
      <c r="T560" s="13">
        <v>0.25655095622598217</v>
      </c>
      <c r="U560" s="13">
        <v>0.229772450616234</v>
      </c>
      <c r="V560" s="13">
        <v>0.23646889310871849</v>
      </c>
      <c r="W560" s="13">
        <v>0.21722730493012751</v>
      </c>
      <c r="X560" s="13">
        <v>0.2188220665971771</v>
      </c>
      <c r="Y560" s="13">
        <v>0.35555201459704838</v>
      </c>
      <c r="Z560" s="13">
        <v>0.21425066487652639</v>
      </c>
      <c r="AB560" s="13">
        <v>0.31728958836858179</v>
      </c>
      <c r="AC560" s="13">
        <v>0.23998670893023399</v>
      </c>
      <c r="AD560" s="13">
        <v>0.2297957901475825</v>
      </c>
      <c r="AE560" s="13">
        <v>0.20922414431157471</v>
      </c>
      <c r="AF560" s="13">
        <v>0.22926661924393049</v>
      </c>
      <c r="AH560" s="13">
        <v>0.29537931588487359</v>
      </c>
      <c r="AI560" s="13">
        <v>0.25396057382107412</v>
      </c>
      <c r="AJ560" s="13">
        <v>0.1463886530728955</v>
      </c>
      <c r="AK560" s="13">
        <v>0.30676082369093938</v>
      </c>
      <c r="AL560" s="13">
        <v>0.24040117262381311</v>
      </c>
      <c r="AM560" s="13">
        <v>0.16256084385399741</v>
      </c>
      <c r="AO560" s="13">
        <v>0.29680744367775519</v>
      </c>
      <c r="AP560" s="13">
        <v>0.24176273208732199</v>
      </c>
      <c r="AQ560" s="13">
        <v>0.14107000332275579</v>
      </c>
      <c r="AR560" s="13">
        <v>0.31252219772763562</v>
      </c>
      <c r="AS560" s="13">
        <v>0.25063277228093428</v>
      </c>
      <c r="AT560" s="13">
        <v>0.1874001095505396</v>
      </c>
      <c r="AV560" s="13">
        <v>0.26262353870176491</v>
      </c>
      <c r="AW560" s="13">
        <v>0.12433020529489559</v>
      </c>
      <c r="AX560" s="13">
        <v>0.26567352994482929</v>
      </c>
      <c r="AY560" s="13">
        <v>0.26947252731623828</v>
      </c>
      <c r="AZ560" s="13">
        <v>0.1778641380412336</v>
      </c>
      <c r="BB560" s="13">
        <v>0.30213815655383802</v>
      </c>
      <c r="BC560" s="13">
        <v>0.24920966111676379</v>
      </c>
      <c r="BD560" s="13">
        <v>0.10212286494516409</v>
      </c>
      <c r="BE560" s="13">
        <v>0.24546595433561569</v>
      </c>
      <c r="BF560" s="13">
        <v>0.14423436056192729</v>
      </c>
      <c r="BH560" s="13">
        <v>0.29401904022870218</v>
      </c>
      <c r="BI560" s="13">
        <v>0.24679889607159661</v>
      </c>
      <c r="BJ560" s="13">
        <v>0.110667676542072</v>
      </c>
      <c r="BK560" s="13">
        <v>0.25080508957334102</v>
      </c>
      <c r="BL560" s="13">
        <v>0.23195726103478079</v>
      </c>
      <c r="BN560" s="13">
        <v>0.22533324142939309</v>
      </c>
      <c r="BO560" s="13">
        <v>0.1597186873008013</v>
      </c>
      <c r="BP560" s="13">
        <v>0.27277042344405089</v>
      </c>
      <c r="BQ560" s="13">
        <v>0.20577921773114541</v>
      </c>
      <c r="BR560" s="13">
        <v>0.25003775129213601</v>
      </c>
      <c r="BS560" s="13">
        <v>0.30191185973064372</v>
      </c>
    </row>
    <row r="561" spans="2:73" x14ac:dyDescent="0.35">
      <c r="B561" s="12" t="s">
        <v>125</v>
      </c>
      <c r="C561" s="13">
        <v>0.19356689161577151</v>
      </c>
      <c r="D561" s="13">
        <v>0.1132305598470688</v>
      </c>
      <c r="E561" s="13">
        <v>0.1120879914450094</v>
      </c>
      <c r="F561" s="13">
        <v>0.1697256864693483</v>
      </c>
      <c r="G561" s="13">
        <v>0.21358626631895131</v>
      </c>
      <c r="H561" s="13">
        <v>0.21035638619400421</v>
      </c>
      <c r="I561" s="13">
        <v>0.27650611777009437</v>
      </c>
      <c r="K561" s="13">
        <v>0.2134445429168936</v>
      </c>
      <c r="L561" s="13">
        <v>0.17413302873576231</v>
      </c>
      <c r="N561" s="13">
        <v>0.1773410511633414</v>
      </c>
      <c r="O561" s="13">
        <v>0.21483848412859419</v>
      </c>
      <c r="P561" s="13">
        <v>0.1693642729874982</v>
      </c>
      <c r="Q561" s="13">
        <v>0.2036198998963917</v>
      </c>
      <c r="S561" s="13">
        <v>0.16398637988255621</v>
      </c>
      <c r="T561" s="13">
        <v>0.15423557348989639</v>
      </c>
      <c r="U561" s="13">
        <v>0.2130111111520665</v>
      </c>
      <c r="V561" s="13">
        <v>0.1733968487343249</v>
      </c>
      <c r="W561" s="13">
        <v>0.21937299004169911</v>
      </c>
      <c r="X561" s="13">
        <v>0.30501434581741271</v>
      </c>
      <c r="Y561" s="13">
        <v>0.12906618012548671</v>
      </c>
      <c r="Z561" s="13">
        <v>0.2395719961626617</v>
      </c>
      <c r="AB561" s="13">
        <v>0.14087008075634649</v>
      </c>
      <c r="AC561" s="13">
        <v>0.21370804741560759</v>
      </c>
      <c r="AD561" s="13">
        <v>0.1952999738776911</v>
      </c>
      <c r="AE561" s="13">
        <v>0.28728384164147958</v>
      </c>
      <c r="AF561" s="13">
        <v>0.1395294639867371</v>
      </c>
      <c r="AH561" s="13">
        <v>0.20027732947557289</v>
      </c>
      <c r="AI561" s="13">
        <v>0.2426113177028624</v>
      </c>
      <c r="AJ561" s="13">
        <v>0.22674480456567669</v>
      </c>
      <c r="AK561" s="13">
        <v>0.23555313923143409</v>
      </c>
      <c r="AL561" s="13">
        <v>0.12188131458608351</v>
      </c>
      <c r="AM561" s="13">
        <v>0.15846938095225849</v>
      </c>
      <c r="AO561" s="13">
        <v>0.1941812379605232</v>
      </c>
      <c r="AP561" s="13">
        <v>0.24215144008513809</v>
      </c>
      <c r="AQ561" s="13">
        <v>0.2116001172848764</v>
      </c>
      <c r="AR561" s="13">
        <v>0.24748639660484981</v>
      </c>
      <c r="AS561" s="13">
        <v>0.15764033755054699</v>
      </c>
      <c r="AT561" s="13">
        <v>0.16411207848030651</v>
      </c>
      <c r="AV561" s="13">
        <v>0.22410014412207341</v>
      </c>
      <c r="AW561" s="13">
        <v>0.25717602810068002</v>
      </c>
      <c r="AX561" s="13">
        <v>0.21066500536112209</v>
      </c>
      <c r="AY561" s="13">
        <v>0.15334742201831719</v>
      </c>
      <c r="AZ561" s="13">
        <v>0.15389163286792559</v>
      </c>
      <c r="BB561" s="13">
        <v>0.2024556296234955</v>
      </c>
      <c r="BC561" s="13">
        <v>0.21570463204410831</v>
      </c>
      <c r="BD561" s="13">
        <v>0.22393068734015101</v>
      </c>
      <c r="BE561" s="13">
        <v>0.2271817481773494</v>
      </c>
      <c r="BF561" s="13">
        <v>0.1360643076922286</v>
      </c>
      <c r="BH561" s="13">
        <v>0.21043441194768631</v>
      </c>
      <c r="BI561" s="13">
        <v>0.21640822940963131</v>
      </c>
      <c r="BJ561" s="13">
        <v>0.22097258817353391</v>
      </c>
      <c r="BK561" s="13">
        <v>0.24356177950065061</v>
      </c>
      <c r="BL561" s="13">
        <v>0.16406143054035721</v>
      </c>
      <c r="BN561" s="13">
        <v>0.2158099517268379</v>
      </c>
      <c r="BO561" s="13">
        <v>0.20998465373745531</v>
      </c>
      <c r="BP561" s="13">
        <v>0.24548304270302701</v>
      </c>
      <c r="BQ561" s="13">
        <v>0.1285583938498592</v>
      </c>
      <c r="BR561" s="13">
        <v>9.0053419444149685E-2</v>
      </c>
      <c r="BS561" s="13">
        <v>0.21628302158832841</v>
      </c>
    </row>
    <row r="562" spans="2:73" x14ac:dyDescent="0.35">
      <c r="B562" s="12" t="s">
        <v>126</v>
      </c>
      <c r="C562" s="13">
        <v>0.18240212534928679</v>
      </c>
      <c r="D562" s="13">
        <v>6.4009273696718827E-2</v>
      </c>
      <c r="E562" s="13">
        <v>8.7782223728355271E-2</v>
      </c>
      <c r="F562" s="13">
        <v>0.14879039305460071</v>
      </c>
      <c r="G562" s="13">
        <v>0.17883419333196041</v>
      </c>
      <c r="H562" s="13">
        <v>0.21518945732115949</v>
      </c>
      <c r="I562" s="13">
        <v>0.30363866184624322</v>
      </c>
      <c r="K562" s="13">
        <v>0.21412807150906971</v>
      </c>
      <c r="L562" s="13">
        <v>0.15109426884935229</v>
      </c>
      <c r="N562" s="13">
        <v>0.1820569729235301</v>
      </c>
      <c r="O562" s="13">
        <v>0.17587972041478681</v>
      </c>
      <c r="P562" s="13">
        <v>0.2384240776581113</v>
      </c>
      <c r="Q562" s="13">
        <v>0.13978144584010149</v>
      </c>
      <c r="S562" s="13">
        <v>0.1368222672575227</v>
      </c>
      <c r="T562" s="13">
        <v>0.1114957896145895</v>
      </c>
      <c r="U562" s="13">
        <v>0.29920216435218328</v>
      </c>
      <c r="V562" s="13">
        <v>0.25439097380648878</v>
      </c>
      <c r="W562" s="13">
        <v>0.23064751025414579</v>
      </c>
      <c r="X562" s="13">
        <v>0.17121214865312159</v>
      </c>
      <c r="Y562" s="13">
        <v>0.1391384649397277</v>
      </c>
      <c r="Z562" s="13">
        <v>0.2190339341886274</v>
      </c>
      <c r="AB562" s="13">
        <v>0.1382685292072563</v>
      </c>
      <c r="AC562" s="13">
        <v>0.1886765415592476</v>
      </c>
      <c r="AD562" s="13">
        <v>0.2455352974027018</v>
      </c>
      <c r="AE562" s="13">
        <v>0.16789775902971341</v>
      </c>
      <c r="AF562" s="13">
        <v>0.17150189016799011</v>
      </c>
      <c r="AH562" s="13">
        <v>0.11160535895122629</v>
      </c>
      <c r="AI562" s="13">
        <v>0.12724711747534351</v>
      </c>
      <c r="AJ562" s="13">
        <v>0.28241166572965992</v>
      </c>
      <c r="AK562" s="13">
        <v>0.18776679333460769</v>
      </c>
      <c r="AL562" s="13">
        <v>0.1051988622723769</v>
      </c>
      <c r="AM562" s="13">
        <v>0.40939299051835643</v>
      </c>
      <c r="AO562" s="13">
        <v>0.1148374681416393</v>
      </c>
      <c r="AP562" s="13">
        <v>0.15373274894752539</v>
      </c>
      <c r="AQ562" s="13">
        <v>0.32411143299841022</v>
      </c>
      <c r="AR562" s="13">
        <v>0.17676025709053411</v>
      </c>
      <c r="AS562" s="13">
        <v>6.0034517628948791E-2</v>
      </c>
      <c r="AT562" s="13">
        <v>0.37874068151110057</v>
      </c>
      <c r="AV562" s="13">
        <v>0.1078796895904586</v>
      </c>
      <c r="AW562" s="13">
        <v>0.2274215499138697</v>
      </c>
      <c r="AX562" s="13">
        <v>0.1983888723293947</v>
      </c>
      <c r="AY562" s="13">
        <v>7.2482990060330085E-2</v>
      </c>
      <c r="AZ562" s="13">
        <v>0.37428873387685663</v>
      </c>
      <c r="BB562" s="13">
        <v>0.13857797235138031</v>
      </c>
      <c r="BC562" s="13">
        <v>0.1749180811889619</v>
      </c>
      <c r="BD562" s="13">
        <v>0.42685845116105159</v>
      </c>
      <c r="BE562" s="13">
        <v>0.2275614288646004</v>
      </c>
      <c r="BF562" s="13">
        <v>0.1198537067823361</v>
      </c>
      <c r="BH562" s="13">
        <v>0.14297896136376009</v>
      </c>
      <c r="BI562" s="13">
        <v>0.1594991043530114</v>
      </c>
      <c r="BJ562" s="13">
        <v>0.42137485617349241</v>
      </c>
      <c r="BK562" s="13">
        <v>0.22976757124594099</v>
      </c>
      <c r="BL562" s="13">
        <v>8.5467046715610479E-2</v>
      </c>
      <c r="BN562" s="13">
        <v>0.16712361107307089</v>
      </c>
      <c r="BO562" s="13">
        <v>0.41989310772954602</v>
      </c>
      <c r="BP562" s="13">
        <v>0.22204756572622719</v>
      </c>
      <c r="BQ562" s="13">
        <v>0.30485358821916853</v>
      </c>
      <c r="BR562" s="13">
        <v>6.6408983551703507E-2</v>
      </c>
      <c r="BS562" s="13">
        <v>0.1306323831437389</v>
      </c>
    </row>
    <row r="563" spans="2:73" x14ac:dyDescent="0.35">
      <c r="B563" s="12" t="s">
        <v>120</v>
      </c>
      <c r="C563" s="13">
        <v>7.4813301745263031E-2</v>
      </c>
      <c r="D563" s="13">
        <v>0.15819347280525631</v>
      </c>
      <c r="E563" s="13">
        <v>0.1348823872865369</v>
      </c>
      <c r="F563" s="13">
        <v>7.9773593001599419E-2</v>
      </c>
      <c r="G563" s="13">
        <v>5.1440364478429208E-2</v>
      </c>
      <c r="H563" s="13">
        <v>3.9186979449149152E-2</v>
      </c>
      <c r="I563" s="13">
        <v>3.4211201757272422E-2</v>
      </c>
      <c r="K563" s="13">
        <v>4.4275185239576062E-2</v>
      </c>
      <c r="L563" s="13">
        <v>0.10552324014108121</v>
      </c>
      <c r="N563" s="13">
        <v>2.142036429852591E-2</v>
      </c>
      <c r="O563" s="13">
        <v>7.0415093025002998E-2</v>
      </c>
      <c r="P563" s="13">
        <v>9.3410539140792379E-2</v>
      </c>
      <c r="Q563" s="13">
        <v>0.103179790789906</v>
      </c>
      <c r="S563" s="13">
        <v>8.3657312827740776E-2</v>
      </c>
      <c r="T563" s="13">
        <v>0.1019244514166307</v>
      </c>
      <c r="U563" s="13">
        <v>3.9164931111427242E-2</v>
      </c>
      <c r="V563" s="13">
        <v>6.9975144060092892E-2</v>
      </c>
      <c r="W563" s="13">
        <v>7.2014601848243223E-2</v>
      </c>
      <c r="X563" s="13">
        <v>4.6535458939044268E-2</v>
      </c>
      <c r="Y563" s="13">
        <v>8.5461569105114793E-2</v>
      </c>
      <c r="Z563" s="13">
        <v>6.2255561514676171E-2</v>
      </c>
      <c r="AB563" s="13">
        <v>8.9650803429929177E-2</v>
      </c>
      <c r="AC563" s="13">
        <v>7.5930414996953077E-2</v>
      </c>
      <c r="AD563" s="13">
        <v>5.4643248988309981E-2</v>
      </c>
      <c r="AE563" s="13">
        <v>7.8597191452100965E-2</v>
      </c>
      <c r="AF563" s="13">
        <v>7.050681141415065E-3</v>
      </c>
      <c r="AH563" s="13">
        <v>7.0421089089156147E-2</v>
      </c>
      <c r="AI563" s="13">
        <v>2.676805922241841E-2</v>
      </c>
      <c r="AJ563" s="13">
        <v>3.1922261521159491E-2</v>
      </c>
      <c r="AK563" s="13">
        <v>2.943102137158124E-2</v>
      </c>
      <c r="AL563" s="13">
        <v>0.11354900202451119</v>
      </c>
      <c r="AM563" s="13">
        <v>5.6622792693041372E-2</v>
      </c>
      <c r="AO563" s="13">
        <v>8.1216936949610199E-2</v>
      </c>
      <c r="AP563" s="13">
        <v>2.2577835329052019E-2</v>
      </c>
      <c r="AQ563" s="13">
        <v>2.1075756942392821E-2</v>
      </c>
      <c r="AR563" s="13">
        <v>2.9891039403218619E-2</v>
      </c>
      <c r="AS563" s="13">
        <v>8.8153158057310443E-2</v>
      </c>
      <c r="AT563" s="13">
        <v>6.2928713895559971E-2</v>
      </c>
      <c r="AV563" s="13">
        <v>4.1735901014592063E-2</v>
      </c>
      <c r="AW563" s="13">
        <v>4.8035189897187629E-2</v>
      </c>
      <c r="AX563" s="13">
        <v>2.6158187218331911E-2</v>
      </c>
      <c r="AY563" s="13">
        <v>7.2547217785896789E-2</v>
      </c>
      <c r="AZ563" s="13">
        <v>6.1488671547766459E-2</v>
      </c>
      <c r="BB563" s="13">
        <v>5.7128624306064919E-2</v>
      </c>
      <c r="BC563" s="13">
        <v>2.9709650751670071E-2</v>
      </c>
      <c r="BD563" s="13">
        <v>3.5135281342217807E-2</v>
      </c>
      <c r="BE563" s="13">
        <v>2.7511080048909349E-2</v>
      </c>
      <c r="BF563" s="13">
        <v>0.1520292129388848</v>
      </c>
      <c r="BH563" s="13">
        <v>5.8148102386438923E-2</v>
      </c>
      <c r="BI563" s="13">
        <v>3.5474402096335983E-2</v>
      </c>
      <c r="BJ563" s="13">
        <v>2.0045834760856401E-2</v>
      </c>
      <c r="BK563" s="13">
        <v>4.3538620867321208E-2</v>
      </c>
      <c r="BL563" s="13">
        <v>7.5368036326439972E-2</v>
      </c>
      <c r="BN563" s="13">
        <v>4.7000726951235548E-2</v>
      </c>
      <c r="BO563" s="13">
        <v>2.617279317014562E-2</v>
      </c>
      <c r="BP563" s="13">
        <v>1.32179660703103E-2</v>
      </c>
      <c r="BQ563" s="13">
        <v>4.0797744785353127E-2</v>
      </c>
      <c r="BR563" s="13">
        <v>9.2135423415209902E-2</v>
      </c>
      <c r="BS563" s="13">
        <v>5.6455391160414897E-2</v>
      </c>
    </row>
    <row r="565" spans="2:73" x14ac:dyDescent="0.35">
      <c r="B565" s="25" t="s">
        <v>221</v>
      </c>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row>
    <row r="566" spans="2:73" x14ac:dyDescent="0.35">
      <c r="B566" s="27" t="s">
        <v>16</v>
      </c>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row>
    <row r="567" spans="2:73" x14ac:dyDescent="0.35">
      <c r="B567" s="12" t="s">
        <v>122</v>
      </c>
      <c r="C567" s="13">
        <v>0.1626984561199801</v>
      </c>
      <c r="D567" s="13">
        <v>0.14640595716664631</v>
      </c>
      <c r="E567" s="13">
        <v>0.16993754541732081</v>
      </c>
      <c r="F567" s="13">
        <v>0.20978099489752461</v>
      </c>
      <c r="G567" s="13">
        <v>0.13214677422820029</v>
      </c>
      <c r="H567" s="13">
        <v>0.18456591002741521</v>
      </c>
      <c r="I567" s="13">
        <v>0.14096413404699529</v>
      </c>
      <c r="K567" s="13">
        <v>0.15503437780882781</v>
      </c>
      <c r="L567" s="13">
        <v>0.17073574142162121</v>
      </c>
      <c r="N567" s="13">
        <v>0.15730458794632601</v>
      </c>
      <c r="O567" s="13">
        <v>0.13689199242807651</v>
      </c>
      <c r="P567" s="13">
        <v>0.19598867326631211</v>
      </c>
      <c r="Q567" s="13">
        <v>0.1626123903130498</v>
      </c>
      <c r="S567" s="13">
        <v>0.1908466382802686</v>
      </c>
      <c r="T567" s="13">
        <v>0.17976061594097761</v>
      </c>
      <c r="U567" s="13">
        <v>0.1121947025880702</v>
      </c>
      <c r="V567" s="13">
        <v>0.1562905623550454</v>
      </c>
      <c r="W567" s="13">
        <v>0.116680731954672</v>
      </c>
      <c r="X567" s="13">
        <v>0.19828890772989249</v>
      </c>
      <c r="Y567" s="13">
        <v>9.3127857583740745E-2</v>
      </c>
      <c r="Z567" s="13">
        <v>0.14150438156379039</v>
      </c>
      <c r="AB567" s="13">
        <v>0.15711255330160159</v>
      </c>
      <c r="AC567" s="13">
        <v>0.14737000827736499</v>
      </c>
      <c r="AD567" s="13">
        <v>0.18492195499363759</v>
      </c>
      <c r="AE567" s="13">
        <v>0.15524397470024251</v>
      </c>
      <c r="AF567" s="13">
        <v>0.2014994768186841</v>
      </c>
      <c r="AH567" s="13">
        <v>0.1520027107855198</v>
      </c>
      <c r="AI567" s="13">
        <v>0.15533209791839531</v>
      </c>
      <c r="AJ567" s="13">
        <v>0.16960716839333839</v>
      </c>
      <c r="AK567" s="13">
        <v>9.2599688383674036E-2</v>
      </c>
      <c r="AL567" s="13">
        <v>0.17413032273934309</v>
      </c>
      <c r="AM567" s="13">
        <v>0.2273590669663143</v>
      </c>
      <c r="AO567" s="13">
        <v>0.1572381623027358</v>
      </c>
      <c r="AP567" s="13">
        <v>0.17775711566694169</v>
      </c>
      <c r="AQ567" s="13">
        <v>0.21117598383494221</v>
      </c>
      <c r="AR567" s="13">
        <v>9.5719912791327494E-2</v>
      </c>
      <c r="AS567" s="13">
        <v>0.12679549011182631</v>
      </c>
      <c r="AT567" s="13">
        <v>0.20252838794660721</v>
      </c>
      <c r="AV567" s="13">
        <v>0.16131003776778341</v>
      </c>
      <c r="AW567" s="13">
        <v>0.2121393110353966</v>
      </c>
      <c r="AX567" s="13">
        <v>0.12509329086156681</v>
      </c>
      <c r="AY567" s="13">
        <v>0.18477849407605981</v>
      </c>
      <c r="AZ567" s="13">
        <v>0.21625475697915869</v>
      </c>
      <c r="BB567" s="13">
        <v>0.16624640474405031</v>
      </c>
      <c r="BC567" s="13">
        <v>0.17090107333995741</v>
      </c>
      <c r="BD567" s="13">
        <v>0.1777706794595218</v>
      </c>
      <c r="BE567" s="13">
        <v>0.1003943694951792</v>
      </c>
      <c r="BF567" s="13">
        <v>0.25848753349342429</v>
      </c>
      <c r="BH567" s="13">
        <v>0.1721574451899768</v>
      </c>
      <c r="BI567" s="13">
        <v>0.16882651267589779</v>
      </c>
      <c r="BJ567" s="13">
        <v>0.17474578719945469</v>
      </c>
      <c r="BK567" s="13">
        <v>6.7732014040283783E-2</v>
      </c>
      <c r="BL567" s="13">
        <v>0.15441402604536769</v>
      </c>
      <c r="BN567" s="13">
        <v>0.1656557079757939</v>
      </c>
      <c r="BO567" s="13">
        <v>0.1840880659872603</v>
      </c>
      <c r="BP567" s="13">
        <v>8.4871175424739653E-2</v>
      </c>
      <c r="BQ567" s="13">
        <v>0.2143917398675857</v>
      </c>
      <c r="BR567" s="13">
        <v>0.2254459304272404</v>
      </c>
      <c r="BS567" s="13">
        <v>0.14178773425241689</v>
      </c>
    </row>
    <row r="568" spans="2:73" x14ac:dyDescent="0.35">
      <c r="B568" s="12" t="s">
        <v>123</v>
      </c>
      <c r="C568" s="13">
        <v>0.2343568435906288</v>
      </c>
      <c r="D568" s="13">
        <v>0.23956021534917379</v>
      </c>
      <c r="E568" s="13">
        <v>0.28572867888616371</v>
      </c>
      <c r="F568" s="13">
        <v>0.27414066636348849</v>
      </c>
      <c r="G568" s="13">
        <v>0.2217617026441811</v>
      </c>
      <c r="H568" s="13">
        <v>0.1912711189299614</v>
      </c>
      <c r="I568" s="13">
        <v>0.2094869290169083</v>
      </c>
      <c r="K568" s="13">
        <v>0.22241869811630249</v>
      </c>
      <c r="L568" s="13">
        <v>0.24683257716230919</v>
      </c>
      <c r="N568" s="13">
        <v>0.27763451238553982</v>
      </c>
      <c r="O568" s="13">
        <v>0.2211430002639401</v>
      </c>
      <c r="P568" s="13">
        <v>0.20989415921743679</v>
      </c>
      <c r="Q568" s="13">
        <v>0.24495688481168601</v>
      </c>
      <c r="S568" s="13">
        <v>0.26035965931435351</v>
      </c>
      <c r="T568" s="13">
        <v>0.24853966650995649</v>
      </c>
      <c r="U568" s="13">
        <v>0.16801075466614721</v>
      </c>
      <c r="V568" s="13">
        <v>0.25708574087042713</v>
      </c>
      <c r="W568" s="13">
        <v>0.2323601335587151</v>
      </c>
      <c r="X568" s="13">
        <v>0.19597534358156851</v>
      </c>
      <c r="Y568" s="13">
        <v>0.17395912866221019</v>
      </c>
      <c r="Z568" s="13">
        <v>0.2087507643613995</v>
      </c>
      <c r="AB568" s="13">
        <v>0.26560118947287797</v>
      </c>
      <c r="AC568" s="13">
        <v>0.21856642973377929</v>
      </c>
      <c r="AD568" s="13">
        <v>0.21446327389629449</v>
      </c>
      <c r="AE568" s="13">
        <v>0.17871433576313009</v>
      </c>
      <c r="AF568" s="13">
        <v>0.34883283073469329</v>
      </c>
      <c r="AH568" s="13">
        <v>0.2268738608196752</v>
      </c>
      <c r="AI568" s="13">
        <v>0.27466713972262907</v>
      </c>
      <c r="AJ568" s="13">
        <v>0.35368695494949109</v>
      </c>
      <c r="AK568" s="13">
        <v>0.20761403806015311</v>
      </c>
      <c r="AL568" s="13">
        <v>0.1728160946036823</v>
      </c>
      <c r="AM568" s="13">
        <v>0.20076582779834659</v>
      </c>
      <c r="AO568" s="13">
        <v>0.2517895613565786</v>
      </c>
      <c r="AP568" s="13">
        <v>0.262376334135836</v>
      </c>
      <c r="AQ568" s="13">
        <v>0.35074845848174491</v>
      </c>
      <c r="AR568" s="13">
        <v>0.20787571547625991</v>
      </c>
      <c r="AS568" s="13">
        <v>0.15832116391127851</v>
      </c>
      <c r="AT568" s="13">
        <v>0.20393584151337549</v>
      </c>
      <c r="AV568" s="13">
        <v>0.28930863094310549</v>
      </c>
      <c r="AW568" s="13">
        <v>0.3376564452549724</v>
      </c>
      <c r="AX568" s="13">
        <v>0.2406581528476601</v>
      </c>
      <c r="AY568" s="13">
        <v>0.1816592684710257</v>
      </c>
      <c r="AZ568" s="13">
        <v>0.22023349758459571</v>
      </c>
      <c r="BB568" s="13">
        <v>0.23465357166683301</v>
      </c>
      <c r="BC568" s="13">
        <v>0.265756829608506</v>
      </c>
      <c r="BD568" s="13">
        <v>0.26922167918955697</v>
      </c>
      <c r="BE568" s="13">
        <v>0.1730566932091499</v>
      </c>
      <c r="BF568" s="13">
        <v>0.22057995848702119</v>
      </c>
      <c r="BH568" s="13">
        <v>0.23381126398762481</v>
      </c>
      <c r="BI568" s="13">
        <v>0.29675641040379958</v>
      </c>
      <c r="BJ568" s="13">
        <v>0.27093993829070179</v>
      </c>
      <c r="BK568" s="13">
        <v>0.18547758319022969</v>
      </c>
      <c r="BL568" s="13">
        <v>0.16663546752711789</v>
      </c>
      <c r="BN568" s="13">
        <v>0.25349804751149912</v>
      </c>
      <c r="BO568" s="13">
        <v>0.33309364201818847</v>
      </c>
      <c r="BP568" s="13">
        <v>0.16676939609755539</v>
      </c>
      <c r="BQ568" s="13">
        <v>0.21986733075918949</v>
      </c>
      <c r="BR568" s="13">
        <v>0.1214152669011536</v>
      </c>
      <c r="BS568" s="13">
        <v>0.2399493670832534</v>
      </c>
    </row>
    <row r="569" spans="2:73" x14ac:dyDescent="0.35">
      <c r="B569" s="12" t="s">
        <v>124</v>
      </c>
      <c r="C569" s="13">
        <v>0.1903393285639523</v>
      </c>
      <c r="D569" s="13">
        <v>0.18202367030616279</v>
      </c>
      <c r="E569" s="13">
        <v>0.15071258427913251</v>
      </c>
      <c r="F569" s="13">
        <v>0.16133928950897231</v>
      </c>
      <c r="G569" s="13">
        <v>0.19960676829749821</v>
      </c>
      <c r="H569" s="13">
        <v>0.18722326763790939</v>
      </c>
      <c r="I569" s="13">
        <v>0.23681960687329501</v>
      </c>
      <c r="K569" s="13">
        <v>0.1995709468430617</v>
      </c>
      <c r="L569" s="13">
        <v>0.18154417942930359</v>
      </c>
      <c r="N569" s="13">
        <v>0.17764543056277771</v>
      </c>
      <c r="O569" s="13">
        <v>0.18226719391854879</v>
      </c>
      <c r="P569" s="13">
        <v>0.19693107428880999</v>
      </c>
      <c r="Q569" s="13">
        <v>0.2024083648756678</v>
      </c>
      <c r="S569" s="13">
        <v>0.16886969812059399</v>
      </c>
      <c r="T569" s="13">
        <v>0.1498212246638233</v>
      </c>
      <c r="U569" s="13">
        <v>0.2601408812529466</v>
      </c>
      <c r="V569" s="13">
        <v>0.1809872885342208</v>
      </c>
      <c r="W569" s="13">
        <v>0.19209181928370661</v>
      </c>
      <c r="X569" s="13">
        <v>0.21754552868928259</v>
      </c>
      <c r="Y569" s="13">
        <v>0.28778749281532451</v>
      </c>
      <c r="Z569" s="13">
        <v>0.22172119394740611</v>
      </c>
      <c r="AB569" s="13">
        <v>0.2056409980123711</v>
      </c>
      <c r="AC569" s="13">
        <v>0.2021610266214218</v>
      </c>
      <c r="AD569" s="13">
        <v>0.19113387612018889</v>
      </c>
      <c r="AE569" s="13">
        <v>0.17320766034935539</v>
      </c>
      <c r="AF569" s="13">
        <v>0.1406444353649372</v>
      </c>
      <c r="AH569" s="13">
        <v>0.1738630007689195</v>
      </c>
      <c r="AI569" s="13">
        <v>0.19882693290860479</v>
      </c>
      <c r="AJ569" s="13">
        <v>0.2281692584361163</v>
      </c>
      <c r="AK569" s="13">
        <v>0.22004368358410109</v>
      </c>
      <c r="AL569" s="13">
        <v>0.15425642307200529</v>
      </c>
      <c r="AM569" s="13">
        <v>0.22526510660962509</v>
      </c>
      <c r="AO569" s="13">
        <v>0.18157620357814139</v>
      </c>
      <c r="AP569" s="13">
        <v>0.18330877711097701</v>
      </c>
      <c r="AQ569" s="13">
        <v>0.20223309085449179</v>
      </c>
      <c r="AR569" s="13">
        <v>0.2394437641706314</v>
      </c>
      <c r="AS569" s="13">
        <v>0.12706094826378089</v>
      </c>
      <c r="AT569" s="13">
        <v>0.24898505209582411</v>
      </c>
      <c r="AV569" s="13">
        <v>0.1471716981595452</v>
      </c>
      <c r="AW569" s="13">
        <v>0.23306957319900151</v>
      </c>
      <c r="AX569" s="13">
        <v>0.21850251259055359</v>
      </c>
      <c r="AY569" s="13">
        <v>0.19120338369711751</v>
      </c>
      <c r="AZ569" s="13">
        <v>0.22370793106992151</v>
      </c>
      <c r="BB569" s="13">
        <v>0.17457529271856759</v>
      </c>
      <c r="BC569" s="13">
        <v>0.21195888644750921</v>
      </c>
      <c r="BD569" s="13">
        <v>0.20355681024908079</v>
      </c>
      <c r="BE569" s="13">
        <v>0.25976210095563301</v>
      </c>
      <c r="BF569" s="13">
        <v>4.8218020862325822E-2</v>
      </c>
      <c r="BH569" s="13">
        <v>0.17556538263439389</v>
      </c>
      <c r="BI569" s="13">
        <v>0.1942929996556024</v>
      </c>
      <c r="BJ569" s="13">
        <v>0.19922551588177179</v>
      </c>
      <c r="BK569" s="13">
        <v>0.28020035315847769</v>
      </c>
      <c r="BL569" s="13">
        <v>0.1108043257866568</v>
      </c>
      <c r="BN569" s="13">
        <v>0.19704878660031011</v>
      </c>
      <c r="BO569" s="13">
        <v>0.1933196770982801</v>
      </c>
      <c r="BP569" s="13">
        <v>0.26877793205177658</v>
      </c>
      <c r="BQ569" s="13">
        <v>0.27477435171007281</v>
      </c>
      <c r="BR569" s="13">
        <v>0.14107661271263061</v>
      </c>
      <c r="BS569" s="13">
        <v>0.16025248230689479</v>
      </c>
    </row>
    <row r="570" spans="2:73" x14ac:dyDescent="0.35">
      <c r="B570" s="12" t="s">
        <v>125</v>
      </c>
      <c r="C570" s="13">
        <v>0.1625806283084818</v>
      </c>
      <c r="D570" s="13">
        <v>0.12512661725037019</v>
      </c>
      <c r="E570" s="13">
        <v>0.1076854243157232</v>
      </c>
      <c r="F570" s="13">
        <v>0.1245562633624917</v>
      </c>
      <c r="G570" s="13">
        <v>0.1924647974221714</v>
      </c>
      <c r="H570" s="13">
        <v>0.19133967631281129</v>
      </c>
      <c r="I570" s="13">
        <v>0.20069320168964569</v>
      </c>
      <c r="K570" s="13">
        <v>0.1896013705196464</v>
      </c>
      <c r="L570" s="13">
        <v>0.13593255209591729</v>
      </c>
      <c r="N570" s="13">
        <v>0.17418386333226149</v>
      </c>
      <c r="O570" s="13">
        <v>0.18294800268946629</v>
      </c>
      <c r="P570" s="13">
        <v>0.14662236817615809</v>
      </c>
      <c r="Q570" s="13">
        <v>0.14520174282428211</v>
      </c>
      <c r="S570" s="13">
        <v>0.15729153237709151</v>
      </c>
      <c r="T570" s="13">
        <v>0.15972317911688599</v>
      </c>
      <c r="U570" s="13">
        <v>0.13777959851321969</v>
      </c>
      <c r="V570" s="13">
        <v>0.14271054184345389</v>
      </c>
      <c r="W570" s="13">
        <v>0.24947705936874251</v>
      </c>
      <c r="X570" s="13">
        <v>0.13386416870276391</v>
      </c>
      <c r="Y570" s="13">
        <v>0.14868971372929121</v>
      </c>
      <c r="Z570" s="13">
        <v>0.15613045078719301</v>
      </c>
      <c r="AB570" s="13">
        <v>0.11813627489664399</v>
      </c>
      <c r="AC570" s="13">
        <v>0.1972939047302405</v>
      </c>
      <c r="AD570" s="13">
        <v>0.14869047050647749</v>
      </c>
      <c r="AE570" s="13">
        <v>0.1938849079864588</v>
      </c>
      <c r="AF570" s="13">
        <v>0.15889022330381711</v>
      </c>
      <c r="AH570" s="13">
        <v>0.16411799363772561</v>
      </c>
      <c r="AI570" s="13">
        <v>0.1840875991661646</v>
      </c>
      <c r="AJ570" s="13">
        <v>0.1218066674603895</v>
      </c>
      <c r="AK570" s="13">
        <v>0.25247450406083949</v>
      </c>
      <c r="AL570" s="13">
        <v>0.13474098597739431</v>
      </c>
      <c r="AM570" s="13">
        <v>0.19017105185999539</v>
      </c>
      <c r="AO570" s="13">
        <v>0.15635952227889471</v>
      </c>
      <c r="AP570" s="13">
        <v>0.18614796405345091</v>
      </c>
      <c r="AQ570" s="13">
        <v>0.1131691083673199</v>
      </c>
      <c r="AR570" s="13">
        <v>0.20133523367495229</v>
      </c>
      <c r="AS570" s="13">
        <v>0.17389525743236439</v>
      </c>
      <c r="AT570" s="13">
        <v>0.1951639527860112</v>
      </c>
      <c r="AV570" s="13">
        <v>0.18970958472963881</v>
      </c>
      <c r="AW570" s="13">
        <v>9.7212352532424259E-2</v>
      </c>
      <c r="AX570" s="13">
        <v>0.2052548852151343</v>
      </c>
      <c r="AY570" s="13">
        <v>0.1353617683299298</v>
      </c>
      <c r="AZ570" s="13">
        <v>0.18184037289971691</v>
      </c>
      <c r="BB570" s="13">
        <v>0.15357778490450161</v>
      </c>
      <c r="BC570" s="13">
        <v>0.1839250817236017</v>
      </c>
      <c r="BD570" s="13">
        <v>0.174623545801457</v>
      </c>
      <c r="BE570" s="13">
        <v>0.32773569981835071</v>
      </c>
      <c r="BF570" s="13">
        <v>9.4707051870079204E-2</v>
      </c>
      <c r="BH570" s="13">
        <v>0.15087284657989231</v>
      </c>
      <c r="BI570" s="13">
        <v>0.18744909500791629</v>
      </c>
      <c r="BJ570" s="13">
        <v>0.18581078068849671</v>
      </c>
      <c r="BK570" s="13">
        <v>0.28920857911232972</v>
      </c>
      <c r="BL570" s="13">
        <v>0.19239480687817759</v>
      </c>
      <c r="BN570" s="13">
        <v>0.1756097234247547</v>
      </c>
      <c r="BO570" s="13">
        <v>0.124662336743725</v>
      </c>
      <c r="BP570" s="13">
        <v>0.32616886690226282</v>
      </c>
      <c r="BQ570" s="13">
        <v>0.1508937929523049</v>
      </c>
      <c r="BR570" s="13">
        <v>0.12904057112470679</v>
      </c>
      <c r="BS570" s="13">
        <v>0.16133710102623899</v>
      </c>
    </row>
    <row r="571" spans="2:73" x14ac:dyDescent="0.35">
      <c r="B571" s="12" t="s">
        <v>126</v>
      </c>
      <c r="C571" s="13">
        <v>0.15055350760903879</v>
      </c>
      <c r="D571" s="13">
        <v>0.136588759381501</v>
      </c>
      <c r="E571" s="13">
        <v>0.147067644886757</v>
      </c>
      <c r="F571" s="13">
        <v>0.1211560583244001</v>
      </c>
      <c r="G571" s="13">
        <v>0.1728220149285338</v>
      </c>
      <c r="H571" s="13">
        <v>0.167268661930975</v>
      </c>
      <c r="I571" s="13">
        <v>0.14978688136130111</v>
      </c>
      <c r="K571" s="13">
        <v>0.18064265658242559</v>
      </c>
      <c r="L571" s="13">
        <v>0.11851592733857121</v>
      </c>
      <c r="N571" s="13">
        <v>0.1531812850311646</v>
      </c>
      <c r="O571" s="13">
        <v>0.18648378991249409</v>
      </c>
      <c r="P571" s="13">
        <v>0.1189419654936482</v>
      </c>
      <c r="Q571" s="13">
        <v>0.13360421914562279</v>
      </c>
      <c r="S571" s="13">
        <v>0.1157726341087751</v>
      </c>
      <c r="T571" s="13">
        <v>0.13228439997771049</v>
      </c>
      <c r="U571" s="13">
        <v>0.23800066907176409</v>
      </c>
      <c r="V571" s="13">
        <v>0.1472276566836577</v>
      </c>
      <c r="W571" s="13">
        <v>0.1436195346303113</v>
      </c>
      <c r="X571" s="13">
        <v>0.19303433733245251</v>
      </c>
      <c r="Y571" s="13">
        <v>0.21949048580836511</v>
      </c>
      <c r="Z571" s="13">
        <v>0.16805509672795821</v>
      </c>
      <c r="AB571" s="13">
        <v>0.1636262768823242</v>
      </c>
      <c r="AC571" s="13">
        <v>0.1260344322364369</v>
      </c>
      <c r="AD571" s="13">
        <v>0.20630283160787249</v>
      </c>
      <c r="AE571" s="13">
        <v>0.1930577174370359</v>
      </c>
      <c r="AF571" s="13">
        <v>0.1123054515481553</v>
      </c>
      <c r="AH571" s="13">
        <v>0.19893775327766561</v>
      </c>
      <c r="AI571" s="13">
        <v>0.14141633489880229</v>
      </c>
      <c r="AJ571" s="13">
        <v>6.4996645430410033E-2</v>
      </c>
      <c r="AK571" s="13">
        <v>0.15598655159827021</v>
      </c>
      <c r="AL571" s="13">
        <v>0.23644157538938529</v>
      </c>
      <c r="AM571" s="13">
        <v>6.8980951893307968E-2</v>
      </c>
      <c r="AO571" s="13">
        <v>0.1648202120715174</v>
      </c>
      <c r="AP571" s="13">
        <v>0.14698166757345199</v>
      </c>
      <c r="AQ571" s="13">
        <v>5.4015723471630132E-2</v>
      </c>
      <c r="AR571" s="13">
        <v>0.1766321795912249</v>
      </c>
      <c r="AS571" s="13">
        <v>0.29724131964647882</v>
      </c>
      <c r="AT571" s="13">
        <v>6.2150771321035678E-2</v>
      </c>
      <c r="AV571" s="13">
        <v>0.1487139491574162</v>
      </c>
      <c r="AW571" s="13">
        <v>5.1378872100953127E-2</v>
      </c>
      <c r="AX571" s="13">
        <v>0.14845855691392071</v>
      </c>
      <c r="AY571" s="13">
        <v>0.22101871342449361</v>
      </c>
      <c r="AZ571" s="13">
        <v>7.4696579551067649E-2</v>
      </c>
      <c r="BB571" s="13">
        <v>0.19559112250876651</v>
      </c>
      <c r="BC571" s="13">
        <v>0.12842387088846649</v>
      </c>
      <c r="BD571" s="13">
        <v>9.3259318681698969E-2</v>
      </c>
      <c r="BE571" s="13">
        <v>7.9014904989706508E-2</v>
      </c>
      <c r="BF571" s="13">
        <v>0.2544840396305148</v>
      </c>
      <c r="BH571" s="13">
        <v>0.19206542864139731</v>
      </c>
      <c r="BI571" s="13">
        <v>0.114029486009058</v>
      </c>
      <c r="BJ571" s="13">
        <v>9.8526377570855792E-2</v>
      </c>
      <c r="BK571" s="13">
        <v>9.3775442583928309E-2</v>
      </c>
      <c r="BL571" s="13">
        <v>0.2846254559690149</v>
      </c>
      <c r="BN571" s="13">
        <v>0.15540212482261939</v>
      </c>
      <c r="BO571" s="13">
        <v>6.66817783640173E-2</v>
      </c>
      <c r="BP571" s="13">
        <v>8.0543332767508857E-2</v>
      </c>
      <c r="BQ571" s="13">
        <v>5.7553923816603979E-2</v>
      </c>
      <c r="BR571" s="13">
        <v>0.2178461835838692</v>
      </c>
      <c r="BS571" s="13">
        <v>0.22202934728891849</v>
      </c>
    </row>
    <row r="572" spans="2:73" x14ac:dyDescent="0.35">
      <c r="B572" s="12" t="s">
        <v>120</v>
      </c>
      <c r="C572" s="13">
        <v>9.9471235807918335E-2</v>
      </c>
      <c r="D572" s="13">
        <v>0.170294780546146</v>
      </c>
      <c r="E572" s="13">
        <v>0.1388681222149028</v>
      </c>
      <c r="F572" s="13">
        <v>0.1090267275431225</v>
      </c>
      <c r="G572" s="13">
        <v>8.1197942479415003E-2</v>
      </c>
      <c r="H572" s="13">
        <v>7.8331365160927591E-2</v>
      </c>
      <c r="I572" s="13">
        <v>6.2249247011854421E-2</v>
      </c>
      <c r="K572" s="13">
        <v>5.2731950129735951E-2</v>
      </c>
      <c r="L572" s="13">
        <v>0.1464390225522775</v>
      </c>
      <c r="N572" s="13">
        <v>6.0050320741930438E-2</v>
      </c>
      <c r="O572" s="13">
        <v>9.0266020787474158E-2</v>
      </c>
      <c r="P572" s="13">
        <v>0.13162175955763469</v>
      </c>
      <c r="Q572" s="13">
        <v>0.1112163980296917</v>
      </c>
      <c r="S572" s="13">
        <v>0.1068598377989172</v>
      </c>
      <c r="T572" s="13">
        <v>0.1298709137906458</v>
      </c>
      <c r="U572" s="13">
        <v>8.3873393907851979E-2</v>
      </c>
      <c r="V572" s="13">
        <v>0.115698209713195</v>
      </c>
      <c r="W572" s="13">
        <v>6.5770721203852536E-2</v>
      </c>
      <c r="X572" s="13">
        <v>6.1291713964040123E-2</v>
      </c>
      <c r="Y572" s="13">
        <v>7.6945321401068328E-2</v>
      </c>
      <c r="Z572" s="13">
        <v>0.1038381126122527</v>
      </c>
      <c r="AB572" s="13">
        <v>8.9882707434181003E-2</v>
      </c>
      <c r="AC572" s="13">
        <v>0.10857419840075649</v>
      </c>
      <c r="AD572" s="13">
        <v>5.4487592875529088E-2</v>
      </c>
      <c r="AE572" s="13">
        <v>0.1058914037637774</v>
      </c>
      <c r="AF572" s="13">
        <v>3.7827582229713122E-2</v>
      </c>
      <c r="AH572" s="13">
        <v>8.4204680710494265E-2</v>
      </c>
      <c r="AI572" s="13">
        <v>4.5669895385403947E-2</v>
      </c>
      <c r="AJ572" s="13">
        <v>6.173330533025468E-2</v>
      </c>
      <c r="AK572" s="13">
        <v>7.1281534312961831E-2</v>
      </c>
      <c r="AL572" s="13">
        <v>0.12761459821818941</v>
      </c>
      <c r="AM572" s="13">
        <v>8.7457994872410724E-2</v>
      </c>
      <c r="AO572" s="13">
        <v>8.8216338412132125E-2</v>
      </c>
      <c r="AP572" s="13">
        <v>4.3428141459342283E-2</v>
      </c>
      <c r="AQ572" s="13">
        <v>6.8657634989871194E-2</v>
      </c>
      <c r="AR572" s="13">
        <v>7.8993194295604086E-2</v>
      </c>
      <c r="AS572" s="13">
        <v>0.11668582063427101</v>
      </c>
      <c r="AT572" s="13">
        <v>8.7235994337146114E-2</v>
      </c>
      <c r="AV572" s="13">
        <v>6.378609924251101E-2</v>
      </c>
      <c r="AW572" s="13">
        <v>6.8543445877252127E-2</v>
      </c>
      <c r="AX572" s="13">
        <v>6.2032601571164532E-2</v>
      </c>
      <c r="AY572" s="13">
        <v>8.5978372001373649E-2</v>
      </c>
      <c r="AZ572" s="13">
        <v>8.3266861915539392E-2</v>
      </c>
      <c r="BB572" s="13">
        <v>7.5355823457280757E-2</v>
      </c>
      <c r="BC572" s="13">
        <v>3.903425799195924E-2</v>
      </c>
      <c r="BD572" s="13">
        <v>8.1567966618684234E-2</v>
      </c>
      <c r="BE572" s="13">
        <v>6.0036231531980892E-2</v>
      </c>
      <c r="BF572" s="13">
        <v>0.12352339565663439</v>
      </c>
      <c r="BH572" s="13">
        <v>7.5527632966714955E-2</v>
      </c>
      <c r="BI572" s="13">
        <v>3.8645496247725793E-2</v>
      </c>
      <c r="BJ572" s="13">
        <v>7.0751600368719178E-2</v>
      </c>
      <c r="BK572" s="13">
        <v>8.3606027914750677E-2</v>
      </c>
      <c r="BL572" s="13">
        <v>9.1125917793665148E-2</v>
      </c>
      <c r="BN572" s="13">
        <v>5.2785609665022597E-2</v>
      </c>
      <c r="BO572" s="13">
        <v>9.8154499788528679E-2</v>
      </c>
      <c r="BP572" s="13">
        <v>7.2869296756156582E-2</v>
      </c>
      <c r="BQ572" s="13">
        <v>8.2518860894243234E-2</v>
      </c>
      <c r="BR572" s="13">
        <v>0.16517543525039979</v>
      </c>
      <c r="BS572" s="13">
        <v>7.4643968042277298E-2</v>
      </c>
    </row>
    <row r="574" spans="2:73" x14ac:dyDescent="0.35">
      <c r="B574" s="25" t="s">
        <v>222</v>
      </c>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row>
    <row r="575" spans="2:73" x14ac:dyDescent="0.35">
      <c r="B575" s="27" t="s">
        <v>16</v>
      </c>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row>
    <row r="576" spans="2:73" x14ac:dyDescent="0.35">
      <c r="B576" s="12" t="s">
        <v>122</v>
      </c>
      <c r="C576" s="13">
        <v>0.1119986262151642</v>
      </c>
      <c r="D576" s="13">
        <v>9.0232137733568238E-2</v>
      </c>
      <c r="E576" s="13">
        <v>0.16225504291648291</v>
      </c>
      <c r="F576" s="13">
        <v>0.12223939772182189</v>
      </c>
      <c r="G576" s="13">
        <v>0.1130998733123558</v>
      </c>
      <c r="H576" s="13">
        <v>0.11039945803629531</v>
      </c>
      <c r="I576" s="13">
        <v>7.8903927308868596E-2</v>
      </c>
      <c r="K576" s="13">
        <v>0.13368406131705041</v>
      </c>
      <c r="L576" s="13">
        <v>9.0569889481005944E-2</v>
      </c>
      <c r="N576" s="13">
        <v>0.17280274069586479</v>
      </c>
      <c r="O576" s="13">
        <v>9.4909471255009314E-2</v>
      </c>
      <c r="P576" s="13">
        <v>9.3246251563868468E-2</v>
      </c>
      <c r="Q576" s="13">
        <v>0.1070828773765234</v>
      </c>
      <c r="S576" s="13">
        <v>0.13814758343406419</v>
      </c>
      <c r="T576" s="13">
        <v>0.13918787977859101</v>
      </c>
      <c r="U576" s="13">
        <v>9.2705271483543572E-2</v>
      </c>
      <c r="V576" s="13">
        <v>0.10398611239680371</v>
      </c>
      <c r="W576" s="13">
        <v>7.5585397034582918E-2</v>
      </c>
      <c r="X576" s="13">
        <v>8.8099119145091317E-2</v>
      </c>
      <c r="Y576" s="13">
        <v>4.6162716604914812E-2</v>
      </c>
      <c r="Z576" s="13">
        <v>0.11402708954303629</v>
      </c>
      <c r="AB576" s="13">
        <v>0.1049059037065477</v>
      </c>
      <c r="AC576" s="13">
        <v>9.7390935405500145E-2</v>
      </c>
      <c r="AD576" s="13">
        <v>9.8223353873919159E-2</v>
      </c>
      <c r="AE576" s="13">
        <v>0.1131522954001863</v>
      </c>
      <c r="AF576" s="13">
        <v>0.21335186167832479</v>
      </c>
      <c r="AH576" s="13">
        <v>0.14281189484373441</v>
      </c>
      <c r="AI576" s="13">
        <v>0.16864355384544799</v>
      </c>
      <c r="AJ576" s="13">
        <v>5.3347929867917927E-2</v>
      </c>
      <c r="AK576" s="13">
        <v>8.272015184797131E-2</v>
      </c>
      <c r="AL576" s="13">
        <v>0.1159812986243122</v>
      </c>
      <c r="AM576" s="13">
        <v>5.701290071361273E-2</v>
      </c>
      <c r="AO576" s="13">
        <v>0.1220484252276914</v>
      </c>
      <c r="AP576" s="13">
        <v>0.1788169951187524</v>
      </c>
      <c r="AQ576" s="13">
        <v>4.8549744349541381E-2</v>
      </c>
      <c r="AR576" s="13">
        <v>9.1067775087138952E-2</v>
      </c>
      <c r="AS576" s="13">
        <v>0.15651904630519251</v>
      </c>
      <c r="AT576" s="13">
        <v>6.5735669632394411E-2</v>
      </c>
      <c r="AV576" s="13">
        <v>0.14977022609991511</v>
      </c>
      <c r="AW576" s="13">
        <v>8.779864106036267E-2</v>
      </c>
      <c r="AX576" s="13">
        <v>0.12788248094089119</v>
      </c>
      <c r="AY576" s="13">
        <v>0.13874687821697479</v>
      </c>
      <c r="AZ576" s="13">
        <v>8.2106383913315942E-2</v>
      </c>
      <c r="BB576" s="13">
        <v>0.13855912341845611</v>
      </c>
      <c r="BC576" s="13">
        <v>0.14721459395518019</v>
      </c>
      <c r="BD576" s="13">
        <v>7.095772405291087E-2</v>
      </c>
      <c r="BE576" s="13">
        <v>9.6655715542645376E-2</v>
      </c>
      <c r="BF576" s="13">
        <v>0.1475560820807974</v>
      </c>
      <c r="BH576" s="13">
        <v>0.12210182680895711</v>
      </c>
      <c r="BI576" s="13">
        <v>0.15853283587695979</v>
      </c>
      <c r="BJ576" s="13">
        <v>8.2875755247427643E-2</v>
      </c>
      <c r="BK576" s="13">
        <v>7.335178714273663E-2</v>
      </c>
      <c r="BL576" s="13">
        <v>0.21681543059745501</v>
      </c>
      <c r="BN576" s="13">
        <v>0.14338343602207779</v>
      </c>
      <c r="BO576" s="13">
        <v>0.10158563293546791</v>
      </c>
      <c r="BP576" s="13">
        <v>0.101665784430293</v>
      </c>
      <c r="BQ576" s="13">
        <v>0.1242730929351582</v>
      </c>
      <c r="BR576" s="13">
        <v>9.1003159125517222E-2</v>
      </c>
      <c r="BS576" s="13">
        <v>0.1230600853438102</v>
      </c>
    </row>
    <row r="577" spans="2:73" x14ac:dyDescent="0.35">
      <c r="B577" s="12" t="s">
        <v>123</v>
      </c>
      <c r="C577" s="13">
        <v>0.26788860021053579</v>
      </c>
      <c r="D577" s="13">
        <v>0.26429909262995588</v>
      </c>
      <c r="E577" s="13">
        <v>0.3031371893610002</v>
      </c>
      <c r="F577" s="13">
        <v>0.30763850305840118</v>
      </c>
      <c r="G577" s="13">
        <v>0.32626182608561299</v>
      </c>
      <c r="H577" s="13">
        <v>0.2215445475671903</v>
      </c>
      <c r="I577" s="13">
        <v>0.20894906624692519</v>
      </c>
      <c r="K577" s="13">
        <v>0.29716047924220501</v>
      </c>
      <c r="L577" s="13">
        <v>0.23923089230844691</v>
      </c>
      <c r="N577" s="13">
        <v>0.31956389065638963</v>
      </c>
      <c r="O577" s="13">
        <v>0.25517397379911799</v>
      </c>
      <c r="P577" s="13">
        <v>0.2901580797208751</v>
      </c>
      <c r="Q577" s="13">
        <v>0.22234713067216341</v>
      </c>
      <c r="S577" s="13">
        <v>0.2600616689292562</v>
      </c>
      <c r="T577" s="13">
        <v>0.26377930612155148</v>
      </c>
      <c r="U577" s="13">
        <v>0.27733548199507091</v>
      </c>
      <c r="V577" s="13">
        <v>0.26760738485319702</v>
      </c>
      <c r="W577" s="13">
        <v>0.29422249545609541</v>
      </c>
      <c r="X577" s="13">
        <v>0.24800082718473859</v>
      </c>
      <c r="Y577" s="13">
        <v>0.44117512507376838</v>
      </c>
      <c r="Z577" s="13">
        <v>0.20769242230748561</v>
      </c>
      <c r="AB577" s="13">
        <v>0.24872093305964479</v>
      </c>
      <c r="AC577" s="13">
        <v>0.2450100632582598</v>
      </c>
      <c r="AD577" s="13">
        <v>0.29557036939842679</v>
      </c>
      <c r="AE577" s="13">
        <v>0.30507826302513508</v>
      </c>
      <c r="AF577" s="13">
        <v>0.3364678406821629</v>
      </c>
      <c r="AH577" s="13">
        <v>0.30510900734268492</v>
      </c>
      <c r="AI577" s="13">
        <v>0.29115224641809889</v>
      </c>
      <c r="AJ577" s="13">
        <v>0.27216278470459732</v>
      </c>
      <c r="AK577" s="13">
        <v>0.3039729295714878</v>
      </c>
      <c r="AL577" s="13">
        <v>0.27744583995775601</v>
      </c>
      <c r="AM577" s="13">
        <v>0.19038969786218121</v>
      </c>
      <c r="AO577" s="13">
        <v>0.30733449179581718</v>
      </c>
      <c r="AP577" s="13">
        <v>0.30793284742435989</v>
      </c>
      <c r="AQ577" s="13">
        <v>0.25032351183319868</v>
      </c>
      <c r="AR577" s="13">
        <v>0.25443399946050071</v>
      </c>
      <c r="AS577" s="13">
        <v>0.30605111137349722</v>
      </c>
      <c r="AT577" s="13">
        <v>0.18334757056237769</v>
      </c>
      <c r="AV577" s="13">
        <v>0.32453528866967929</v>
      </c>
      <c r="AW577" s="13">
        <v>0.27566320492858759</v>
      </c>
      <c r="AX577" s="13">
        <v>0.2154154373557543</v>
      </c>
      <c r="AY577" s="13">
        <v>0.29542226013862632</v>
      </c>
      <c r="AZ577" s="13">
        <v>0.18056111709844341</v>
      </c>
      <c r="BB577" s="13">
        <v>0.2884270580794796</v>
      </c>
      <c r="BC577" s="13">
        <v>0.3034280912105104</v>
      </c>
      <c r="BD577" s="13">
        <v>0.15940117728206729</v>
      </c>
      <c r="BE577" s="13">
        <v>0.2947308269439376</v>
      </c>
      <c r="BF577" s="13">
        <v>0.21650200992891541</v>
      </c>
      <c r="BH577" s="13">
        <v>0.29832964084020569</v>
      </c>
      <c r="BI577" s="13">
        <v>0.31149249952849462</v>
      </c>
      <c r="BJ577" s="13">
        <v>0.1700815143771367</v>
      </c>
      <c r="BK577" s="13">
        <v>0.24762378676683361</v>
      </c>
      <c r="BL577" s="13">
        <v>0.24314263521982901</v>
      </c>
      <c r="BN577" s="13">
        <v>0.28035201947938149</v>
      </c>
      <c r="BO577" s="13">
        <v>0.1504141273431685</v>
      </c>
      <c r="BP577" s="13">
        <v>0.2846462503953438</v>
      </c>
      <c r="BQ577" s="13">
        <v>0.1824173748766855</v>
      </c>
      <c r="BR577" s="13">
        <v>0.31887922735050039</v>
      </c>
      <c r="BS577" s="13">
        <v>0.30488318367859352</v>
      </c>
    </row>
    <row r="578" spans="2:73" x14ac:dyDescent="0.35">
      <c r="B578" s="12" t="s">
        <v>124</v>
      </c>
      <c r="C578" s="13">
        <v>0.31556966378684598</v>
      </c>
      <c r="D578" s="13">
        <v>0.34198339330705352</v>
      </c>
      <c r="E578" s="13">
        <v>0.29494790867036558</v>
      </c>
      <c r="F578" s="13">
        <v>0.32544213182148451</v>
      </c>
      <c r="G578" s="13">
        <v>0.31717996493641121</v>
      </c>
      <c r="H578" s="13">
        <v>0.32875795850124939</v>
      </c>
      <c r="I578" s="13">
        <v>0.30188099319177442</v>
      </c>
      <c r="K578" s="13">
        <v>0.32429769308510198</v>
      </c>
      <c r="L578" s="13">
        <v>0.30527183272343461</v>
      </c>
      <c r="N578" s="13">
        <v>0.29863298998144178</v>
      </c>
      <c r="O578" s="13">
        <v>0.32375763993848639</v>
      </c>
      <c r="P578" s="13">
        <v>0.28021278458205001</v>
      </c>
      <c r="Q578" s="13">
        <v>0.35003572067252398</v>
      </c>
      <c r="S578" s="13">
        <v>0.30530849067773991</v>
      </c>
      <c r="T578" s="13">
        <v>0.32262345094713518</v>
      </c>
      <c r="U578" s="13">
        <v>0.26423261875797571</v>
      </c>
      <c r="V578" s="13">
        <v>0.2939472406758124</v>
      </c>
      <c r="W578" s="13">
        <v>0.31659197381360599</v>
      </c>
      <c r="X578" s="13">
        <v>0.36858616817487472</v>
      </c>
      <c r="Y578" s="13">
        <v>0.31892864166745633</v>
      </c>
      <c r="Z578" s="13">
        <v>0.33891364982031019</v>
      </c>
      <c r="AB578" s="13">
        <v>0.3635633994250792</v>
      </c>
      <c r="AC578" s="13">
        <v>0.33070361513280772</v>
      </c>
      <c r="AD578" s="13">
        <v>0.30418660217474608</v>
      </c>
      <c r="AE578" s="13">
        <v>0.27119079791739231</v>
      </c>
      <c r="AF578" s="13">
        <v>0.26278215831952312</v>
      </c>
      <c r="AH578" s="13">
        <v>0.30773148837860159</v>
      </c>
      <c r="AI578" s="13">
        <v>0.3683065847576712</v>
      </c>
      <c r="AJ578" s="13">
        <v>0.33197509964358379</v>
      </c>
      <c r="AK578" s="13">
        <v>0.30153537401526842</v>
      </c>
      <c r="AL578" s="13">
        <v>0.30034930253965592</v>
      </c>
      <c r="AM578" s="13">
        <v>0.31769926108412683</v>
      </c>
      <c r="AO578" s="13">
        <v>0.31764819764775931</v>
      </c>
      <c r="AP578" s="13">
        <v>0.33565092570634231</v>
      </c>
      <c r="AQ578" s="13">
        <v>0.34080508933189207</v>
      </c>
      <c r="AR578" s="13">
        <v>0.35519794465110333</v>
      </c>
      <c r="AS578" s="13">
        <v>0.29169783200181931</v>
      </c>
      <c r="AT578" s="13">
        <v>0.30923522341154241</v>
      </c>
      <c r="AV578" s="13">
        <v>0.36360577982637471</v>
      </c>
      <c r="AW578" s="13">
        <v>0.29177278848171001</v>
      </c>
      <c r="AX578" s="13">
        <v>0.3699924283401122</v>
      </c>
      <c r="AY578" s="13">
        <v>0.29545197506301302</v>
      </c>
      <c r="AZ578" s="13">
        <v>0.30955949863656501</v>
      </c>
      <c r="BB578" s="13">
        <v>0.30970052130789982</v>
      </c>
      <c r="BC578" s="13">
        <v>0.35399688405651319</v>
      </c>
      <c r="BD578" s="13">
        <v>0.26752875337827131</v>
      </c>
      <c r="BE578" s="13">
        <v>0.29666354866407108</v>
      </c>
      <c r="BF578" s="13">
        <v>0.29888145806317312</v>
      </c>
      <c r="BH578" s="13">
        <v>0.29964838645592468</v>
      </c>
      <c r="BI578" s="13">
        <v>0.3502952552421742</v>
      </c>
      <c r="BJ578" s="13">
        <v>0.27444106316270628</v>
      </c>
      <c r="BK578" s="13">
        <v>0.35262858990729462</v>
      </c>
      <c r="BL578" s="13">
        <v>0.32667300384077042</v>
      </c>
      <c r="BN578" s="13">
        <v>0.3389608286817784</v>
      </c>
      <c r="BO578" s="13">
        <v>0.32054891523076828</v>
      </c>
      <c r="BP578" s="13">
        <v>0.32216684903104259</v>
      </c>
      <c r="BQ578" s="13">
        <v>0.28956858096492172</v>
      </c>
      <c r="BR578" s="13">
        <v>0.3007305668462838</v>
      </c>
      <c r="BS578" s="13">
        <v>0.30405934249163569</v>
      </c>
    </row>
    <row r="579" spans="2:73" x14ac:dyDescent="0.35">
      <c r="B579" s="12" t="s">
        <v>125</v>
      </c>
      <c r="C579" s="13">
        <v>0.1141096118700954</v>
      </c>
      <c r="D579" s="13">
        <v>6.4127095444680468E-2</v>
      </c>
      <c r="E579" s="13">
        <v>8.0866179459477758E-2</v>
      </c>
      <c r="F579" s="13">
        <v>7.8148367650097264E-2</v>
      </c>
      <c r="G579" s="13">
        <v>8.9710809854682438E-2</v>
      </c>
      <c r="H579" s="13">
        <v>0.13098763336995031</v>
      </c>
      <c r="I579" s="13">
        <v>0.18902533173498179</v>
      </c>
      <c r="K579" s="13">
        <v>9.6455205755377679E-2</v>
      </c>
      <c r="L579" s="13">
        <v>0.13202586496836949</v>
      </c>
      <c r="N579" s="13">
        <v>9.8289571940865822E-2</v>
      </c>
      <c r="O579" s="13">
        <v>0.1226065705517405</v>
      </c>
      <c r="P579" s="13">
        <v>0.12986232132828329</v>
      </c>
      <c r="Q579" s="13">
        <v>0.10287078400950329</v>
      </c>
      <c r="S579" s="13">
        <v>0.1018752634692718</v>
      </c>
      <c r="T579" s="13">
        <v>0.1136078485205792</v>
      </c>
      <c r="U579" s="13">
        <v>0.14774542451053621</v>
      </c>
      <c r="V579" s="13">
        <v>0.12967334596659441</v>
      </c>
      <c r="W579" s="13">
        <v>0.12079591517476369</v>
      </c>
      <c r="X579" s="13">
        <v>0.1094625928674494</v>
      </c>
      <c r="Y579" s="13">
        <v>7.332030656930516E-2</v>
      </c>
      <c r="Z579" s="13">
        <v>0.1185925055835618</v>
      </c>
      <c r="AB579" s="13">
        <v>9.6689019738338086E-2</v>
      </c>
      <c r="AC579" s="13">
        <v>0.15121405536388119</v>
      </c>
      <c r="AD579" s="13">
        <v>8.7540476057616223E-2</v>
      </c>
      <c r="AE579" s="13">
        <v>0.12591414819118579</v>
      </c>
      <c r="AF579" s="13">
        <v>6.5182115068271415E-2</v>
      </c>
      <c r="AH579" s="13">
        <v>9.2542740831881506E-2</v>
      </c>
      <c r="AI579" s="13">
        <v>7.6999939743306503E-2</v>
      </c>
      <c r="AJ579" s="13">
        <v>0.15532089195819651</v>
      </c>
      <c r="AK579" s="13">
        <v>0.12412076814167471</v>
      </c>
      <c r="AL579" s="13">
        <v>0.11216169622601441</v>
      </c>
      <c r="AM579" s="13">
        <v>0.1840209654543396</v>
      </c>
      <c r="AO579" s="13">
        <v>9.0156452925713823E-2</v>
      </c>
      <c r="AP579" s="13">
        <v>7.7710700193888968E-2</v>
      </c>
      <c r="AQ579" s="13">
        <v>0.19911139409576181</v>
      </c>
      <c r="AR579" s="13">
        <v>0.1331316098297804</v>
      </c>
      <c r="AS579" s="13">
        <v>7.0360945041274076E-2</v>
      </c>
      <c r="AT579" s="13">
        <v>0.18358817620511131</v>
      </c>
      <c r="AV579" s="13">
        <v>8.4204847603894101E-2</v>
      </c>
      <c r="AW579" s="13">
        <v>0.13878754149656439</v>
      </c>
      <c r="AX579" s="13">
        <v>9.7848082905902786E-2</v>
      </c>
      <c r="AY579" s="13">
        <v>0.10036486497246901</v>
      </c>
      <c r="AZ579" s="13">
        <v>0.1686530327795554</v>
      </c>
      <c r="BB579" s="13">
        <v>0.1014728893773698</v>
      </c>
      <c r="BC579" s="13">
        <v>0.1105724496374704</v>
      </c>
      <c r="BD579" s="13">
        <v>0.22012723066481329</v>
      </c>
      <c r="BE579" s="13">
        <v>0.14748142688610039</v>
      </c>
      <c r="BF579" s="13">
        <v>0.15242248205963671</v>
      </c>
      <c r="BH579" s="13">
        <v>0.1101709678582822</v>
      </c>
      <c r="BI579" s="13">
        <v>0.1006347298324404</v>
      </c>
      <c r="BJ579" s="13">
        <v>0.21057455639408409</v>
      </c>
      <c r="BK579" s="13">
        <v>0.14115602587662959</v>
      </c>
      <c r="BL579" s="13">
        <v>0.10909108229176109</v>
      </c>
      <c r="BN579" s="13">
        <v>0.10683904997666881</v>
      </c>
      <c r="BO579" s="13">
        <v>0.21434283755951389</v>
      </c>
      <c r="BP579" s="13">
        <v>9.0168220208121055E-2</v>
      </c>
      <c r="BQ579" s="13">
        <v>0.14023882262010209</v>
      </c>
      <c r="BR579" s="13">
        <v>7.5420554533539727E-2</v>
      </c>
      <c r="BS579" s="13">
        <v>0.118641727432808</v>
      </c>
    </row>
    <row r="580" spans="2:73" x14ac:dyDescent="0.35">
      <c r="B580" s="12" t="s">
        <v>126</v>
      </c>
      <c r="C580" s="13">
        <v>8.0889857533551976E-2</v>
      </c>
      <c r="D580" s="13">
        <v>2.412463224061968E-2</v>
      </c>
      <c r="E580" s="13">
        <v>2.2103317385924959E-2</v>
      </c>
      <c r="F580" s="13">
        <v>4.8043175516119377E-2</v>
      </c>
      <c r="G580" s="13">
        <v>6.9493499639761203E-2</v>
      </c>
      <c r="H580" s="13">
        <v>0.1077812836365918</v>
      </c>
      <c r="I580" s="13">
        <v>0.1585608030815259</v>
      </c>
      <c r="K580" s="13">
        <v>8.4193791934554466E-2</v>
      </c>
      <c r="L580" s="13">
        <v>7.7771417361908124E-2</v>
      </c>
      <c r="N580" s="13">
        <v>5.4285539968178448E-2</v>
      </c>
      <c r="O580" s="13">
        <v>8.270308431479792E-2</v>
      </c>
      <c r="P580" s="13">
        <v>8.8794299216305078E-2</v>
      </c>
      <c r="Q580" s="13">
        <v>9.2228932853228168E-2</v>
      </c>
      <c r="S580" s="13">
        <v>6.5530840846381014E-2</v>
      </c>
      <c r="T580" s="13">
        <v>3.029421947841298E-2</v>
      </c>
      <c r="U580" s="13">
        <v>0.16016291861026349</v>
      </c>
      <c r="V580" s="13">
        <v>0.100156727020701</v>
      </c>
      <c r="W580" s="13">
        <v>9.7068677402232864E-2</v>
      </c>
      <c r="X580" s="13">
        <v>0.14400036340344019</v>
      </c>
      <c r="Y580" s="13">
        <v>0</v>
      </c>
      <c r="Z580" s="13">
        <v>7.6702067546993088E-2</v>
      </c>
      <c r="AB580" s="13">
        <v>7.8490031531059837E-2</v>
      </c>
      <c r="AC580" s="13">
        <v>7.8180525776041829E-2</v>
      </c>
      <c r="AD580" s="13">
        <v>9.8685485369049378E-2</v>
      </c>
      <c r="AE580" s="13">
        <v>6.0124079786685068E-2</v>
      </c>
      <c r="AF580" s="13">
        <v>8.3955506008838679E-2</v>
      </c>
      <c r="AH580" s="13">
        <v>4.2707963185157218E-2</v>
      </c>
      <c r="AI580" s="13">
        <v>4.4508830573359061E-2</v>
      </c>
      <c r="AJ580" s="13">
        <v>0.134052231867725</v>
      </c>
      <c r="AK580" s="13">
        <v>0.1155326522615118</v>
      </c>
      <c r="AL580" s="13">
        <v>2.0948062406857069E-2</v>
      </c>
      <c r="AM580" s="13">
        <v>0.18295809759272461</v>
      </c>
      <c r="AO580" s="13">
        <v>4.4767294473283453E-2</v>
      </c>
      <c r="AP580" s="13">
        <v>5.124015628247932E-2</v>
      </c>
      <c r="AQ580" s="13">
        <v>0.11105874407836309</v>
      </c>
      <c r="AR580" s="13">
        <v>8.8531254071762808E-2</v>
      </c>
      <c r="AS580" s="13">
        <v>1.7392229970705071E-2</v>
      </c>
      <c r="AT580" s="13">
        <v>0.19830709395505611</v>
      </c>
      <c r="AV580" s="13">
        <v>1.394731476913356E-2</v>
      </c>
      <c r="AW580" s="13">
        <v>0.1191933164002501</v>
      </c>
      <c r="AX580" s="13">
        <v>0.13228636595473639</v>
      </c>
      <c r="AY580" s="13">
        <v>2.640006329572386E-2</v>
      </c>
      <c r="AZ580" s="13">
        <v>0.17766026807171989</v>
      </c>
      <c r="BB580" s="13">
        <v>6.3329989097748701E-2</v>
      </c>
      <c r="BC580" s="13">
        <v>4.8984706819099021E-2</v>
      </c>
      <c r="BD580" s="13">
        <v>0.21470845203772629</v>
      </c>
      <c r="BE580" s="13">
        <v>0.1125962716019064</v>
      </c>
      <c r="BF580" s="13">
        <v>0</v>
      </c>
      <c r="BH580" s="13">
        <v>6.8638097457212971E-2</v>
      </c>
      <c r="BI580" s="13">
        <v>4.7179093322073977E-2</v>
      </c>
      <c r="BJ580" s="13">
        <v>0.20480358866709381</v>
      </c>
      <c r="BK580" s="13">
        <v>8.4684216814597243E-2</v>
      </c>
      <c r="BL580" s="13">
        <v>0</v>
      </c>
      <c r="BN580" s="13">
        <v>7.2006085251888494E-2</v>
      </c>
      <c r="BO580" s="13">
        <v>0.1454336678297809</v>
      </c>
      <c r="BP580" s="13">
        <v>0.14346788115666451</v>
      </c>
      <c r="BQ580" s="13">
        <v>0.18129898760215929</v>
      </c>
      <c r="BR580" s="13">
        <v>2.2755900930113999E-2</v>
      </c>
      <c r="BS580" s="13">
        <v>4.7817881953243227E-2</v>
      </c>
    </row>
    <row r="581" spans="2:73" x14ac:dyDescent="0.35">
      <c r="B581" s="12" t="s">
        <v>120</v>
      </c>
      <c r="C581" s="13">
        <v>0.1095436403838068</v>
      </c>
      <c r="D581" s="13">
        <v>0.21523364864412231</v>
      </c>
      <c r="E581" s="13">
        <v>0.13669036220674879</v>
      </c>
      <c r="F581" s="13">
        <v>0.11848842423207551</v>
      </c>
      <c r="G581" s="13">
        <v>8.4254026171176277E-2</v>
      </c>
      <c r="H581" s="13">
        <v>0.1005291188887229</v>
      </c>
      <c r="I581" s="13">
        <v>6.2679878435924111E-2</v>
      </c>
      <c r="K581" s="13">
        <v>6.4208768665710486E-2</v>
      </c>
      <c r="L581" s="13">
        <v>0.15513010315683501</v>
      </c>
      <c r="N581" s="13">
        <v>5.6425266757259472E-2</v>
      </c>
      <c r="O581" s="13">
        <v>0.1208492601408479</v>
      </c>
      <c r="P581" s="13">
        <v>0.1177262635886179</v>
      </c>
      <c r="Q581" s="13">
        <v>0.12543455441605769</v>
      </c>
      <c r="S581" s="13">
        <v>0.12907615264328701</v>
      </c>
      <c r="T581" s="13">
        <v>0.1305072951537298</v>
      </c>
      <c r="U581" s="13">
        <v>5.781828464261006E-2</v>
      </c>
      <c r="V581" s="13">
        <v>0.10462918908689139</v>
      </c>
      <c r="W581" s="13">
        <v>9.5735541118719028E-2</v>
      </c>
      <c r="X581" s="13">
        <v>4.1850929224405843E-2</v>
      </c>
      <c r="Y581" s="13">
        <v>0.1204132100845554</v>
      </c>
      <c r="Z581" s="13">
        <v>0.14407226519861291</v>
      </c>
      <c r="AB581" s="13">
        <v>0.1076307125393304</v>
      </c>
      <c r="AC581" s="13">
        <v>9.750080506350918E-2</v>
      </c>
      <c r="AD581" s="13">
        <v>0.1157937131262424</v>
      </c>
      <c r="AE581" s="13">
        <v>0.1245404156794154</v>
      </c>
      <c r="AF581" s="13">
        <v>3.8260518242879217E-2</v>
      </c>
      <c r="AH581" s="13">
        <v>0.1090969054179404</v>
      </c>
      <c r="AI581" s="13">
        <v>5.0388844662116392E-2</v>
      </c>
      <c r="AJ581" s="13">
        <v>5.3141061957979477E-2</v>
      </c>
      <c r="AK581" s="13">
        <v>7.2118124162085823E-2</v>
      </c>
      <c r="AL581" s="13">
        <v>0.17311380024540429</v>
      </c>
      <c r="AM581" s="13">
        <v>6.7919077293015204E-2</v>
      </c>
      <c r="AO581" s="13">
        <v>0.1180451379297347</v>
      </c>
      <c r="AP581" s="13">
        <v>4.8648375274177182E-2</v>
      </c>
      <c r="AQ581" s="13">
        <v>5.0151516311243073E-2</v>
      </c>
      <c r="AR581" s="13">
        <v>7.7637416899714012E-2</v>
      </c>
      <c r="AS581" s="13">
        <v>0.15797883530751181</v>
      </c>
      <c r="AT581" s="13">
        <v>5.9786266233518057E-2</v>
      </c>
      <c r="AV581" s="13">
        <v>6.3936543031003323E-2</v>
      </c>
      <c r="AW581" s="13">
        <v>8.6784507632525182E-2</v>
      </c>
      <c r="AX581" s="13">
        <v>5.6575204502603157E-2</v>
      </c>
      <c r="AY581" s="13">
        <v>0.14361395831319301</v>
      </c>
      <c r="AZ581" s="13">
        <v>8.1459699500400107E-2</v>
      </c>
      <c r="BB581" s="13">
        <v>9.8510418719045797E-2</v>
      </c>
      <c r="BC581" s="13">
        <v>3.580327432122684E-2</v>
      </c>
      <c r="BD581" s="13">
        <v>6.7276662584210889E-2</v>
      </c>
      <c r="BE581" s="13">
        <v>5.1872210361339197E-2</v>
      </c>
      <c r="BF581" s="13">
        <v>0.1846379678674773</v>
      </c>
      <c r="BH581" s="13">
        <v>0.1011110805794173</v>
      </c>
      <c r="BI581" s="13">
        <v>3.1865586197856857E-2</v>
      </c>
      <c r="BJ581" s="13">
        <v>5.7223522151551361E-2</v>
      </c>
      <c r="BK581" s="13">
        <v>0.1005555934919084</v>
      </c>
      <c r="BL581" s="13">
        <v>0.1042778480501846</v>
      </c>
      <c r="BN581" s="13">
        <v>5.8458580588204967E-2</v>
      </c>
      <c r="BO581" s="13">
        <v>6.7674819101300521E-2</v>
      </c>
      <c r="BP581" s="13">
        <v>5.788501477853486E-2</v>
      </c>
      <c r="BQ581" s="13">
        <v>8.2203141000973409E-2</v>
      </c>
      <c r="BR581" s="13">
        <v>0.19121059121404499</v>
      </c>
      <c r="BS581" s="13">
        <v>0.1015377790999092</v>
      </c>
    </row>
    <row r="583" spans="2:73" x14ac:dyDescent="0.35">
      <c r="B583" s="25" t="s">
        <v>223</v>
      </c>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row>
    <row r="584" spans="2:73" x14ac:dyDescent="0.35">
      <c r="B584" s="27" t="s">
        <v>16</v>
      </c>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row>
    <row r="585" spans="2:73" x14ac:dyDescent="0.35">
      <c r="B585" s="12" t="s">
        <v>122</v>
      </c>
      <c r="C585" s="13">
        <v>0.13329958591574681</v>
      </c>
      <c r="D585" s="13">
        <v>0.15446328190296579</v>
      </c>
      <c r="E585" s="13">
        <v>0.19908551769280461</v>
      </c>
      <c r="F585" s="13">
        <v>0.18796418128631501</v>
      </c>
      <c r="G585" s="13">
        <v>0.1140586408742045</v>
      </c>
      <c r="H585" s="13">
        <v>0.11118061190513411</v>
      </c>
      <c r="I585" s="13">
        <v>7.1174458320009043E-2</v>
      </c>
      <c r="K585" s="13">
        <v>0.16531800496680191</v>
      </c>
      <c r="L585" s="13">
        <v>9.9293148823145327E-2</v>
      </c>
      <c r="N585" s="13">
        <v>0.22617959348251229</v>
      </c>
      <c r="O585" s="13">
        <v>0.12528980957869049</v>
      </c>
      <c r="P585" s="13">
        <v>0.1107111078382209</v>
      </c>
      <c r="Q585" s="13">
        <v>9.7973873452738572E-2</v>
      </c>
      <c r="S585" s="13">
        <v>0.1724539212335989</v>
      </c>
      <c r="T585" s="13">
        <v>0.1735643055840832</v>
      </c>
      <c r="U585" s="13">
        <v>0.1028501972812591</v>
      </c>
      <c r="V585" s="13">
        <v>0.1010289721201529</v>
      </c>
      <c r="W585" s="13">
        <v>9.6546730234712733E-2</v>
      </c>
      <c r="X585" s="13">
        <v>9.6973738456799657E-2</v>
      </c>
      <c r="Y585" s="13">
        <v>9.1075803121076326E-2</v>
      </c>
      <c r="Z585" s="13">
        <v>0.12464287000907461</v>
      </c>
      <c r="AB585" s="13">
        <v>0.10142104437364149</v>
      </c>
      <c r="AC585" s="13">
        <v>0.1202707674549298</v>
      </c>
      <c r="AD585" s="13">
        <v>0.1078523939559746</v>
      </c>
      <c r="AE585" s="13">
        <v>0.1603594594778503</v>
      </c>
      <c r="AF585" s="13">
        <v>0.27631794549615452</v>
      </c>
      <c r="AH585" s="13">
        <v>0.17611013738285741</v>
      </c>
      <c r="AI585" s="13">
        <v>0.15698142388349559</v>
      </c>
      <c r="AJ585" s="13">
        <v>5.970100457789318E-2</v>
      </c>
      <c r="AK585" s="13">
        <v>8.0110786157684674E-2</v>
      </c>
      <c r="AL585" s="13">
        <v>0.20099547419862859</v>
      </c>
      <c r="AM585" s="13">
        <v>7.7590382507915043E-2</v>
      </c>
      <c r="AO585" s="13">
        <v>0.15942615512629671</v>
      </c>
      <c r="AP585" s="13">
        <v>0.16453555050265331</v>
      </c>
      <c r="AQ585" s="13">
        <v>5.4599746952054232E-2</v>
      </c>
      <c r="AR585" s="13">
        <v>9.2829032226323535E-2</v>
      </c>
      <c r="AS585" s="13">
        <v>0.21680373424143279</v>
      </c>
      <c r="AT585" s="13">
        <v>7.3754377644011132E-2</v>
      </c>
      <c r="AV585" s="13">
        <v>0.19713289735296671</v>
      </c>
      <c r="AW585" s="13">
        <v>7.4978415643796315E-2</v>
      </c>
      <c r="AX585" s="13">
        <v>0.12471634366399981</v>
      </c>
      <c r="AY585" s="13">
        <v>0.19682320725741501</v>
      </c>
      <c r="AZ585" s="13">
        <v>8.3814346701437031E-2</v>
      </c>
      <c r="BB585" s="13">
        <v>0.15882228062070169</v>
      </c>
      <c r="BC585" s="13">
        <v>0.15698555125614039</v>
      </c>
      <c r="BD585" s="13">
        <v>7.0787264611174516E-2</v>
      </c>
      <c r="BE585" s="13">
        <v>5.247887831498043E-2</v>
      </c>
      <c r="BF585" s="13">
        <v>0.25246960123640849</v>
      </c>
      <c r="BH585" s="13">
        <v>0.1487042778143072</v>
      </c>
      <c r="BI585" s="13">
        <v>0.16329125325274349</v>
      </c>
      <c r="BJ585" s="13">
        <v>8.4316719128459769E-2</v>
      </c>
      <c r="BK585" s="13">
        <v>3.2567097489115543E-2</v>
      </c>
      <c r="BL585" s="13">
        <v>0.24241985578846051</v>
      </c>
      <c r="BN585" s="13">
        <v>0.14217885772159261</v>
      </c>
      <c r="BO585" s="13">
        <v>7.5282506099997759E-2</v>
      </c>
      <c r="BP585" s="13">
        <v>6.0948550057161141E-2</v>
      </c>
      <c r="BQ585" s="13">
        <v>0.13838339551374129</v>
      </c>
      <c r="BR585" s="13">
        <v>0.22694883135217331</v>
      </c>
      <c r="BS585" s="13">
        <v>0.16916393475601729</v>
      </c>
    </row>
    <row r="586" spans="2:73" x14ac:dyDescent="0.35">
      <c r="B586" s="12" t="s">
        <v>123</v>
      </c>
      <c r="C586" s="13">
        <v>0.3043356063549652</v>
      </c>
      <c r="D586" s="13">
        <v>0.37780578491970179</v>
      </c>
      <c r="E586" s="13">
        <v>0.33966496086220282</v>
      </c>
      <c r="F586" s="13">
        <v>0.31466768268805573</v>
      </c>
      <c r="G586" s="13">
        <v>0.35195252534478361</v>
      </c>
      <c r="H586" s="13">
        <v>0.2232481011316341</v>
      </c>
      <c r="I586" s="13">
        <v>0.26328033769710901</v>
      </c>
      <c r="K586" s="13">
        <v>0.32330057949238822</v>
      </c>
      <c r="L586" s="13">
        <v>0.28606847562197207</v>
      </c>
      <c r="N586" s="13">
        <v>0.37983061802740242</v>
      </c>
      <c r="O586" s="13">
        <v>0.34425605100029422</v>
      </c>
      <c r="P586" s="13">
        <v>0.27792812059133021</v>
      </c>
      <c r="Q586" s="13">
        <v>0.22229918092376541</v>
      </c>
      <c r="S586" s="13">
        <v>0.32281844496542011</v>
      </c>
      <c r="T586" s="13">
        <v>0.34510183243760417</v>
      </c>
      <c r="U586" s="13">
        <v>0.23709092119217839</v>
      </c>
      <c r="V586" s="13">
        <v>0.27019746689412588</v>
      </c>
      <c r="W586" s="13">
        <v>0.32102400126405689</v>
      </c>
      <c r="X586" s="13">
        <v>0.26701730688271602</v>
      </c>
      <c r="Y586" s="13">
        <v>0.31570677677051701</v>
      </c>
      <c r="Z586" s="13">
        <v>0.2911840275717083</v>
      </c>
      <c r="AB586" s="13">
        <v>0.26106906246354811</v>
      </c>
      <c r="AC586" s="13">
        <v>0.27391258518805389</v>
      </c>
      <c r="AD586" s="13">
        <v>0.35291328510994768</v>
      </c>
      <c r="AE586" s="13">
        <v>0.37512661679138948</v>
      </c>
      <c r="AF586" s="13">
        <v>0.39821689148951889</v>
      </c>
      <c r="AH586" s="13">
        <v>0.309296906409605</v>
      </c>
      <c r="AI586" s="13">
        <v>0.41346726433671482</v>
      </c>
      <c r="AJ586" s="13">
        <v>0.33213526160375118</v>
      </c>
      <c r="AK586" s="13">
        <v>0.348966351877118</v>
      </c>
      <c r="AL586" s="13">
        <v>0.41142170461472127</v>
      </c>
      <c r="AM586" s="13">
        <v>0.18809422259282699</v>
      </c>
      <c r="AO586" s="13">
        <v>0.28968803409177912</v>
      </c>
      <c r="AP586" s="13">
        <v>0.4152291554011131</v>
      </c>
      <c r="AQ586" s="13">
        <v>0.31329507315467781</v>
      </c>
      <c r="AR586" s="13">
        <v>0.33828582218872522</v>
      </c>
      <c r="AS586" s="13">
        <v>0.45377401319978672</v>
      </c>
      <c r="AT586" s="13">
        <v>0.19124504011468491</v>
      </c>
      <c r="AV586" s="13">
        <v>0.38315223845817692</v>
      </c>
      <c r="AW586" s="13">
        <v>0.3759428708801642</v>
      </c>
      <c r="AX586" s="13">
        <v>0.34506908814145137</v>
      </c>
      <c r="AY586" s="13">
        <v>0.39381332482655979</v>
      </c>
      <c r="AZ586" s="13">
        <v>0.19410581324731849</v>
      </c>
      <c r="BB586" s="13">
        <v>0.31713562026419512</v>
      </c>
      <c r="BC586" s="13">
        <v>0.34241162827883281</v>
      </c>
      <c r="BD586" s="13">
        <v>0.21202703500826639</v>
      </c>
      <c r="BE586" s="13">
        <v>0.3842184132747698</v>
      </c>
      <c r="BF586" s="13">
        <v>0.34651686211997662</v>
      </c>
      <c r="BH586" s="13">
        <v>0.30520448910824372</v>
      </c>
      <c r="BI586" s="13">
        <v>0.32868408699018781</v>
      </c>
      <c r="BJ586" s="13">
        <v>0.23521396872687589</v>
      </c>
      <c r="BK586" s="13">
        <v>0.37855149281170719</v>
      </c>
      <c r="BL586" s="13">
        <v>0.44180184793477539</v>
      </c>
      <c r="BN586" s="13">
        <v>0.36395318046664088</v>
      </c>
      <c r="BO586" s="13">
        <v>0.25704755607452151</v>
      </c>
      <c r="BP586" s="13">
        <v>0.39055369438851362</v>
      </c>
      <c r="BQ586" s="13">
        <v>0.21182514733252239</v>
      </c>
      <c r="BR586" s="13">
        <v>0.43912857114799742</v>
      </c>
      <c r="BS586" s="13">
        <v>0.28957071414978619</v>
      </c>
    </row>
    <row r="587" spans="2:73" x14ac:dyDescent="0.35">
      <c r="B587" s="12" t="s">
        <v>124</v>
      </c>
      <c r="C587" s="13">
        <v>0.27003909633250189</v>
      </c>
      <c r="D587" s="13">
        <v>0.1769595536093341</v>
      </c>
      <c r="E587" s="13">
        <v>0.193304124470175</v>
      </c>
      <c r="F587" s="13">
        <v>0.25512489949649447</v>
      </c>
      <c r="G587" s="13">
        <v>0.2440781242251675</v>
      </c>
      <c r="H587" s="13">
        <v>0.33592904610035279</v>
      </c>
      <c r="I587" s="13">
        <v>0.34773947966966517</v>
      </c>
      <c r="K587" s="13">
        <v>0.2460788726619226</v>
      </c>
      <c r="L587" s="13">
        <v>0.29461883881046119</v>
      </c>
      <c r="N587" s="13">
        <v>0.23802360566003311</v>
      </c>
      <c r="O587" s="13">
        <v>0.22996507704903499</v>
      </c>
      <c r="P587" s="13">
        <v>0.25554102925806671</v>
      </c>
      <c r="Q587" s="13">
        <v>0.35527671768663449</v>
      </c>
      <c r="S587" s="13">
        <v>0.2451284207429236</v>
      </c>
      <c r="T587" s="13">
        <v>0.23560836379724209</v>
      </c>
      <c r="U587" s="13">
        <v>0.28433152345524398</v>
      </c>
      <c r="V587" s="13">
        <v>0.26634846869263201</v>
      </c>
      <c r="W587" s="13">
        <v>0.24138931451023221</v>
      </c>
      <c r="X587" s="13">
        <v>0.35041291272362268</v>
      </c>
      <c r="Y587" s="13">
        <v>0.33840125595734238</v>
      </c>
      <c r="Z587" s="13">
        <v>0.31915697091277562</v>
      </c>
      <c r="AB587" s="13">
        <v>0.31963356719029118</v>
      </c>
      <c r="AC587" s="13">
        <v>0.29909543146989032</v>
      </c>
      <c r="AD587" s="13">
        <v>0.25079071917887502</v>
      </c>
      <c r="AE587" s="13">
        <v>0.18679170742449891</v>
      </c>
      <c r="AF587" s="13">
        <v>0.17854502697865779</v>
      </c>
      <c r="AH587" s="13">
        <v>0.25592298958100101</v>
      </c>
      <c r="AI587" s="13">
        <v>0.29527760089446953</v>
      </c>
      <c r="AJ587" s="13">
        <v>0.27942435357843648</v>
      </c>
      <c r="AK587" s="13">
        <v>0.34329865524435349</v>
      </c>
      <c r="AL587" s="13">
        <v>0.1989141652714006</v>
      </c>
      <c r="AM587" s="13">
        <v>0.25645676896556802</v>
      </c>
      <c r="AO587" s="13">
        <v>0.27121230101433108</v>
      </c>
      <c r="AP587" s="13">
        <v>0.27336871582868788</v>
      </c>
      <c r="AQ587" s="13">
        <v>0.29294940546428921</v>
      </c>
      <c r="AR587" s="13">
        <v>0.32059497937518572</v>
      </c>
      <c r="AS587" s="13">
        <v>0.19544359493681099</v>
      </c>
      <c r="AT587" s="13">
        <v>0.2717385080777911</v>
      </c>
      <c r="AV587" s="13">
        <v>0.26337724449115563</v>
      </c>
      <c r="AW587" s="13">
        <v>0.27253227368544197</v>
      </c>
      <c r="AX587" s="13">
        <v>0.29790767304310528</v>
      </c>
      <c r="AY587" s="13">
        <v>0.23092675260104889</v>
      </c>
      <c r="AZ587" s="13">
        <v>0.27818097995794733</v>
      </c>
      <c r="BB587" s="13">
        <v>0.26176042803142602</v>
      </c>
      <c r="BC587" s="13">
        <v>0.3274546295008115</v>
      </c>
      <c r="BD587" s="13">
        <v>0.28773940230860401</v>
      </c>
      <c r="BE587" s="13">
        <v>0.29996881649878521</v>
      </c>
      <c r="BF587" s="13">
        <v>0.1794056814391127</v>
      </c>
      <c r="BH587" s="13">
        <v>0.27327278232292351</v>
      </c>
      <c r="BI587" s="13">
        <v>0.31974060319558262</v>
      </c>
      <c r="BJ587" s="13">
        <v>0.27521618053645991</v>
      </c>
      <c r="BK587" s="13">
        <v>0.3399991943626699</v>
      </c>
      <c r="BL587" s="13">
        <v>0.18318898357850399</v>
      </c>
      <c r="BN587" s="13">
        <v>0.29599397830802843</v>
      </c>
      <c r="BO587" s="13">
        <v>0.33438760771125481</v>
      </c>
      <c r="BP587" s="13">
        <v>0.31154634428867739</v>
      </c>
      <c r="BQ587" s="13">
        <v>0.18678569552473259</v>
      </c>
      <c r="BR587" s="13">
        <v>0.13452279024239791</v>
      </c>
      <c r="BS587" s="13">
        <v>0.27306945372686559</v>
      </c>
    </row>
    <row r="588" spans="2:73" x14ac:dyDescent="0.35">
      <c r="B588" s="12" t="s">
        <v>125</v>
      </c>
      <c r="C588" s="13">
        <v>0.13673657430026681</v>
      </c>
      <c r="D588" s="13">
        <v>0.1134541121149767</v>
      </c>
      <c r="E588" s="13">
        <v>9.3263182045908069E-2</v>
      </c>
      <c r="F588" s="13">
        <v>8.2469080805950071E-2</v>
      </c>
      <c r="G588" s="13">
        <v>0.1757822863644124</v>
      </c>
      <c r="H588" s="13">
        <v>0.16579727441498979</v>
      </c>
      <c r="I588" s="13">
        <v>0.1638658665123755</v>
      </c>
      <c r="K588" s="13">
        <v>0.13404123092914799</v>
      </c>
      <c r="L588" s="13">
        <v>0.1397455425777549</v>
      </c>
      <c r="N588" s="13">
        <v>0.1047946284206286</v>
      </c>
      <c r="O588" s="13">
        <v>0.14709854262743199</v>
      </c>
      <c r="P588" s="13">
        <v>0.14435550748436671</v>
      </c>
      <c r="Q588" s="13">
        <v>0.13891551146657119</v>
      </c>
      <c r="S588" s="13">
        <v>0.1238342705354756</v>
      </c>
      <c r="T588" s="13">
        <v>0.13655925981665709</v>
      </c>
      <c r="U588" s="13">
        <v>0.13663771669837141</v>
      </c>
      <c r="V588" s="13">
        <v>0.1509173164010108</v>
      </c>
      <c r="W588" s="13">
        <v>0.1770683750577017</v>
      </c>
      <c r="X588" s="13">
        <v>0.14786553192454319</v>
      </c>
      <c r="Y588" s="13">
        <v>5.925084221511201E-2</v>
      </c>
      <c r="Z588" s="13">
        <v>0.120570594716036</v>
      </c>
      <c r="AB588" s="13">
        <v>0.14141671550312571</v>
      </c>
      <c r="AC588" s="13">
        <v>0.14186835131100761</v>
      </c>
      <c r="AD588" s="13">
        <v>0.13632420439942791</v>
      </c>
      <c r="AE588" s="13">
        <v>0.16143303131590511</v>
      </c>
      <c r="AF588" s="13">
        <v>8.0703366628032028E-2</v>
      </c>
      <c r="AH588" s="13">
        <v>0.12598943785065209</v>
      </c>
      <c r="AI588" s="13">
        <v>9.6656132400479919E-2</v>
      </c>
      <c r="AJ588" s="13">
        <v>0.17503124515848151</v>
      </c>
      <c r="AK588" s="13">
        <v>0.1201161232522031</v>
      </c>
      <c r="AL588" s="13">
        <v>6.1386125201441613E-2</v>
      </c>
      <c r="AM588" s="13">
        <v>0.22020837782190739</v>
      </c>
      <c r="AO588" s="13">
        <v>0.12911191296771091</v>
      </c>
      <c r="AP588" s="13">
        <v>9.8247890137659125E-2</v>
      </c>
      <c r="AQ588" s="13">
        <v>0.20899755355932251</v>
      </c>
      <c r="AR588" s="13">
        <v>0.13678817112321121</v>
      </c>
      <c r="AS588" s="13">
        <v>5.2893681812361551E-2</v>
      </c>
      <c r="AT588" s="13">
        <v>0.20109507443003211</v>
      </c>
      <c r="AV588" s="13">
        <v>8.8184687643333912E-2</v>
      </c>
      <c r="AW588" s="13">
        <v>0.15112894573277441</v>
      </c>
      <c r="AX588" s="13">
        <v>0.1345961136017228</v>
      </c>
      <c r="AY588" s="13">
        <v>6.8602151393366312E-2</v>
      </c>
      <c r="AZ588" s="13">
        <v>0.20760023762747981</v>
      </c>
      <c r="BB588" s="13">
        <v>0.12090077826187939</v>
      </c>
      <c r="BC588" s="13">
        <v>0.1139243405624103</v>
      </c>
      <c r="BD588" s="13">
        <v>0.2290965888105124</v>
      </c>
      <c r="BE588" s="13">
        <v>0.1479520276143598</v>
      </c>
      <c r="BF588" s="13">
        <v>7.873895918310099E-2</v>
      </c>
      <c r="BH588" s="13">
        <v>0.121667233851412</v>
      </c>
      <c r="BI588" s="13">
        <v>0.12877970031830921</v>
      </c>
      <c r="BJ588" s="13">
        <v>0.22245365508000439</v>
      </c>
      <c r="BK588" s="13">
        <v>0.1101661781104233</v>
      </c>
      <c r="BL588" s="13">
        <v>8.0534651436636587E-2</v>
      </c>
      <c r="BN588" s="13">
        <v>0.11794710325945761</v>
      </c>
      <c r="BO588" s="13">
        <v>0.20633534786891991</v>
      </c>
      <c r="BP588" s="13">
        <v>0.13678545144227439</v>
      </c>
      <c r="BQ588" s="13">
        <v>0.1658583798443059</v>
      </c>
      <c r="BR588" s="13">
        <v>7.445003423886945E-2</v>
      </c>
      <c r="BS588" s="13">
        <v>0.12451924259632199</v>
      </c>
    </row>
    <row r="589" spans="2:73" x14ac:dyDescent="0.35">
      <c r="B589" s="12" t="s">
        <v>126</v>
      </c>
      <c r="C589" s="13">
        <v>0.1030348030930389</v>
      </c>
      <c r="D589" s="13">
        <v>5.9968756279475878E-2</v>
      </c>
      <c r="E589" s="13">
        <v>7.1226730959056253E-2</v>
      </c>
      <c r="F589" s="13">
        <v>0.1076202411573328</v>
      </c>
      <c r="G589" s="13">
        <v>9.7528420542228225E-2</v>
      </c>
      <c r="H589" s="13">
        <v>0.1269171104689546</v>
      </c>
      <c r="I589" s="13">
        <v>0.12890583285136811</v>
      </c>
      <c r="K589" s="13">
        <v>0.1042087095442303</v>
      </c>
      <c r="L589" s="13">
        <v>0.1020971966935796</v>
      </c>
      <c r="N589" s="13">
        <v>3.2793076070827792E-2</v>
      </c>
      <c r="O589" s="13">
        <v>0.1101513666717743</v>
      </c>
      <c r="P589" s="13">
        <v>0.1247459814306443</v>
      </c>
      <c r="Q589" s="13">
        <v>0.12758340155941039</v>
      </c>
      <c r="S589" s="13">
        <v>8.5439576116871058E-2</v>
      </c>
      <c r="T589" s="13">
        <v>5.3755043766420922E-2</v>
      </c>
      <c r="U589" s="13">
        <v>0.2239766822357</v>
      </c>
      <c r="V589" s="13">
        <v>0.1366467936877506</v>
      </c>
      <c r="W589" s="13">
        <v>0.12531606408832849</v>
      </c>
      <c r="X589" s="13">
        <v>0.1162870464519816</v>
      </c>
      <c r="Y589" s="13">
        <v>7.2901419074549736E-2</v>
      </c>
      <c r="Z589" s="13">
        <v>7.9970181540743424E-2</v>
      </c>
      <c r="AB589" s="13">
        <v>0.12772407492985999</v>
      </c>
      <c r="AC589" s="13">
        <v>0.1105485419471547</v>
      </c>
      <c r="AD589" s="13">
        <v>0.1207364297547464</v>
      </c>
      <c r="AE589" s="13">
        <v>6.2476368762789558E-2</v>
      </c>
      <c r="AF589" s="13">
        <v>5.4588133527579033E-2</v>
      </c>
      <c r="AH589" s="13">
        <v>8.9291545339937245E-2</v>
      </c>
      <c r="AI589" s="13">
        <v>3.2585559773836682E-2</v>
      </c>
      <c r="AJ589" s="13">
        <v>9.5774450237428088E-2</v>
      </c>
      <c r="AK589" s="13">
        <v>8.6323631361129097E-2</v>
      </c>
      <c r="AL589" s="13">
        <v>7.3054267817930951E-2</v>
      </c>
      <c r="AM589" s="13">
        <v>0.2098753434093466</v>
      </c>
      <c r="AO589" s="13">
        <v>0.1013872980437257</v>
      </c>
      <c r="AP589" s="13">
        <v>3.9415956161875598E-2</v>
      </c>
      <c r="AQ589" s="13">
        <v>8.355820874272997E-2</v>
      </c>
      <c r="AR589" s="13">
        <v>0.10082558957859721</v>
      </c>
      <c r="AS589" s="13">
        <v>3.5377601615372532E-2</v>
      </c>
      <c r="AT589" s="13">
        <v>0.21201656250844189</v>
      </c>
      <c r="AV589" s="13">
        <v>4.658422842466893E-2</v>
      </c>
      <c r="AW589" s="13">
        <v>7.9924014157270434E-2</v>
      </c>
      <c r="AX589" s="13">
        <v>8.7995555239903933E-2</v>
      </c>
      <c r="AY589" s="13">
        <v>6.702785628371527E-2</v>
      </c>
      <c r="AZ589" s="13">
        <v>0.18546603480775681</v>
      </c>
      <c r="BB589" s="13">
        <v>0.10001591207337519</v>
      </c>
      <c r="BC589" s="13">
        <v>4.548380072953985E-2</v>
      </c>
      <c r="BD589" s="13">
        <v>0.16207712281286071</v>
      </c>
      <c r="BE589" s="13">
        <v>0.10089666494537609</v>
      </c>
      <c r="BF589" s="13">
        <v>6.9697008291675758E-2</v>
      </c>
      <c r="BH589" s="13">
        <v>0.11028394072593641</v>
      </c>
      <c r="BI589" s="13">
        <v>4.5168666547800093E-2</v>
      </c>
      <c r="BJ589" s="13">
        <v>0.14657083414533489</v>
      </c>
      <c r="BK589" s="13">
        <v>0.1232242188351918</v>
      </c>
      <c r="BL589" s="13">
        <v>2.650572559155245E-2</v>
      </c>
      <c r="BN589" s="13">
        <v>6.4548256071619722E-2</v>
      </c>
      <c r="BO589" s="13">
        <v>8.7252878634898612E-2</v>
      </c>
      <c r="BP589" s="13">
        <v>0.1001659598233733</v>
      </c>
      <c r="BQ589" s="13">
        <v>0.25653486364853723</v>
      </c>
      <c r="BR589" s="13">
        <v>6.9734732238829464E-2</v>
      </c>
      <c r="BS589" s="13">
        <v>9.4965796741220965E-2</v>
      </c>
    </row>
    <row r="590" spans="2:73" x14ac:dyDescent="0.35">
      <c r="B590" s="12" t="s">
        <v>120</v>
      </c>
      <c r="C590" s="13">
        <v>5.2554334003480599E-2</v>
      </c>
      <c r="D590" s="13">
        <v>0.11734851117354569</v>
      </c>
      <c r="E590" s="13">
        <v>0.10345548396985341</v>
      </c>
      <c r="F590" s="13">
        <v>5.2153914565851667E-2</v>
      </c>
      <c r="G590" s="13">
        <v>1.6600002649203721E-2</v>
      </c>
      <c r="H590" s="13">
        <v>3.6927855978934568E-2</v>
      </c>
      <c r="I590" s="13">
        <v>2.5034024949473151E-2</v>
      </c>
      <c r="K590" s="13">
        <v>2.7052602405509069E-2</v>
      </c>
      <c r="L590" s="13">
        <v>7.8176797473086812E-2</v>
      </c>
      <c r="N590" s="13">
        <v>1.8378478338595801E-2</v>
      </c>
      <c r="O590" s="13">
        <v>4.3239153072773928E-2</v>
      </c>
      <c r="P590" s="13">
        <v>8.6718253397371034E-2</v>
      </c>
      <c r="Q590" s="13">
        <v>5.7951314910880028E-2</v>
      </c>
      <c r="S590" s="13">
        <v>5.0325366405710809E-2</v>
      </c>
      <c r="T590" s="13">
        <v>5.5411194597992132E-2</v>
      </c>
      <c r="U590" s="13">
        <v>1.5112959137247001E-2</v>
      </c>
      <c r="V590" s="13">
        <v>7.4860982204327839E-2</v>
      </c>
      <c r="W590" s="13">
        <v>3.8655514844967973E-2</v>
      </c>
      <c r="X590" s="13">
        <v>2.1443463560336991E-2</v>
      </c>
      <c r="Y590" s="13">
        <v>0.12266390286140259</v>
      </c>
      <c r="Z590" s="13">
        <v>6.4475355249662095E-2</v>
      </c>
      <c r="AB590" s="13">
        <v>4.8735535539533519E-2</v>
      </c>
      <c r="AC590" s="13">
        <v>5.4304322628963717E-2</v>
      </c>
      <c r="AD590" s="13">
        <v>3.138296760102835E-2</v>
      </c>
      <c r="AE590" s="13">
        <v>5.3812816227566562E-2</v>
      </c>
      <c r="AF590" s="13">
        <v>1.162863588005783E-2</v>
      </c>
      <c r="AH590" s="13">
        <v>4.3388983435947333E-2</v>
      </c>
      <c r="AI590" s="13">
        <v>5.0320187110035174E-3</v>
      </c>
      <c r="AJ590" s="13">
        <v>5.7933684844009507E-2</v>
      </c>
      <c r="AK590" s="13">
        <v>2.1184452107511631E-2</v>
      </c>
      <c r="AL590" s="13">
        <v>5.4228262895876747E-2</v>
      </c>
      <c r="AM590" s="13">
        <v>4.7774904702436193E-2</v>
      </c>
      <c r="AO590" s="13">
        <v>4.9174298756156497E-2</v>
      </c>
      <c r="AP590" s="13">
        <v>9.2027319680109739E-3</v>
      </c>
      <c r="AQ590" s="13">
        <v>4.6600012126926382E-2</v>
      </c>
      <c r="AR590" s="13">
        <v>1.0676405507957251E-2</v>
      </c>
      <c r="AS590" s="13">
        <v>4.5707374194235317E-2</v>
      </c>
      <c r="AT590" s="13">
        <v>5.0150437225038702E-2</v>
      </c>
      <c r="AV590" s="13">
        <v>2.1568703629698111E-2</v>
      </c>
      <c r="AW590" s="13">
        <v>4.549347990055258E-2</v>
      </c>
      <c r="AX590" s="13">
        <v>9.7152263098167161E-3</v>
      </c>
      <c r="AY590" s="13">
        <v>4.2806707637894813E-2</v>
      </c>
      <c r="AZ590" s="13">
        <v>5.0832587658060438E-2</v>
      </c>
      <c r="BB590" s="13">
        <v>4.1364980748422459E-2</v>
      </c>
      <c r="BC590" s="13">
        <v>1.3740049672265039E-2</v>
      </c>
      <c r="BD590" s="13">
        <v>3.8272586448581808E-2</v>
      </c>
      <c r="BE590" s="13">
        <v>1.448519935172885E-2</v>
      </c>
      <c r="BF590" s="13">
        <v>7.3171887729725299E-2</v>
      </c>
      <c r="BH590" s="13">
        <v>4.0867276177177177E-2</v>
      </c>
      <c r="BI590" s="13">
        <v>1.4335689695376691E-2</v>
      </c>
      <c r="BJ590" s="13">
        <v>3.6228642382865099E-2</v>
      </c>
      <c r="BK590" s="13">
        <v>1.5491818390892181E-2</v>
      </c>
      <c r="BL590" s="13">
        <v>2.5548935670070921E-2</v>
      </c>
      <c r="BN590" s="13">
        <v>1.5378624172660791E-2</v>
      </c>
      <c r="BO590" s="13">
        <v>3.9694103610407337E-2</v>
      </c>
      <c r="BP590" s="13">
        <v>0</v>
      </c>
      <c r="BQ590" s="13">
        <v>4.061251813616068E-2</v>
      </c>
      <c r="BR590" s="13">
        <v>5.5215040779732882E-2</v>
      </c>
      <c r="BS590" s="13">
        <v>4.8710858029787883E-2</v>
      </c>
    </row>
    <row r="592" spans="2:73" x14ac:dyDescent="0.35">
      <c r="B592" s="25" t="s">
        <v>224</v>
      </c>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row>
    <row r="593" spans="2:73" x14ac:dyDescent="0.35">
      <c r="B593" s="27" t="s">
        <v>16</v>
      </c>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row>
    <row r="594" spans="2:73" x14ac:dyDescent="0.35">
      <c r="B594" s="12" t="s">
        <v>225</v>
      </c>
      <c r="C594" s="13">
        <v>0.1118084915969747</v>
      </c>
      <c r="D594" s="13">
        <v>0.19463501014986681</v>
      </c>
      <c r="E594" s="13">
        <v>0.1781344521855768</v>
      </c>
      <c r="F594" s="13">
        <v>0.1362851854359676</v>
      </c>
      <c r="G594" s="13">
        <v>0.1072319943083597</v>
      </c>
      <c r="H594" s="13">
        <v>7.1630722373695915E-2</v>
      </c>
      <c r="I594" s="13">
        <v>4.3867812220866137E-2</v>
      </c>
      <c r="K594" s="13">
        <v>0.1171870309758624</v>
      </c>
      <c r="L594" s="13">
        <v>0.1066863418082554</v>
      </c>
      <c r="N594" s="13">
        <v>0.15532300781344749</v>
      </c>
      <c r="O594" s="13">
        <v>8.4544668206920345E-2</v>
      </c>
      <c r="P594" s="13">
        <v>0.12899166864206871</v>
      </c>
      <c r="Q594" s="13">
        <v>9.6588052580959427E-2</v>
      </c>
      <c r="S594" s="13">
        <v>0.14045364663431789</v>
      </c>
      <c r="T594" s="13">
        <v>0.1246031679941529</v>
      </c>
      <c r="U594" s="13">
        <v>3.0700109770108709E-2</v>
      </c>
      <c r="V594" s="13">
        <v>8.7373504865803281E-2</v>
      </c>
      <c r="W594" s="13">
        <v>0.13110895763967029</v>
      </c>
      <c r="X594" s="13">
        <v>8.2012039944988097E-2</v>
      </c>
      <c r="Y594" s="13">
        <v>0.1380080961472695</v>
      </c>
      <c r="Z594" s="13">
        <v>9.2460998653910581E-2</v>
      </c>
      <c r="AB594" s="13">
        <v>0.1085707745418247</v>
      </c>
      <c r="AC594" s="13">
        <v>0.1091157957531272</v>
      </c>
      <c r="AD594" s="13">
        <v>9.3564704824408998E-2</v>
      </c>
      <c r="AE594" s="13">
        <v>8.455642693412331E-2</v>
      </c>
      <c r="AF594" s="13">
        <v>0.20059472161028169</v>
      </c>
      <c r="AH594" s="13">
        <v>0.12360307410597859</v>
      </c>
      <c r="AI594" s="13">
        <v>0.15983144145560299</v>
      </c>
      <c r="AJ594" s="13">
        <v>5.9940956051617658E-2</v>
      </c>
      <c r="AK594" s="13">
        <v>8.0749337618941597E-2</v>
      </c>
      <c r="AL594" s="13">
        <v>0.14615784623941611</v>
      </c>
      <c r="AM594" s="13">
        <v>7.3717867724076666E-2</v>
      </c>
      <c r="AO594" s="13">
        <v>0.12555522231385149</v>
      </c>
      <c r="AP594" s="13">
        <v>0.16762359452347159</v>
      </c>
      <c r="AQ594" s="13">
        <v>6.6142498348863155E-2</v>
      </c>
      <c r="AR594" s="13">
        <v>9.1746556190371226E-2</v>
      </c>
      <c r="AS594" s="13">
        <v>0.12690412464721981</v>
      </c>
      <c r="AT594" s="13">
        <v>7.0573644686613535E-2</v>
      </c>
      <c r="AV594" s="13">
        <v>0.17705179783130201</v>
      </c>
      <c r="AW594" s="13">
        <v>5.9050061179889847E-2</v>
      </c>
      <c r="AX594" s="13">
        <v>0.10882601357897941</v>
      </c>
      <c r="AY594" s="13">
        <v>0.14238804051292661</v>
      </c>
      <c r="AZ594" s="13">
        <v>8.4598841413069309E-2</v>
      </c>
      <c r="BB594" s="13">
        <v>0.11636037278534871</v>
      </c>
      <c r="BC594" s="13">
        <v>0.13751125619201651</v>
      </c>
      <c r="BD594" s="13">
        <v>7.0162822703725411E-2</v>
      </c>
      <c r="BE594" s="13">
        <v>0.10715773030980461</v>
      </c>
      <c r="BF594" s="13">
        <v>5.5219706966405997E-2</v>
      </c>
      <c r="BH594" s="13">
        <v>0.1222933699143163</v>
      </c>
      <c r="BI594" s="13">
        <v>0.13866763323012249</v>
      </c>
      <c r="BJ594" s="13">
        <v>8.2060899010037311E-2</v>
      </c>
      <c r="BK594" s="13">
        <v>7.9485127092184873E-2</v>
      </c>
      <c r="BL594" s="13">
        <v>3.6750800733149562E-2</v>
      </c>
      <c r="BN594" s="13">
        <v>0.1319645952233654</v>
      </c>
      <c r="BO594" s="13">
        <v>6.2615645939703465E-2</v>
      </c>
      <c r="BP594" s="13">
        <v>9.7264072813118704E-2</v>
      </c>
      <c r="BQ594" s="13">
        <v>0.1148492039090314</v>
      </c>
      <c r="BR594" s="13">
        <v>0.18511833277715789</v>
      </c>
      <c r="BS594" s="13">
        <v>0.1184886856165981</v>
      </c>
    </row>
    <row r="595" spans="2:73" x14ac:dyDescent="0.35">
      <c r="B595" s="12" t="s">
        <v>226</v>
      </c>
      <c r="C595" s="13">
        <v>0.17767611167154701</v>
      </c>
      <c r="D595" s="13">
        <v>0.2485876582258553</v>
      </c>
      <c r="E595" s="13">
        <v>0.24532334289020469</v>
      </c>
      <c r="F595" s="13">
        <v>0.23801716507588649</v>
      </c>
      <c r="G595" s="13">
        <v>0.18011829685733699</v>
      </c>
      <c r="H595" s="13">
        <v>0.1273807311419963</v>
      </c>
      <c r="I595" s="13">
        <v>9.3082969741338978E-2</v>
      </c>
      <c r="K595" s="13">
        <v>0.19379173562081339</v>
      </c>
      <c r="L595" s="13">
        <v>0.16196786017705139</v>
      </c>
      <c r="N595" s="13">
        <v>0.2065348272120083</v>
      </c>
      <c r="O595" s="13">
        <v>0.17252882931484781</v>
      </c>
      <c r="P595" s="13">
        <v>0.14424194193505241</v>
      </c>
      <c r="Q595" s="13">
        <v>0.1946716532170176</v>
      </c>
      <c r="S595" s="13">
        <v>0.1928218741130201</v>
      </c>
      <c r="T595" s="13">
        <v>0.23503569202810071</v>
      </c>
      <c r="U595" s="13">
        <v>0.14453247963097801</v>
      </c>
      <c r="V595" s="13">
        <v>0.17009724920114069</v>
      </c>
      <c r="W595" s="13">
        <v>0.13383389814847391</v>
      </c>
      <c r="X595" s="13">
        <v>0.14683255944156051</v>
      </c>
      <c r="Y595" s="13">
        <v>0.1034836702036737</v>
      </c>
      <c r="Z595" s="13">
        <v>0.1884181652023959</v>
      </c>
      <c r="AB595" s="13">
        <v>0.16919223160646449</v>
      </c>
      <c r="AC595" s="13">
        <v>0.19058169605743169</v>
      </c>
      <c r="AD595" s="13">
        <v>0.16236109266909629</v>
      </c>
      <c r="AE595" s="13">
        <v>0.14302581566200431</v>
      </c>
      <c r="AF595" s="13">
        <v>0.2206610481772171</v>
      </c>
      <c r="AH595" s="13">
        <v>0.2244555388883534</v>
      </c>
      <c r="AI595" s="13">
        <v>0.22081482010097739</v>
      </c>
      <c r="AJ595" s="13">
        <v>0.1017774021643735</v>
      </c>
      <c r="AK595" s="13">
        <v>0.1220240995008736</v>
      </c>
      <c r="AL595" s="13">
        <v>0.21834296530087829</v>
      </c>
      <c r="AM595" s="13">
        <v>9.6315025895978415E-2</v>
      </c>
      <c r="AO595" s="13">
        <v>0.20595980631199129</v>
      </c>
      <c r="AP595" s="13">
        <v>0.20439483545491141</v>
      </c>
      <c r="AQ595" s="13">
        <v>8.4632955841124111E-2</v>
      </c>
      <c r="AR595" s="13">
        <v>0.114123865078523</v>
      </c>
      <c r="AS595" s="13">
        <v>0.29069716753648089</v>
      </c>
      <c r="AT595" s="13">
        <v>0.12029672101807749</v>
      </c>
      <c r="AV595" s="13">
        <v>0.19488223874575891</v>
      </c>
      <c r="AW595" s="13">
        <v>0.1375962144053777</v>
      </c>
      <c r="AX595" s="13">
        <v>0.1288929272238731</v>
      </c>
      <c r="AY595" s="13">
        <v>0.2798864402938791</v>
      </c>
      <c r="AZ595" s="13">
        <v>0.1122339326053651</v>
      </c>
      <c r="BB595" s="13">
        <v>0.2217343551271958</v>
      </c>
      <c r="BC595" s="13">
        <v>0.1756318698069769</v>
      </c>
      <c r="BD595" s="13">
        <v>5.5176088964558577E-2</v>
      </c>
      <c r="BE595" s="13">
        <v>0.1182691738085396</v>
      </c>
      <c r="BF595" s="13">
        <v>0.33174557330639398</v>
      </c>
      <c r="BH595" s="13">
        <v>0.20984371146929789</v>
      </c>
      <c r="BI595" s="13">
        <v>0.1887113576020607</v>
      </c>
      <c r="BJ595" s="13">
        <v>6.3396360140969693E-2</v>
      </c>
      <c r="BK595" s="13">
        <v>9.9024325195591345E-2</v>
      </c>
      <c r="BL595" s="13">
        <v>0.32973243372170552</v>
      </c>
      <c r="BN595" s="13">
        <v>0.16133552381311991</v>
      </c>
      <c r="BO595" s="13">
        <v>6.7182947962630482E-2</v>
      </c>
      <c r="BP595" s="13">
        <v>9.4504543074958633E-2</v>
      </c>
      <c r="BQ595" s="13">
        <v>0.12984952071057659</v>
      </c>
      <c r="BR595" s="13">
        <v>0.2603858869366949</v>
      </c>
      <c r="BS595" s="13">
        <v>0.23119510678416849</v>
      </c>
    </row>
    <row r="596" spans="2:73" x14ac:dyDescent="0.35">
      <c r="B596" s="12" t="s">
        <v>227</v>
      </c>
      <c r="C596" s="13">
        <v>0.26837105092928842</v>
      </c>
      <c r="D596" s="13">
        <v>0.21467387639460081</v>
      </c>
      <c r="E596" s="13">
        <v>0.24785748048048811</v>
      </c>
      <c r="F596" s="13">
        <v>0.24124304067553071</v>
      </c>
      <c r="G596" s="13">
        <v>0.26704672901637988</v>
      </c>
      <c r="H596" s="13">
        <v>0.33200300954394429</v>
      </c>
      <c r="I596" s="13">
        <v>0.27945948371045998</v>
      </c>
      <c r="K596" s="13">
        <v>0.25862093081585391</v>
      </c>
      <c r="L596" s="13">
        <v>0.27873675327960368</v>
      </c>
      <c r="N596" s="13">
        <v>0.27408113735525391</v>
      </c>
      <c r="O596" s="13">
        <v>0.29730627794363251</v>
      </c>
      <c r="P596" s="13">
        <v>0.21951274081592351</v>
      </c>
      <c r="Q596" s="13">
        <v>0.27727182480766799</v>
      </c>
      <c r="S596" s="13">
        <v>0.24460825471048819</v>
      </c>
      <c r="T596" s="13">
        <v>0.26674560589695728</v>
      </c>
      <c r="U596" s="13">
        <v>0.26672743633432278</v>
      </c>
      <c r="V596" s="13">
        <v>0.25997787312791332</v>
      </c>
      <c r="W596" s="13">
        <v>0.2984702914870952</v>
      </c>
      <c r="X596" s="13">
        <v>0.33985743635518062</v>
      </c>
      <c r="Y596" s="13">
        <v>0.23972235984335871</v>
      </c>
      <c r="Z596" s="13">
        <v>0.2497360916377187</v>
      </c>
      <c r="AB596" s="13">
        <v>0.30179518176838271</v>
      </c>
      <c r="AC596" s="13">
        <v>0.2401102247658527</v>
      </c>
      <c r="AD596" s="13">
        <v>0.24139233877716279</v>
      </c>
      <c r="AE596" s="13">
        <v>0.36913557932609548</v>
      </c>
      <c r="AF596" s="13">
        <v>0.24107590876732971</v>
      </c>
      <c r="AH596" s="13">
        <v>0.25710895870296913</v>
      </c>
      <c r="AI596" s="13">
        <v>0.2266119991475507</v>
      </c>
      <c r="AJ596" s="13">
        <v>0.30794091557972852</v>
      </c>
      <c r="AK596" s="13">
        <v>0.42165794349034458</v>
      </c>
      <c r="AL596" s="13">
        <v>0.30099284278484428</v>
      </c>
      <c r="AM596" s="13">
        <v>0.25332461946502821</v>
      </c>
      <c r="AO596" s="13">
        <v>0.27064572579127721</v>
      </c>
      <c r="AP596" s="13">
        <v>0.22557459984188449</v>
      </c>
      <c r="AQ596" s="13">
        <v>0.31714089876087032</v>
      </c>
      <c r="AR596" s="13">
        <v>0.42203890169755109</v>
      </c>
      <c r="AS596" s="13">
        <v>0.26770014021725241</v>
      </c>
      <c r="AT596" s="13">
        <v>0.24952875337244421</v>
      </c>
      <c r="AV596" s="13">
        <v>0.2381102633191218</v>
      </c>
      <c r="AW596" s="13">
        <v>0.31607156510228168</v>
      </c>
      <c r="AX596" s="13">
        <v>0.35606088732378183</v>
      </c>
      <c r="AY596" s="13">
        <v>0.28619310995771141</v>
      </c>
      <c r="AZ596" s="13">
        <v>0.2604713720371668</v>
      </c>
      <c r="BB596" s="13">
        <v>0.25769364858237542</v>
      </c>
      <c r="BC596" s="13">
        <v>0.22174026161109331</v>
      </c>
      <c r="BD596" s="13">
        <v>0.28863093972466158</v>
      </c>
      <c r="BE596" s="13">
        <v>0.41463198155872732</v>
      </c>
      <c r="BF596" s="13">
        <v>0.33186338431751611</v>
      </c>
      <c r="BH596" s="13">
        <v>0.26351430574150392</v>
      </c>
      <c r="BI596" s="13">
        <v>0.20425103822858051</v>
      </c>
      <c r="BJ596" s="13">
        <v>0.29661423077370019</v>
      </c>
      <c r="BK596" s="13">
        <v>0.42677624892315752</v>
      </c>
      <c r="BL596" s="13">
        <v>0.29183893128174893</v>
      </c>
      <c r="BN596" s="13">
        <v>0.25846158092283888</v>
      </c>
      <c r="BO596" s="13">
        <v>0.30552123168184242</v>
      </c>
      <c r="BP596" s="13">
        <v>0.42182614866113272</v>
      </c>
      <c r="BQ596" s="13">
        <v>0.2124738593776794</v>
      </c>
      <c r="BR596" s="13">
        <v>0.31616863685086621</v>
      </c>
      <c r="BS596" s="13">
        <v>0.25760023665573112</v>
      </c>
    </row>
    <row r="597" spans="2:73" x14ac:dyDescent="0.35">
      <c r="B597" s="12" t="s">
        <v>228</v>
      </c>
      <c r="C597" s="13">
        <v>0.2499103827096564</v>
      </c>
      <c r="D597" s="13">
        <v>0.1594955855140674</v>
      </c>
      <c r="E597" s="13">
        <v>0.16034238009739971</v>
      </c>
      <c r="F597" s="13">
        <v>0.21789606852700699</v>
      </c>
      <c r="G597" s="13">
        <v>0.19060369223161261</v>
      </c>
      <c r="H597" s="13">
        <v>0.30603827343641482</v>
      </c>
      <c r="I597" s="13">
        <v>0.37819170535815638</v>
      </c>
      <c r="K597" s="13">
        <v>0.27557126208319488</v>
      </c>
      <c r="L597" s="13">
        <v>0.22252898053383091</v>
      </c>
      <c r="N597" s="13">
        <v>0.2064824286385927</v>
      </c>
      <c r="O597" s="13">
        <v>0.26802869458090189</v>
      </c>
      <c r="P597" s="13">
        <v>0.31046407350303901</v>
      </c>
      <c r="Q597" s="13">
        <v>0.20283040040424111</v>
      </c>
      <c r="S597" s="13">
        <v>0.2125990147810316</v>
      </c>
      <c r="T597" s="13">
        <v>0.16947819255931501</v>
      </c>
      <c r="U597" s="13">
        <v>0.39678267125119138</v>
      </c>
      <c r="V597" s="13">
        <v>0.22524743790570431</v>
      </c>
      <c r="W597" s="13">
        <v>0.31445019909295158</v>
      </c>
      <c r="X597" s="13">
        <v>0.2802491701976364</v>
      </c>
      <c r="Y597" s="13">
        <v>0.33688065077130341</v>
      </c>
      <c r="Z597" s="13">
        <v>0.29355527348894178</v>
      </c>
      <c r="AB597" s="13">
        <v>0.21118647815972699</v>
      </c>
      <c r="AC597" s="13">
        <v>0.26298676439450952</v>
      </c>
      <c r="AD597" s="13">
        <v>0.28232780536626872</v>
      </c>
      <c r="AE597" s="13">
        <v>0.2482735496696333</v>
      </c>
      <c r="AF597" s="13">
        <v>0.2366306501305189</v>
      </c>
      <c r="AH597" s="13">
        <v>0.16918915561313241</v>
      </c>
      <c r="AI597" s="13">
        <v>0.2191788590479348</v>
      </c>
      <c r="AJ597" s="13">
        <v>0.36321541518432521</v>
      </c>
      <c r="AK597" s="13">
        <v>0.29248485732140178</v>
      </c>
      <c r="AL597" s="13">
        <v>0.17939504046505761</v>
      </c>
      <c r="AM597" s="13">
        <v>0.45044186510192269</v>
      </c>
      <c r="AO597" s="13">
        <v>0.16422673860046619</v>
      </c>
      <c r="AP597" s="13">
        <v>0.2364472264504546</v>
      </c>
      <c r="AQ597" s="13">
        <v>0.35223856101544732</v>
      </c>
      <c r="AR597" s="13">
        <v>0.2607389345904676</v>
      </c>
      <c r="AS597" s="13">
        <v>0.1532859165140435</v>
      </c>
      <c r="AT597" s="13">
        <v>0.43839659881341941</v>
      </c>
      <c r="AV597" s="13">
        <v>0.20203926336345579</v>
      </c>
      <c r="AW597" s="13">
        <v>0.25725465706975181</v>
      </c>
      <c r="AX597" s="13">
        <v>0.27341355410223173</v>
      </c>
      <c r="AY597" s="13">
        <v>0.18153562637109749</v>
      </c>
      <c r="AZ597" s="13">
        <v>0.43639774108063167</v>
      </c>
      <c r="BB597" s="13">
        <v>0.20301233237684041</v>
      </c>
      <c r="BC597" s="13">
        <v>0.29529326025425467</v>
      </c>
      <c r="BD597" s="13">
        <v>0.47158570026479291</v>
      </c>
      <c r="BE597" s="13">
        <v>0.27048584758476901</v>
      </c>
      <c r="BF597" s="13">
        <v>0.1462654544622756</v>
      </c>
      <c r="BH597" s="13">
        <v>0.20205378913083041</v>
      </c>
      <c r="BI597" s="13">
        <v>0.30110722994195549</v>
      </c>
      <c r="BJ597" s="13">
        <v>0.44333232295271457</v>
      </c>
      <c r="BK597" s="13">
        <v>0.30831208269417082</v>
      </c>
      <c r="BL597" s="13">
        <v>0.15991006612682851</v>
      </c>
      <c r="BN597" s="13">
        <v>0.29135930760211942</v>
      </c>
      <c r="BO597" s="13">
        <v>0.4157258860453103</v>
      </c>
      <c r="BP597" s="13">
        <v>0.28008621815567619</v>
      </c>
      <c r="BQ597" s="13">
        <v>0.3792881693113862</v>
      </c>
      <c r="BR597" s="13">
        <v>0.14274980270379331</v>
      </c>
      <c r="BS597" s="13">
        <v>0.1791142019394161</v>
      </c>
    </row>
    <row r="598" spans="2:73" x14ac:dyDescent="0.35">
      <c r="B598" s="12" t="s">
        <v>96</v>
      </c>
      <c r="C598" s="13">
        <v>0.19223396309253349</v>
      </c>
      <c r="D598" s="13">
        <v>0.18260786971560969</v>
      </c>
      <c r="E598" s="13">
        <v>0.1683423443463308</v>
      </c>
      <c r="F598" s="13">
        <v>0.16655854028560799</v>
      </c>
      <c r="G598" s="13">
        <v>0.25499928758631069</v>
      </c>
      <c r="H598" s="13">
        <v>0.16294726350394859</v>
      </c>
      <c r="I598" s="13">
        <v>0.2053980289691785</v>
      </c>
      <c r="K598" s="13">
        <v>0.1548290405042754</v>
      </c>
      <c r="L598" s="13">
        <v>0.23008006420125859</v>
      </c>
      <c r="N598" s="13">
        <v>0.1575785989806977</v>
      </c>
      <c r="O598" s="13">
        <v>0.17759152995369751</v>
      </c>
      <c r="P598" s="13">
        <v>0.19678957510391629</v>
      </c>
      <c r="Q598" s="13">
        <v>0.22863806899011391</v>
      </c>
      <c r="S598" s="13">
        <v>0.2095172097611421</v>
      </c>
      <c r="T598" s="13">
        <v>0.20413734152147389</v>
      </c>
      <c r="U598" s="13">
        <v>0.16125730301339911</v>
      </c>
      <c r="V598" s="13">
        <v>0.25730393489943831</v>
      </c>
      <c r="W598" s="13">
        <v>0.1221366536318088</v>
      </c>
      <c r="X598" s="13">
        <v>0.15104879406063451</v>
      </c>
      <c r="Y598" s="13">
        <v>0.18190522303439469</v>
      </c>
      <c r="Z598" s="13">
        <v>0.17582947101703289</v>
      </c>
      <c r="AB598" s="13">
        <v>0.20925533392360121</v>
      </c>
      <c r="AC598" s="13">
        <v>0.1972055190290789</v>
      </c>
      <c r="AD598" s="13">
        <v>0.22035405836306321</v>
      </c>
      <c r="AE598" s="13">
        <v>0.15500862840814361</v>
      </c>
      <c r="AF598" s="13">
        <v>0.1010376713146527</v>
      </c>
      <c r="AH598" s="13">
        <v>0.22564327268956649</v>
      </c>
      <c r="AI598" s="13">
        <v>0.17356288024793401</v>
      </c>
      <c r="AJ598" s="13">
        <v>0.16712531101995509</v>
      </c>
      <c r="AK598" s="13">
        <v>8.308376206843833E-2</v>
      </c>
      <c r="AL598" s="13">
        <v>0.1551113052098034</v>
      </c>
      <c r="AM598" s="13">
        <v>0.1262006218129941</v>
      </c>
      <c r="AO598" s="13">
        <v>0.2336125069824139</v>
      </c>
      <c r="AP598" s="13">
        <v>0.16595974372927791</v>
      </c>
      <c r="AQ598" s="13">
        <v>0.17984508603369509</v>
      </c>
      <c r="AR598" s="13">
        <v>0.1113517424430871</v>
      </c>
      <c r="AS598" s="13">
        <v>0.1614126510850033</v>
      </c>
      <c r="AT598" s="13">
        <v>0.1212042821094452</v>
      </c>
      <c r="AV598" s="13">
        <v>0.1879164367403616</v>
      </c>
      <c r="AW598" s="13">
        <v>0.2300275022426988</v>
      </c>
      <c r="AX598" s="13">
        <v>0.13280661777113389</v>
      </c>
      <c r="AY598" s="13">
        <v>0.1099967828643854</v>
      </c>
      <c r="AZ598" s="13">
        <v>0.106298112863767</v>
      </c>
      <c r="BB598" s="13">
        <v>0.20119929112823959</v>
      </c>
      <c r="BC598" s="13">
        <v>0.16982335213565861</v>
      </c>
      <c r="BD598" s="13">
        <v>0.11444444834226131</v>
      </c>
      <c r="BE598" s="13">
        <v>8.9455266738159692E-2</v>
      </c>
      <c r="BF598" s="13">
        <v>0.1349058809474081</v>
      </c>
      <c r="BH598" s="13">
        <v>0.2022948237440515</v>
      </c>
      <c r="BI598" s="13">
        <v>0.1672627409972805</v>
      </c>
      <c r="BJ598" s="13">
        <v>0.1145961871225783</v>
      </c>
      <c r="BK598" s="13">
        <v>8.6402216094895581E-2</v>
      </c>
      <c r="BL598" s="13">
        <v>0.18176776813656739</v>
      </c>
      <c r="BN598" s="13">
        <v>0.15687899243855649</v>
      </c>
      <c r="BO598" s="13">
        <v>0.14895428837051311</v>
      </c>
      <c r="BP598" s="13">
        <v>0.1063190172951136</v>
      </c>
      <c r="BQ598" s="13">
        <v>0.16353924669132661</v>
      </c>
      <c r="BR598" s="13">
        <v>9.5577340731488061E-2</v>
      </c>
      <c r="BS598" s="13">
        <v>0.2136017690040862</v>
      </c>
    </row>
    <row r="600" spans="2:73" x14ac:dyDescent="0.35">
      <c r="B600" s="25" t="s">
        <v>229</v>
      </c>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row>
    <row r="601" spans="2:73" x14ac:dyDescent="0.35">
      <c r="B601" s="27" t="s">
        <v>16</v>
      </c>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row>
    <row r="602" spans="2:73" ht="29" x14ac:dyDescent="0.35">
      <c r="B602" s="12" t="s">
        <v>230</v>
      </c>
      <c r="C602" s="13">
        <v>0.45121472732858542</v>
      </c>
      <c r="D602" s="13">
        <v>0.60794090975113557</v>
      </c>
      <c r="E602" s="13">
        <v>0.53366894673199028</v>
      </c>
      <c r="F602" s="13">
        <v>0.54947469618028233</v>
      </c>
      <c r="G602" s="13">
        <v>0.47151452645715808</v>
      </c>
      <c r="H602" s="13">
        <v>0.3634749844684077</v>
      </c>
      <c r="I602" s="13">
        <v>0.30765163235821852</v>
      </c>
      <c r="K602" s="13">
        <v>0.48940807277446202</v>
      </c>
      <c r="L602" s="13">
        <v>0.41176245060463251</v>
      </c>
      <c r="N602" s="13">
        <v>0.56600632170191101</v>
      </c>
      <c r="O602" s="13">
        <v>0.46196151249829948</v>
      </c>
      <c r="P602" s="13">
        <v>0.40389082067709797</v>
      </c>
      <c r="Q602" s="13">
        <v>0.3964968842576323</v>
      </c>
      <c r="S602" s="13">
        <v>0.50838083783129684</v>
      </c>
      <c r="T602" s="13">
        <v>0.56140558353614745</v>
      </c>
      <c r="U602" s="13">
        <v>0.27657335488807311</v>
      </c>
      <c r="V602" s="13">
        <v>0.35881229436064022</v>
      </c>
      <c r="W602" s="13">
        <v>0.46901649463083428</v>
      </c>
      <c r="X602" s="13">
        <v>0.37611905357353032</v>
      </c>
      <c r="Y602" s="13">
        <v>0.44753549165582618</v>
      </c>
      <c r="Z602" s="13">
        <v>0.41142719000658412</v>
      </c>
      <c r="AB602" s="13">
        <v>0.42409461652463698</v>
      </c>
      <c r="AC602" s="13">
        <v>0.42558657977377329</v>
      </c>
      <c r="AD602" s="13">
        <v>0.45555780366005483</v>
      </c>
      <c r="AE602" s="13">
        <v>0.52725001851243403</v>
      </c>
      <c r="AF602" s="13">
        <v>0.58448796989558272</v>
      </c>
      <c r="AH602" s="13">
        <v>0.54799648023406045</v>
      </c>
      <c r="AI602" s="13">
        <v>0.55496009378891642</v>
      </c>
      <c r="AJ602" s="13">
        <v>0.27954657808528582</v>
      </c>
      <c r="AK602" s="13">
        <v>0.39854527889230962</v>
      </c>
      <c r="AL602" s="13">
        <v>0.696340540898442</v>
      </c>
      <c r="AM602" s="13">
        <v>0.21031081892539111</v>
      </c>
      <c r="AO602" s="13">
        <v>0.52172435848891952</v>
      </c>
      <c r="AP602" s="13">
        <v>0.56727582722717518</v>
      </c>
      <c r="AQ602" s="13">
        <v>0.28266724080283179</v>
      </c>
      <c r="AR602" s="13">
        <v>0.3639212663542204</v>
      </c>
      <c r="AS602" s="13">
        <v>0.73971521065105972</v>
      </c>
      <c r="AT602" s="13">
        <v>0.22125442016276181</v>
      </c>
      <c r="AV602" s="13">
        <v>0.57557823004623609</v>
      </c>
      <c r="AW602" s="13">
        <v>0.33763772970972511</v>
      </c>
      <c r="AX602" s="13">
        <v>0.42775534280717858</v>
      </c>
      <c r="AY602" s="13">
        <v>0.71143016323033326</v>
      </c>
      <c r="AZ602" s="13">
        <v>0.2363356958438291</v>
      </c>
      <c r="BB602" s="13">
        <v>0.52933663221971206</v>
      </c>
      <c r="BC602" s="13">
        <v>0.49562186109856943</v>
      </c>
      <c r="BD602" s="13">
        <v>0.2034382266779913</v>
      </c>
      <c r="BE602" s="13">
        <v>0.40779972386761909</v>
      </c>
      <c r="BF602" s="13">
        <v>0.70239383703990077</v>
      </c>
      <c r="BH602" s="13">
        <v>0.50805052301302067</v>
      </c>
      <c r="BI602" s="13">
        <v>0.51981848218022142</v>
      </c>
      <c r="BJ602" s="13">
        <v>0.22884274377096361</v>
      </c>
      <c r="BK602" s="13">
        <v>0.35650256447488332</v>
      </c>
      <c r="BL602" s="13">
        <v>0.74970216413518243</v>
      </c>
      <c r="BN602" s="13">
        <v>0.50483371615882877</v>
      </c>
      <c r="BO602" s="13">
        <v>0.22258628505782829</v>
      </c>
      <c r="BP602" s="13">
        <v>0.39911386101940671</v>
      </c>
      <c r="BQ602" s="13">
        <v>0.32837134852217248</v>
      </c>
      <c r="BR602" s="13">
        <v>0.73456946891566199</v>
      </c>
      <c r="BS602" s="13">
        <v>0.53054705739909525</v>
      </c>
    </row>
    <row r="603" spans="2:73" ht="29" x14ac:dyDescent="0.35">
      <c r="B603" s="12" t="s">
        <v>231</v>
      </c>
      <c r="C603" s="13">
        <v>0.36923676556299878</v>
      </c>
      <c r="D603" s="13">
        <v>0.19471710297178341</v>
      </c>
      <c r="E603" s="13">
        <v>0.25360188118216209</v>
      </c>
      <c r="F603" s="13">
        <v>0.31292280714425852</v>
      </c>
      <c r="G603" s="13">
        <v>0.35382999048708202</v>
      </c>
      <c r="H603" s="13">
        <v>0.43852013839491139</v>
      </c>
      <c r="I603" s="13">
        <v>0.5273783942551048</v>
      </c>
      <c r="K603" s="13">
        <v>0.40382024135787831</v>
      </c>
      <c r="L603" s="13">
        <v>0.33549986036441981</v>
      </c>
      <c r="N603" s="13">
        <v>0.34101183686343461</v>
      </c>
      <c r="O603" s="13">
        <v>0.37011516067360878</v>
      </c>
      <c r="P603" s="13">
        <v>0.40305282442647627</v>
      </c>
      <c r="Q603" s="13">
        <v>0.3596012073625911</v>
      </c>
      <c r="S603" s="13">
        <v>0.32577042310302362</v>
      </c>
      <c r="T603" s="13">
        <v>0.24356733285834389</v>
      </c>
      <c r="U603" s="13">
        <v>0.55148608760218987</v>
      </c>
      <c r="V603" s="13">
        <v>0.42609615273783169</v>
      </c>
      <c r="W603" s="13">
        <v>0.44194904318885198</v>
      </c>
      <c r="X603" s="13">
        <v>0.43525672709975483</v>
      </c>
      <c r="Y603" s="13">
        <v>0.34387608006720799</v>
      </c>
      <c r="Z603" s="13">
        <v>0.35365254128273149</v>
      </c>
      <c r="AB603" s="13">
        <v>0.34907675174715869</v>
      </c>
      <c r="AC603" s="13">
        <v>0.39402734423261998</v>
      </c>
      <c r="AD603" s="13">
        <v>0.38882882921508799</v>
      </c>
      <c r="AE603" s="13">
        <v>0.34389382142289809</v>
      </c>
      <c r="AF603" s="13">
        <v>0.33481886427295871</v>
      </c>
      <c r="AH603" s="13">
        <v>0.28104186867667003</v>
      </c>
      <c r="AI603" s="13">
        <v>0.33646680208680307</v>
      </c>
      <c r="AJ603" s="13">
        <v>0.53905650381688774</v>
      </c>
      <c r="AK603" s="13">
        <v>0.4117560640660502</v>
      </c>
      <c r="AL603" s="13">
        <v>0.16614219285703169</v>
      </c>
      <c r="AM603" s="13">
        <v>0.65974106944958932</v>
      </c>
      <c r="AO603" s="13">
        <v>0.29157661014650071</v>
      </c>
      <c r="AP603" s="13">
        <v>0.31926024000239672</v>
      </c>
      <c r="AQ603" s="13">
        <v>0.54291747432817972</v>
      </c>
      <c r="AR603" s="13">
        <v>0.47137629591502378</v>
      </c>
      <c r="AS603" s="13">
        <v>0.150020716820193</v>
      </c>
      <c r="AT603" s="13">
        <v>0.6500397477541825</v>
      </c>
      <c r="AV603" s="13">
        <v>0.30442723941296029</v>
      </c>
      <c r="AW603" s="13">
        <v>0.48149466089717391</v>
      </c>
      <c r="AX603" s="13">
        <v>0.42572984057395341</v>
      </c>
      <c r="AY603" s="13">
        <v>0.17622204359015689</v>
      </c>
      <c r="AZ603" s="13">
        <v>0.64511594004411421</v>
      </c>
      <c r="BB603" s="13">
        <v>0.29980823663316042</v>
      </c>
      <c r="BC603" s="13">
        <v>0.39365526118630001</v>
      </c>
      <c r="BD603" s="13">
        <v>0.66967850619975766</v>
      </c>
      <c r="BE603" s="13">
        <v>0.48466046438648891</v>
      </c>
      <c r="BF603" s="13">
        <v>0.17664364617708039</v>
      </c>
      <c r="BH603" s="13">
        <v>0.31037793273906511</v>
      </c>
      <c r="BI603" s="13">
        <v>0.36979480412374832</v>
      </c>
      <c r="BJ603" s="13">
        <v>0.64253067442792833</v>
      </c>
      <c r="BK603" s="13">
        <v>0.56982793322461733</v>
      </c>
      <c r="BL603" s="13">
        <v>0.1702893922802062</v>
      </c>
      <c r="BN603" s="13">
        <v>0.38782116832630098</v>
      </c>
      <c r="BO603" s="13">
        <v>0.60594352968312004</v>
      </c>
      <c r="BP603" s="13">
        <v>0.4546125878195183</v>
      </c>
      <c r="BQ603" s="13">
        <v>0.54495044305198748</v>
      </c>
      <c r="BR603" s="13">
        <v>0.1670683250189047</v>
      </c>
      <c r="BS603" s="13">
        <v>0.29862373153305433</v>
      </c>
    </row>
    <row r="604" spans="2:73" x14ac:dyDescent="0.35">
      <c r="B604" s="12" t="s">
        <v>96</v>
      </c>
      <c r="C604" s="13">
        <v>0.17954850710841591</v>
      </c>
      <c r="D604" s="13">
        <v>0.1973419872770813</v>
      </c>
      <c r="E604" s="13">
        <v>0.2127291720858476</v>
      </c>
      <c r="F604" s="13">
        <v>0.13760249667545901</v>
      </c>
      <c r="G604" s="13">
        <v>0.1746554830557599</v>
      </c>
      <c r="H604" s="13">
        <v>0.19800487713668091</v>
      </c>
      <c r="I604" s="13">
        <v>0.16496997338667671</v>
      </c>
      <c r="K604" s="13">
        <v>0.1067716858676597</v>
      </c>
      <c r="L604" s="13">
        <v>0.25273768903094762</v>
      </c>
      <c r="N604" s="13">
        <v>9.2981841434654447E-2</v>
      </c>
      <c r="O604" s="13">
        <v>0.16792332682809161</v>
      </c>
      <c r="P604" s="13">
        <v>0.19305635489642561</v>
      </c>
      <c r="Q604" s="13">
        <v>0.2439019083797766</v>
      </c>
      <c r="S604" s="13">
        <v>0.1658487390656796</v>
      </c>
      <c r="T604" s="13">
        <v>0.1950270836055083</v>
      </c>
      <c r="U604" s="13">
        <v>0.17194055750973711</v>
      </c>
      <c r="V604" s="13">
        <v>0.21509155290152809</v>
      </c>
      <c r="W604" s="13">
        <v>8.9034462180313745E-2</v>
      </c>
      <c r="X604" s="13">
        <v>0.18862421932671489</v>
      </c>
      <c r="Y604" s="13">
        <v>0.2085884282769658</v>
      </c>
      <c r="Z604" s="13">
        <v>0.23492026871068419</v>
      </c>
      <c r="AB604" s="13">
        <v>0.22682863172820431</v>
      </c>
      <c r="AC604" s="13">
        <v>0.18038607599360659</v>
      </c>
      <c r="AD604" s="13">
        <v>0.15561336712485729</v>
      </c>
      <c r="AE604" s="13">
        <v>0.12885616006466791</v>
      </c>
      <c r="AF604" s="13">
        <v>8.0693165831458774E-2</v>
      </c>
      <c r="AH604" s="13">
        <v>0.17096165108926961</v>
      </c>
      <c r="AI604" s="13">
        <v>0.10857310412428051</v>
      </c>
      <c r="AJ604" s="13">
        <v>0.1813969180978264</v>
      </c>
      <c r="AK604" s="13">
        <v>0.18969865704163999</v>
      </c>
      <c r="AL604" s="13">
        <v>0.13751726624452609</v>
      </c>
      <c r="AM604" s="13">
        <v>0.12994811162501979</v>
      </c>
      <c r="AO604" s="13">
        <v>0.18669903136457969</v>
      </c>
      <c r="AP604" s="13">
        <v>0.1134639327704281</v>
      </c>
      <c r="AQ604" s="13">
        <v>0.1744152848689885</v>
      </c>
      <c r="AR604" s="13">
        <v>0.1647024377307558</v>
      </c>
      <c r="AS604" s="13">
        <v>0.1102640725287473</v>
      </c>
      <c r="AT604" s="13">
        <v>0.12870583208305561</v>
      </c>
      <c r="AV604" s="13">
        <v>0.1199945305408037</v>
      </c>
      <c r="AW604" s="13">
        <v>0.1808676093931009</v>
      </c>
      <c r="AX604" s="13">
        <v>0.14651481661886789</v>
      </c>
      <c r="AY604" s="13">
        <v>0.11234779317951001</v>
      </c>
      <c r="AZ604" s="13">
        <v>0.11854836411205651</v>
      </c>
      <c r="BB604" s="13">
        <v>0.17085513114712739</v>
      </c>
      <c r="BC604" s="13">
        <v>0.1107228777151306</v>
      </c>
      <c r="BD604" s="13">
        <v>0.1268832671222509</v>
      </c>
      <c r="BE604" s="13">
        <v>0.1075398117458921</v>
      </c>
      <c r="BF604" s="13">
        <v>0.1209625167830187</v>
      </c>
      <c r="BH604" s="13">
        <v>0.1815715442479143</v>
      </c>
      <c r="BI604" s="13">
        <v>0.1103867136960302</v>
      </c>
      <c r="BJ604" s="13">
        <v>0.12862658180110789</v>
      </c>
      <c r="BK604" s="13">
        <v>7.3669502300499456E-2</v>
      </c>
      <c r="BL604" s="13">
        <v>8.0008443584611316E-2</v>
      </c>
      <c r="BN604" s="13">
        <v>0.10734511551487021</v>
      </c>
      <c r="BO604" s="13">
        <v>0.17147018525905161</v>
      </c>
      <c r="BP604" s="13">
        <v>0.14627355116107479</v>
      </c>
      <c r="BQ604" s="13">
        <v>0.12667820842584021</v>
      </c>
      <c r="BR604" s="13">
        <v>9.836220606543343E-2</v>
      </c>
      <c r="BS604" s="13">
        <v>0.17082921106785051</v>
      </c>
    </row>
    <row r="606" spans="2:73" x14ac:dyDescent="0.35">
      <c r="B606" s="25" t="s">
        <v>232</v>
      </c>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row>
    <row r="607" spans="2:73" x14ac:dyDescent="0.35">
      <c r="B607" s="27" t="s">
        <v>19</v>
      </c>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row>
    <row r="608" spans="2:73" x14ac:dyDescent="0.35">
      <c r="B608" s="12" t="s">
        <v>233</v>
      </c>
      <c r="C608" s="13">
        <v>0.174508123585285</v>
      </c>
      <c r="D608" s="13">
        <v>0</v>
      </c>
      <c r="E608" s="13">
        <v>9.0754296916109436E-2</v>
      </c>
      <c r="F608" s="13">
        <v>6.5206400450088034E-2</v>
      </c>
      <c r="G608" s="13">
        <v>0</v>
      </c>
      <c r="H608" s="13">
        <v>3.7568185042296913E-2</v>
      </c>
      <c r="I608" s="13">
        <v>0.3849216908152458</v>
      </c>
      <c r="K608" s="13">
        <v>0.15378399524697731</v>
      </c>
      <c r="L608" s="13">
        <v>0.2061348516281937</v>
      </c>
      <c r="N608" s="13">
        <v>0.16909180612861871</v>
      </c>
      <c r="O608" s="13">
        <v>0.1125740331630934</v>
      </c>
      <c r="P608" s="13">
        <v>0.23236195750471419</v>
      </c>
      <c r="Q608" s="13">
        <v>0.17765684184530131</v>
      </c>
      <c r="S608" s="13">
        <v>0.15517350152104911</v>
      </c>
      <c r="T608" s="13">
        <v>0.1369481402254934</v>
      </c>
      <c r="U608" s="13">
        <v>0.1837455036121996</v>
      </c>
      <c r="V608" s="13">
        <v>0.16323933174944241</v>
      </c>
      <c r="W608" s="13">
        <v>0.1151925573129344</v>
      </c>
      <c r="X608" s="13">
        <v>0.21200610200589889</v>
      </c>
      <c r="Y608" s="13">
        <v>0</v>
      </c>
      <c r="Z608" s="13">
        <v>0.37904787107009769</v>
      </c>
      <c r="AB608" s="13">
        <v>0.12205097088884739</v>
      </c>
      <c r="AC608" s="13">
        <v>0.1784232696786078</v>
      </c>
      <c r="AD608" s="13">
        <v>0.18821072473930611</v>
      </c>
      <c r="AE608" s="13">
        <v>0.42716770058563103</v>
      </c>
      <c r="AF608" s="13">
        <v>0</v>
      </c>
      <c r="AH608" s="13">
        <v>0.1353568146730941</v>
      </c>
      <c r="AI608" s="13">
        <v>0.15712897188057351</v>
      </c>
      <c r="AJ608" s="13">
        <v>0.2029173677345143</v>
      </c>
      <c r="AK608" s="13">
        <v>0.2629242195402659</v>
      </c>
      <c r="AL608" s="13">
        <v>0.28485255409234828</v>
      </c>
      <c r="AM608" s="13">
        <v>0.18987189444544539</v>
      </c>
      <c r="AO608" s="13">
        <v>0.1190369573402075</v>
      </c>
      <c r="AP608" s="13">
        <v>0.17638805505821781</v>
      </c>
      <c r="AQ608" s="13">
        <v>0.18358521105807321</v>
      </c>
      <c r="AR608" s="13">
        <v>0.10842163585495911</v>
      </c>
      <c r="AS608" s="13">
        <v>0.34502330616642768</v>
      </c>
      <c r="AT608" s="13">
        <v>0.20550976276130181</v>
      </c>
      <c r="AV608" s="13">
        <v>0.15228905066781401</v>
      </c>
      <c r="AW608" s="13">
        <v>0.17064330212843121</v>
      </c>
      <c r="AX608" s="13">
        <v>0.21276758097244389</v>
      </c>
      <c r="AY608" s="13">
        <v>7.3191901616102881E-2</v>
      </c>
      <c r="AZ608" s="13">
        <v>0.21713217532345741</v>
      </c>
      <c r="BB608" s="13">
        <v>0.17035482941940569</v>
      </c>
      <c r="BC608" s="13">
        <v>0.1706692647657182</v>
      </c>
      <c r="BD608" s="13">
        <v>0.21830937969854641</v>
      </c>
      <c r="BE608" s="13">
        <v>0.24506747116984939</v>
      </c>
      <c r="BF608" s="13">
        <v>0</v>
      </c>
      <c r="BH608" s="13">
        <v>0.2204605377654279</v>
      </c>
      <c r="BI608" s="13">
        <v>0.1337131580104029</v>
      </c>
      <c r="BJ608" s="13">
        <v>0.23093794683138791</v>
      </c>
      <c r="BK608" s="13">
        <v>0.16006458413942601</v>
      </c>
      <c r="BL608" s="13">
        <v>0</v>
      </c>
      <c r="BN608" s="13">
        <v>0.17153053231480681</v>
      </c>
      <c r="BO608" s="13">
        <v>0.32056403622955032</v>
      </c>
      <c r="BP608" s="13">
        <v>0.191212552752687</v>
      </c>
      <c r="BQ608" s="13">
        <v>0.15225873775083831</v>
      </c>
      <c r="BR608" s="13">
        <v>0</v>
      </c>
      <c r="BS608" s="13">
        <v>0.1496235273078671</v>
      </c>
    </row>
    <row r="609" spans="2:73" ht="29" x14ac:dyDescent="0.35">
      <c r="B609" s="12" t="s">
        <v>234</v>
      </c>
      <c r="C609" s="13">
        <v>0.13051453942101679</v>
      </c>
      <c r="D609" s="13">
        <v>0.23231003545050999</v>
      </c>
      <c r="E609" s="13">
        <v>4.2997742305045668E-2</v>
      </c>
      <c r="F609" s="13">
        <v>6.5206400450088034E-2</v>
      </c>
      <c r="G609" s="13">
        <v>0</v>
      </c>
      <c r="H609" s="13">
        <v>3.7568185042296913E-2</v>
      </c>
      <c r="I609" s="13">
        <v>0.25591644730396063</v>
      </c>
      <c r="K609" s="13">
        <v>0.14125998462720049</v>
      </c>
      <c r="L609" s="13">
        <v>0.114116104336644</v>
      </c>
      <c r="N609" s="13">
        <v>0.2103708298281895</v>
      </c>
      <c r="O609" s="13">
        <v>0.1070627938940179</v>
      </c>
      <c r="P609" s="13">
        <v>0.14411743378643149</v>
      </c>
      <c r="Q609" s="13">
        <v>8.09774196969551E-2</v>
      </c>
      <c r="S609" s="13">
        <v>0.1548725660421858</v>
      </c>
      <c r="T609" s="13">
        <v>0.1369481402254934</v>
      </c>
      <c r="U609" s="13">
        <v>0.11803686615915179</v>
      </c>
      <c r="V609" s="13">
        <v>0.12992924349874491</v>
      </c>
      <c r="W609" s="13">
        <v>0.19055486437591071</v>
      </c>
      <c r="X609" s="13">
        <v>0.12361444743700049</v>
      </c>
      <c r="Y609" s="13">
        <v>0</v>
      </c>
      <c r="Z609" s="13">
        <v>0</v>
      </c>
      <c r="AB609" s="13">
        <v>9.1253884782660249E-2</v>
      </c>
      <c r="AC609" s="13">
        <v>0.1006897193259256</v>
      </c>
      <c r="AD609" s="13">
        <v>0.1140055780896536</v>
      </c>
      <c r="AE609" s="13">
        <v>0.42187765710411629</v>
      </c>
      <c r="AF609" s="13">
        <v>8.1517032505172005E-2</v>
      </c>
      <c r="AH609" s="13">
        <v>0.1005418091660602</v>
      </c>
      <c r="AI609" s="13">
        <v>0.17298208558248579</v>
      </c>
      <c r="AJ609" s="13">
        <v>0.30144560510437651</v>
      </c>
      <c r="AK609" s="13">
        <v>0</v>
      </c>
      <c r="AL609" s="13">
        <v>0.13466279391448521</v>
      </c>
      <c r="AM609" s="13">
        <v>0.1241669006977397</v>
      </c>
      <c r="AO609" s="13">
        <v>8.8156429428891972E-2</v>
      </c>
      <c r="AP609" s="13">
        <v>0.13147488857586259</v>
      </c>
      <c r="AQ609" s="13">
        <v>0.27272655689098307</v>
      </c>
      <c r="AR609" s="13">
        <v>0</v>
      </c>
      <c r="AS609" s="13">
        <v>0.1055534136448343</v>
      </c>
      <c r="AT609" s="13">
        <v>0.16181747422675791</v>
      </c>
      <c r="AV609" s="13">
        <v>4.6402127021170948E-2</v>
      </c>
      <c r="AW609" s="13">
        <v>0.26382856242202862</v>
      </c>
      <c r="AX609" s="13">
        <v>0</v>
      </c>
      <c r="AY609" s="13">
        <v>8.4651896698838325E-2</v>
      </c>
      <c r="AZ609" s="13">
        <v>0.15105254182959271</v>
      </c>
      <c r="BB609" s="13">
        <v>0.13815863179966789</v>
      </c>
      <c r="BC609" s="13">
        <v>0.15733388163166301</v>
      </c>
      <c r="BD609" s="13">
        <v>0.20347396671085011</v>
      </c>
      <c r="BE609" s="13">
        <v>7.5122994127336445E-2</v>
      </c>
      <c r="BF609" s="13">
        <v>0</v>
      </c>
      <c r="BH609" s="13">
        <v>0.13925423351740029</v>
      </c>
      <c r="BI609" s="13">
        <v>0.13462893690549299</v>
      </c>
      <c r="BJ609" s="13">
        <v>0.2455657839314476</v>
      </c>
      <c r="BK609" s="13">
        <v>7.5339348545646931E-2</v>
      </c>
      <c r="BL609" s="13">
        <v>0</v>
      </c>
      <c r="BN609" s="13">
        <v>0.1415026636563943</v>
      </c>
      <c r="BO609" s="13">
        <v>0.34618551136906422</v>
      </c>
      <c r="BP609" s="13">
        <v>9.000010361810723E-2</v>
      </c>
      <c r="BQ609" s="13">
        <v>0.1131723759853011</v>
      </c>
      <c r="BR609" s="13">
        <v>0.27116403881998957</v>
      </c>
      <c r="BS609" s="13">
        <v>8.4518184451640457E-2</v>
      </c>
    </row>
    <row r="610" spans="2:73" x14ac:dyDescent="0.35">
      <c r="B610" s="12" t="s">
        <v>235</v>
      </c>
      <c r="C610" s="13">
        <v>0.1582640056913423</v>
      </c>
      <c r="D610" s="13">
        <v>0.29532828130990929</v>
      </c>
      <c r="E610" s="13">
        <v>8.6479979129892456E-2</v>
      </c>
      <c r="F610" s="13">
        <v>6.5206400450088034E-2</v>
      </c>
      <c r="G610" s="13">
        <v>0</v>
      </c>
      <c r="H610" s="13">
        <v>3.7568185042296913E-2</v>
      </c>
      <c r="I610" s="13">
        <v>0.30245740031016688</v>
      </c>
      <c r="K610" s="13">
        <v>0.15175092862092701</v>
      </c>
      <c r="L610" s="13">
        <v>0.16820349814506219</v>
      </c>
      <c r="N610" s="13">
        <v>0.1528054394193768</v>
      </c>
      <c r="O610" s="13">
        <v>0.1070627938940179</v>
      </c>
      <c r="P610" s="13">
        <v>0.19461860217214921</v>
      </c>
      <c r="Q610" s="13">
        <v>0.17431897020949391</v>
      </c>
      <c r="S610" s="13">
        <v>0.14812481924426249</v>
      </c>
      <c r="T610" s="13">
        <v>0.1369481402254934</v>
      </c>
      <c r="U610" s="13">
        <v>0.20990961796525159</v>
      </c>
      <c r="V610" s="13">
        <v>6.8499524646070606E-2</v>
      </c>
      <c r="W610" s="13">
        <v>0.20170405908366021</v>
      </c>
      <c r="X610" s="13">
        <v>0.15038221212353101</v>
      </c>
      <c r="Y610" s="13">
        <v>0</v>
      </c>
      <c r="Z610" s="13">
        <v>0.32448068518003109</v>
      </c>
      <c r="AB610" s="13">
        <v>0.14868361036678149</v>
      </c>
      <c r="AC610" s="13">
        <v>0.19230743702447961</v>
      </c>
      <c r="AD610" s="13">
        <v>0.1140055780896536</v>
      </c>
      <c r="AE610" s="13">
        <v>0.2385700212703899</v>
      </c>
      <c r="AF610" s="13">
        <v>8.1517032505172005E-2</v>
      </c>
      <c r="AH610" s="13">
        <v>0.1234820872632595</v>
      </c>
      <c r="AI610" s="13">
        <v>0.3301110574630593</v>
      </c>
      <c r="AJ610" s="13">
        <v>0.2055071320456624</v>
      </c>
      <c r="AK610" s="13">
        <v>0</v>
      </c>
      <c r="AL610" s="13">
        <v>0.41951534800683349</v>
      </c>
      <c r="AM610" s="13">
        <v>9.9463132967384571E-2</v>
      </c>
      <c r="AO610" s="13">
        <v>0.1121945268180647</v>
      </c>
      <c r="AP610" s="13">
        <v>0.30786294363408029</v>
      </c>
      <c r="AQ610" s="13">
        <v>0.18592824572760849</v>
      </c>
      <c r="AR610" s="13">
        <v>0</v>
      </c>
      <c r="AS610" s="13">
        <v>0.32883082083267801</v>
      </c>
      <c r="AT610" s="13">
        <v>0.13717094923926029</v>
      </c>
      <c r="AV610" s="13">
        <v>0.22706209433864269</v>
      </c>
      <c r="AW610" s="13">
        <v>0.22457777751397959</v>
      </c>
      <c r="AX610" s="13">
        <v>0</v>
      </c>
      <c r="AY610" s="13">
        <v>0.15784379831494119</v>
      </c>
      <c r="AZ610" s="13">
        <v>0.1280456307131142</v>
      </c>
      <c r="BB610" s="13">
        <v>0.14856000844926859</v>
      </c>
      <c r="BC610" s="13">
        <v>0.32800314639738121</v>
      </c>
      <c r="BD610" s="13">
        <v>0.1090221803919926</v>
      </c>
      <c r="BE610" s="13">
        <v>7.5122994127336445E-2</v>
      </c>
      <c r="BF610" s="13">
        <v>0</v>
      </c>
      <c r="BH610" s="13">
        <v>0.17769361833481409</v>
      </c>
      <c r="BI610" s="13">
        <v>0.26834209491589578</v>
      </c>
      <c r="BJ610" s="13">
        <v>0.14565023455306619</v>
      </c>
      <c r="BK610" s="13">
        <v>7.5339348545646931E-2</v>
      </c>
      <c r="BL610" s="13">
        <v>0</v>
      </c>
      <c r="BN610" s="13">
        <v>0.22864321165048959</v>
      </c>
      <c r="BO610" s="13">
        <v>0.16691393668494589</v>
      </c>
      <c r="BP610" s="13">
        <v>9.000010361810723E-2</v>
      </c>
      <c r="BQ610" s="13">
        <v>0.1131723759853011</v>
      </c>
      <c r="BR610" s="13">
        <v>0.27116403881998957</v>
      </c>
      <c r="BS610" s="13">
        <v>0.1259472853679528</v>
      </c>
    </row>
    <row r="611" spans="2:73" ht="29" x14ac:dyDescent="0.35">
      <c r="B611" s="12" t="s">
        <v>236</v>
      </c>
      <c r="C611" s="13">
        <v>0.2293188894162832</v>
      </c>
      <c r="D611" s="13">
        <v>0.1922586242689022</v>
      </c>
      <c r="E611" s="13">
        <v>0</v>
      </c>
      <c r="F611" s="13">
        <v>6.5206400450088034E-2</v>
      </c>
      <c r="G611" s="13">
        <v>0</v>
      </c>
      <c r="H611" s="13">
        <v>7.4399064960975259E-2</v>
      </c>
      <c r="I611" s="13">
        <v>0.51600545416911259</v>
      </c>
      <c r="K611" s="13">
        <v>0.19814715744941319</v>
      </c>
      <c r="L611" s="13">
        <v>0.27688952174634462</v>
      </c>
      <c r="N611" s="13">
        <v>0.33094819255397673</v>
      </c>
      <c r="O611" s="13">
        <v>0.1371747882309538</v>
      </c>
      <c r="P611" s="13">
        <v>0.18336276997540429</v>
      </c>
      <c r="Q611" s="13">
        <v>0.29609473640883538</v>
      </c>
      <c r="S611" s="13">
        <v>0.21153093738281939</v>
      </c>
      <c r="T611" s="13">
        <v>0.1369481402254934</v>
      </c>
      <c r="U611" s="13">
        <v>0.37309303322907228</v>
      </c>
      <c r="V611" s="13">
        <v>0.13707210888460111</v>
      </c>
      <c r="W611" s="13">
        <v>0.26710896146080859</v>
      </c>
      <c r="X611" s="13">
        <v>0.25862718914144028</v>
      </c>
      <c r="Y611" s="13">
        <v>0</v>
      </c>
      <c r="Z611" s="13">
        <v>0.40812948918987019</v>
      </c>
      <c r="AB611" s="13">
        <v>0.22843870478490411</v>
      </c>
      <c r="AC611" s="13">
        <v>0.23428631926457541</v>
      </c>
      <c r="AD611" s="13">
        <v>0.21211302770820961</v>
      </c>
      <c r="AE611" s="13">
        <v>0.41886199488776299</v>
      </c>
      <c r="AF611" s="13">
        <v>8.1517032505172005E-2</v>
      </c>
      <c r="AH611" s="13">
        <v>0.22684601259147061</v>
      </c>
      <c r="AI611" s="13">
        <v>0.15000942669025519</v>
      </c>
      <c r="AJ611" s="13">
        <v>0.36765969027222378</v>
      </c>
      <c r="AK611" s="13">
        <v>0.38605250822665987</v>
      </c>
      <c r="AL611" s="13">
        <v>0.30308291887174249</v>
      </c>
      <c r="AM611" s="13">
        <v>0.1893977523721504</v>
      </c>
      <c r="AO611" s="13">
        <v>0.2175250065376742</v>
      </c>
      <c r="AP611" s="13">
        <v>0.1056865023029845</v>
      </c>
      <c r="AQ611" s="13">
        <v>0.33263235468578117</v>
      </c>
      <c r="AR611" s="13">
        <v>0.31898105949480071</v>
      </c>
      <c r="AS611" s="13">
        <v>0.34830469667554198</v>
      </c>
      <c r="AT611" s="13">
        <v>0.2052875525936137</v>
      </c>
      <c r="AV611" s="13">
        <v>0.19238788611313751</v>
      </c>
      <c r="AW611" s="13">
        <v>0.26775466449875279</v>
      </c>
      <c r="AX611" s="13">
        <v>0.31240734857882341</v>
      </c>
      <c r="AY611" s="13">
        <v>8.4651896698838325E-2</v>
      </c>
      <c r="AZ611" s="13">
        <v>0.21180280563171239</v>
      </c>
      <c r="BB611" s="13">
        <v>0.24414883051470079</v>
      </c>
      <c r="BC611" s="13">
        <v>0.19563328095322671</v>
      </c>
      <c r="BD611" s="13">
        <v>0.31714066883088099</v>
      </c>
      <c r="BE611" s="13">
        <v>0.32465303641955129</v>
      </c>
      <c r="BF611" s="13">
        <v>0</v>
      </c>
      <c r="BH611" s="13">
        <v>0.27138963972908597</v>
      </c>
      <c r="BI611" s="13">
        <v>0.115079730087602</v>
      </c>
      <c r="BJ611" s="13">
        <v>0.36580777649696311</v>
      </c>
      <c r="BK611" s="13">
        <v>0.23987935602386781</v>
      </c>
      <c r="BL611" s="13">
        <v>0.31136782848062372</v>
      </c>
      <c r="BN611" s="13">
        <v>0.19036732644105381</v>
      </c>
      <c r="BO611" s="13">
        <v>0.3930312955372568</v>
      </c>
      <c r="BP611" s="13">
        <v>0.38777142946492332</v>
      </c>
      <c r="BQ611" s="13">
        <v>0.156796773202378</v>
      </c>
      <c r="BR611" s="13">
        <v>0.27116403881998957</v>
      </c>
      <c r="BS611" s="13">
        <v>0.22978773815595999</v>
      </c>
    </row>
    <row r="612" spans="2:73" ht="29" x14ac:dyDescent="0.35">
      <c r="B612" s="12" t="s">
        <v>237</v>
      </c>
      <c r="C612" s="13">
        <v>7.9497774209568481E-2</v>
      </c>
      <c r="D612" s="13">
        <v>6.3018245859399205E-2</v>
      </c>
      <c r="E612" s="13">
        <v>0</v>
      </c>
      <c r="F612" s="13">
        <v>6.5206400450088034E-2</v>
      </c>
      <c r="G612" s="13">
        <v>0</v>
      </c>
      <c r="H612" s="13">
        <v>7.4399064960975259E-2</v>
      </c>
      <c r="I612" s="13">
        <v>0.1484299360541512</v>
      </c>
      <c r="K612" s="13">
        <v>7.5968934170558985E-2</v>
      </c>
      <c r="L612" s="13">
        <v>8.4883074975843964E-2</v>
      </c>
      <c r="N612" s="13">
        <v>6.8259536355067471E-2</v>
      </c>
      <c r="O612" s="13">
        <v>0.1073905526059757</v>
      </c>
      <c r="P612" s="13">
        <v>5.0983095874702553E-2</v>
      </c>
      <c r="Q612" s="13">
        <v>9.3341550512538743E-2</v>
      </c>
      <c r="S612" s="13">
        <v>7.5676815067776682E-2</v>
      </c>
      <c r="T612" s="13">
        <v>7.1244688545608462E-2</v>
      </c>
      <c r="U612" s="13">
        <v>0.16089511527092101</v>
      </c>
      <c r="V612" s="13">
        <v>0.1056770069070458</v>
      </c>
      <c r="W612" s="13">
        <v>3.8728806600812259E-2</v>
      </c>
      <c r="X612" s="13">
        <v>6.7506370852219916E-2</v>
      </c>
      <c r="Y612" s="13">
        <v>0</v>
      </c>
      <c r="Z612" s="13">
        <v>5.4567185890066643E-2</v>
      </c>
      <c r="AB612" s="13">
        <v>8.3532977182661075E-2</v>
      </c>
      <c r="AC612" s="13">
        <v>6.5120746477023456E-2</v>
      </c>
      <c r="AD612" s="13">
        <v>5.681372387509491E-2</v>
      </c>
      <c r="AE612" s="13">
        <v>0.25216577044977262</v>
      </c>
      <c r="AF612" s="13">
        <v>0</v>
      </c>
      <c r="AH612" s="13">
        <v>0.1109127996617057</v>
      </c>
      <c r="AI612" s="13">
        <v>0</v>
      </c>
      <c r="AJ612" s="13">
        <v>9.0028928192884008E-2</v>
      </c>
      <c r="AK612" s="13">
        <v>0.2538318291577924</v>
      </c>
      <c r="AL612" s="13">
        <v>0</v>
      </c>
      <c r="AM612" s="13">
        <v>8.0892207197464996E-2</v>
      </c>
      <c r="AO612" s="13">
        <v>7.0041201658246011E-2</v>
      </c>
      <c r="AP612" s="13">
        <v>0</v>
      </c>
      <c r="AQ612" s="13">
        <v>8.1451775016355504E-2</v>
      </c>
      <c r="AR612" s="13">
        <v>0.21055942363984159</v>
      </c>
      <c r="AS612" s="13">
        <v>0.121745898978584</v>
      </c>
      <c r="AT612" s="13">
        <v>9.6782599593126725E-2</v>
      </c>
      <c r="AV612" s="13">
        <v>0.1011407940194521</v>
      </c>
      <c r="AW612" s="13">
        <v>7.5709801311916347E-2</v>
      </c>
      <c r="AX612" s="13">
        <v>0.20540969697712899</v>
      </c>
      <c r="AY612" s="13">
        <v>0</v>
      </c>
      <c r="AZ612" s="13">
        <v>0.1156381034319437</v>
      </c>
      <c r="BB612" s="13">
        <v>0.1113578153371695</v>
      </c>
      <c r="BC612" s="13">
        <v>0</v>
      </c>
      <c r="BD612" s="13">
        <v>9.192296305269404E-2</v>
      </c>
      <c r="BE612" s="13">
        <v>0.23919048680029351</v>
      </c>
      <c r="BF612" s="13">
        <v>0</v>
      </c>
      <c r="BH612" s="13">
        <v>0.1122408858495008</v>
      </c>
      <c r="BI612" s="13">
        <v>0</v>
      </c>
      <c r="BJ612" s="13">
        <v>9.724044098957256E-2</v>
      </c>
      <c r="BK612" s="13">
        <v>0.23987935602386781</v>
      </c>
      <c r="BL612" s="13">
        <v>0</v>
      </c>
      <c r="BN612" s="13">
        <v>2.2785149810929939E-2</v>
      </c>
      <c r="BO612" s="13">
        <v>0.134459244849541</v>
      </c>
      <c r="BP612" s="13">
        <v>0.2865589803303436</v>
      </c>
      <c r="BQ612" s="13">
        <v>6.5211366496466389E-2</v>
      </c>
      <c r="BR612" s="13">
        <v>0</v>
      </c>
      <c r="BS612" s="13">
        <v>8.3190217430314864E-2</v>
      </c>
    </row>
    <row r="613" spans="2:73" ht="29" x14ac:dyDescent="0.35">
      <c r="B613" s="12" t="s">
        <v>238</v>
      </c>
      <c r="C613" s="13">
        <v>0.16965860577696901</v>
      </c>
      <c r="D613" s="13">
        <v>0</v>
      </c>
      <c r="E613" s="13">
        <v>4.2997742305045668E-2</v>
      </c>
      <c r="F613" s="13">
        <v>6.5206400450088034E-2</v>
      </c>
      <c r="G613" s="13">
        <v>0</v>
      </c>
      <c r="H613" s="13">
        <v>3.7568185042296913E-2</v>
      </c>
      <c r="I613" s="13">
        <v>0.38995406117544551</v>
      </c>
      <c r="K613" s="13">
        <v>0.19122400576156789</v>
      </c>
      <c r="L613" s="13">
        <v>0.1367480278595023</v>
      </c>
      <c r="N613" s="13">
        <v>0.2103708298281895</v>
      </c>
      <c r="O613" s="13">
        <v>0.16663126514397411</v>
      </c>
      <c r="P613" s="13">
        <v>0.14795641094819639</v>
      </c>
      <c r="Q613" s="13">
        <v>0.168630582665525</v>
      </c>
      <c r="S613" s="13">
        <v>0.1258057968695096</v>
      </c>
      <c r="T613" s="13">
        <v>0.1369481402254934</v>
      </c>
      <c r="U613" s="13">
        <v>0.30407066976425112</v>
      </c>
      <c r="V613" s="13">
        <v>0.17424959114557631</v>
      </c>
      <c r="W613" s="13">
        <v>0.20170405908366021</v>
      </c>
      <c r="X613" s="13">
        <v>0.18523833731936831</v>
      </c>
      <c r="Y613" s="13">
        <v>0</v>
      </c>
      <c r="Z613" s="13">
        <v>0.1382159898999058</v>
      </c>
      <c r="AB613" s="13">
        <v>0.1063877338960567</v>
      </c>
      <c r="AC613" s="13">
        <v>0.1676476956180763</v>
      </c>
      <c r="AD613" s="13">
        <v>0.17044117162528469</v>
      </c>
      <c r="AE613" s="13">
        <v>0.48704707692457072</v>
      </c>
      <c r="AF613" s="13">
        <v>0</v>
      </c>
      <c r="AH613" s="13">
        <v>0.18925288793976969</v>
      </c>
      <c r="AI613" s="13">
        <v>6.9242848541220675E-2</v>
      </c>
      <c r="AJ613" s="13">
        <v>0.30144560510437651</v>
      </c>
      <c r="AK613" s="13">
        <v>0.1307035404713984</v>
      </c>
      <c r="AL613" s="13">
        <v>0</v>
      </c>
      <c r="AM613" s="13">
        <v>0.20830546698705729</v>
      </c>
      <c r="AO613" s="13">
        <v>0.1257683559629981</v>
      </c>
      <c r="AP613" s="13">
        <v>7.7729849783270244E-2</v>
      </c>
      <c r="AQ613" s="13">
        <v>0.27272655689098307</v>
      </c>
      <c r="AR613" s="13">
        <v>0.21684327170991821</v>
      </c>
      <c r="AS613" s="13">
        <v>0.23248359014057421</v>
      </c>
      <c r="AT613" s="13">
        <v>0.20229099908257039</v>
      </c>
      <c r="AV613" s="13">
        <v>0</v>
      </c>
      <c r="AW613" s="13">
        <v>0.26382856242202862</v>
      </c>
      <c r="AX613" s="13">
        <v>0.1057699293707495</v>
      </c>
      <c r="AY613" s="13">
        <v>0</v>
      </c>
      <c r="AZ613" s="13">
        <v>0.2342995794884061</v>
      </c>
      <c r="BB613" s="13">
        <v>0.2201968041814425</v>
      </c>
      <c r="BC613" s="13">
        <v>0.1112850171768005</v>
      </c>
      <c r="BD613" s="13">
        <v>0.29245929921615083</v>
      </c>
      <c r="BE613" s="13">
        <v>0.1596049215505915</v>
      </c>
      <c r="BF613" s="13">
        <v>0</v>
      </c>
      <c r="BH613" s="13">
        <v>0.1984928832706567</v>
      </c>
      <c r="BI613" s="13">
        <v>0.12884960519710911</v>
      </c>
      <c r="BJ613" s="13">
        <v>0.30937722504634141</v>
      </c>
      <c r="BK613" s="13">
        <v>0.16006458413942601</v>
      </c>
      <c r="BL613" s="13">
        <v>0.31136782848062372</v>
      </c>
      <c r="BN613" s="13">
        <v>0.13738081156251539</v>
      </c>
      <c r="BO613" s="13">
        <v>0.34618551136906422</v>
      </c>
      <c r="BP613" s="13">
        <v>0.29242500188726672</v>
      </c>
      <c r="BQ613" s="13">
        <v>0.156796773202378</v>
      </c>
      <c r="BR613" s="13">
        <v>0</v>
      </c>
      <c r="BS613" s="13">
        <v>0.17363823826078489</v>
      </c>
    </row>
    <row r="614" spans="2:73" ht="29" x14ac:dyDescent="0.35">
      <c r="B614" s="12" t="s">
        <v>239</v>
      </c>
      <c r="C614" s="13">
        <v>7.9344744750625987E-2</v>
      </c>
      <c r="D614" s="13">
        <v>0</v>
      </c>
      <c r="E614" s="13">
        <v>0</v>
      </c>
      <c r="F614" s="13">
        <v>6.5206400450088034E-2</v>
      </c>
      <c r="G614" s="13">
        <v>0</v>
      </c>
      <c r="H614" s="13">
        <v>3.7568185042296913E-2</v>
      </c>
      <c r="I614" s="13">
        <v>0.17303000965939891</v>
      </c>
      <c r="K614" s="13">
        <v>6.2901828442387522E-2</v>
      </c>
      <c r="L614" s="13">
        <v>0.1044379903541915</v>
      </c>
      <c r="N614" s="13">
        <v>7.5494956058328094E-2</v>
      </c>
      <c r="O614" s="13">
        <v>8.278979753811537E-2</v>
      </c>
      <c r="P614" s="13">
        <v>9.0228432063675271E-2</v>
      </c>
      <c r="Q614" s="13">
        <v>6.8245206461543334E-2</v>
      </c>
      <c r="S614" s="13">
        <v>0.1094328090721029</v>
      </c>
      <c r="T614" s="13">
        <v>7.1244688545608462E-2</v>
      </c>
      <c r="U614" s="13">
        <v>0.22995136001325539</v>
      </c>
      <c r="V614" s="13">
        <v>3.1322042385095443E-2</v>
      </c>
      <c r="W614" s="13">
        <v>3.8728806600812259E-2</v>
      </c>
      <c r="X614" s="13">
        <v>5.0225595614928488E-2</v>
      </c>
      <c r="Y614" s="13">
        <v>0</v>
      </c>
      <c r="Z614" s="13">
        <v>8.3648804009839164E-2</v>
      </c>
      <c r="AB614" s="13">
        <v>8.3532977182661075E-2</v>
      </c>
      <c r="AC614" s="13">
        <v>9.2549626454066669E-2</v>
      </c>
      <c r="AD614" s="13">
        <v>2.4237284115397481E-2</v>
      </c>
      <c r="AE614" s="13">
        <v>0.21504802972853179</v>
      </c>
      <c r="AF614" s="13">
        <v>0</v>
      </c>
      <c r="AH614" s="13">
        <v>9.921993623171492E-2</v>
      </c>
      <c r="AI614" s="13">
        <v>0</v>
      </c>
      <c r="AJ614" s="13">
        <v>0.30144560510437651</v>
      </c>
      <c r="AK614" s="13">
        <v>0</v>
      </c>
      <c r="AL614" s="13">
        <v>0</v>
      </c>
      <c r="AM614" s="13">
        <v>6.4777032546925406E-2</v>
      </c>
      <c r="AO614" s="13">
        <v>3.1426829141789597E-2</v>
      </c>
      <c r="AP614" s="13">
        <v>0</v>
      </c>
      <c r="AQ614" s="13">
        <v>0.27272655689098307</v>
      </c>
      <c r="AR614" s="13">
        <v>0</v>
      </c>
      <c r="AS614" s="13">
        <v>0.23248359014057421</v>
      </c>
      <c r="AT614" s="13">
        <v>8.0704766485330495E-2</v>
      </c>
      <c r="AV614" s="13">
        <v>7.2769877369794317E-2</v>
      </c>
      <c r="AW614" s="13">
        <v>0.212071948590287</v>
      </c>
      <c r="AX614" s="13">
        <v>0</v>
      </c>
      <c r="AY614" s="13">
        <v>0</v>
      </c>
      <c r="AZ614" s="13">
        <v>0.100629850648061</v>
      </c>
      <c r="BB614" s="13">
        <v>0.1113578153371695</v>
      </c>
      <c r="BC614" s="13">
        <v>0</v>
      </c>
      <c r="BD614" s="13">
        <v>0.16131158285694741</v>
      </c>
      <c r="BE614" s="13">
        <v>7.5122994127336445E-2</v>
      </c>
      <c r="BF614" s="13">
        <v>0</v>
      </c>
      <c r="BH614" s="13">
        <v>8.8790798276828939E-2</v>
      </c>
      <c r="BI614" s="13">
        <v>0</v>
      </c>
      <c r="BJ614" s="13">
        <v>0.17064299205350539</v>
      </c>
      <c r="BK614" s="13">
        <v>7.5339348545646931E-2</v>
      </c>
      <c r="BL614" s="13">
        <v>0.31136782848062372</v>
      </c>
      <c r="BN614" s="13">
        <v>2.2785149810929939E-2</v>
      </c>
      <c r="BO614" s="13">
        <v>0.24483565189926021</v>
      </c>
      <c r="BP614" s="13">
        <v>9.000010361810723E-2</v>
      </c>
      <c r="BQ614" s="13">
        <v>8.0377967807622852E-2</v>
      </c>
      <c r="BR614" s="13">
        <v>0</v>
      </c>
      <c r="BS614" s="13">
        <v>8.3190217430314864E-2</v>
      </c>
    </row>
    <row r="615" spans="2:73" ht="43.5" x14ac:dyDescent="0.35">
      <c r="B615" s="12" t="s">
        <v>240</v>
      </c>
      <c r="C615" s="13">
        <v>0.57917870008153194</v>
      </c>
      <c r="D615" s="13">
        <v>0.42029769934196931</v>
      </c>
      <c r="E615" s="13">
        <v>0.81618847422568375</v>
      </c>
      <c r="F615" s="13">
        <v>0.66251998195267803</v>
      </c>
      <c r="G615" s="13">
        <v>0.65394970440927558</v>
      </c>
      <c r="H615" s="13">
        <v>0.87862453278939934</v>
      </c>
      <c r="I615" s="13">
        <v>0.33556460977673608</v>
      </c>
      <c r="K615" s="13">
        <v>0.61937708974351335</v>
      </c>
      <c r="L615" s="13">
        <v>0.51783264408108098</v>
      </c>
      <c r="N615" s="13">
        <v>0.50270638197560957</v>
      </c>
      <c r="O615" s="13">
        <v>0.63873134853667368</v>
      </c>
      <c r="P615" s="13">
        <v>0.67318411878860995</v>
      </c>
      <c r="Q615" s="13">
        <v>0.46972675480661319</v>
      </c>
      <c r="S615" s="13">
        <v>0.53765846101615244</v>
      </c>
      <c r="T615" s="13">
        <v>0.58954133275636778</v>
      </c>
      <c r="U615" s="13">
        <v>0.35238889794985478</v>
      </c>
      <c r="V615" s="13">
        <v>0.80660863435917185</v>
      </c>
      <c r="W615" s="13">
        <v>0.54310188061962383</v>
      </c>
      <c r="X615" s="13">
        <v>0.60543567571183443</v>
      </c>
      <c r="Y615" s="13">
        <v>0.5603493151529868</v>
      </c>
      <c r="Z615" s="13">
        <v>0.42113318263930921</v>
      </c>
      <c r="AB615" s="13">
        <v>0.52477531093029761</v>
      </c>
      <c r="AC615" s="13">
        <v>0.57668358270951536</v>
      </c>
      <c r="AD615" s="13">
        <v>0.66550099569517496</v>
      </c>
      <c r="AE615" s="13">
        <v>0.42609744128643101</v>
      </c>
      <c r="AF615" s="13">
        <v>0.69618269485618545</v>
      </c>
      <c r="AH615" s="13">
        <v>0.54530861745753645</v>
      </c>
      <c r="AI615" s="13">
        <v>0.49959208505055952</v>
      </c>
      <c r="AJ615" s="13">
        <v>0.45649238254551039</v>
      </c>
      <c r="AK615" s="13">
        <v>0.4953982718727391</v>
      </c>
      <c r="AL615" s="13">
        <v>0.34845854056412873</v>
      </c>
      <c r="AM615" s="13">
        <v>0.7721323504039096</v>
      </c>
      <c r="AO615" s="13">
        <v>0.51736402048399455</v>
      </c>
      <c r="AP615" s="13">
        <v>0.56156934597143093</v>
      </c>
      <c r="AQ615" s="13">
        <v>0.54134519738140841</v>
      </c>
      <c r="AR615" s="13">
        <v>0.47668495628352192</v>
      </c>
      <c r="AS615" s="13">
        <v>0.47974062061896172</v>
      </c>
      <c r="AT615" s="13">
        <v>0.74440164406557574</v>
      </c>
      <c r="AV615" s="13">
        <v>0.53889559786515195</v>
      </c>
      <c r="AW615" s="13">
        <v>0.4808900388030064</v>
      </c>
      <c r="AX615" s="13">
        <v>0.48825613607766521</v>
      </c>
      <c r="AY615" s="13">
        <v>0.54546130422117023</v>
      </c>
      <c r="AZ615" s="13">
        <v>0.76866052651540717</v>
      </c>
      <c r="BB615" s="13">
        <v>0.53302613092728091</v>
      </c>
      <c r="BC615" s="13">
        <v>0.52985383208708736</v>
      </c>
      <c r="BD615" s="13">
        <v>0.63594461662857515</v>
      </c>
      <c r="BE615" s="13">
        <v>0.51613032117327051</v>
      </c>
      <c r="BF615" s="13">
        <v>1</v>
      </c>
      <c r="BH615" s="13">
        <v>0.50401831308073197</v>
      </c>
      <c r="BI615" s="13">
        <v>0.61604986023160857</v>
      </c>
      <c r="BJ615" s="13">
        <v>0.58456362821714225</v>
      </c>
      <c r="BK615" s="13">
        <v>0.6004454572250616</v>
      </c>
      <c r="BL615" s="13">
        <v>0.68863217151937628</v>
      </c>
      <c r="BN615" s="13">
        <v>0.60823027480076886</v>
      </c>
      <c r="BO615" s="13">
        <v>0.53384675161070483</v>
      </c>
      <c r="BP615" s="13">
        <v>0.42148119044418109</v>
      </c>
      <c r="BQ615" s="13">
        <v>0.74521503492383567</v>
      </c>
      <c r="BR615" s="13">
        <v>0.72883596118001026</v>
      </c>
      <c r="BS615" s="13">
        <v>0.49263842563858018</v>
      </c>
    </row>
    <row r="616" spans="2:73" x14ac:dyDescent="0.35">
      <c r="B616" s="12" t="s">
        <v>144</v>
      </c>
      <c r="C616" s="13">
        <v>0.1021808033926211</v>
      </c>
      <c r="D616" s="13">
        <v>9.660386202720303E-2</v>
      </c>
      <c r="E616" s="13">
        <v>9.7331546644423922E-2</v>
      </c>
      <c r="F616" s="13">
        <v>0.26881326822304358</v>
      </c>
      <c r="G616" s="13">
        <v>0.19625105471771059</v>
      </c>
      <c r="H616" s="13">
        <v>2.229118514985438E-2</v>
      </c>
      <c r="I616" s="13">
        <v>6.314784565539755E-2</v>
      </c>
      <c r="K616" s="13">
        <v>8.8296808185852352E-2</v>
      </c>
      <c r="L616" s="13">
        <v>0.1233689244747443</v>
      </c>
      <c r="N616" s="13">
        <v>9.6003038990380943E-2</v>
      </c>
      <c r="O616" s="13">
        <v>0.11656652820015299</v>
      </c>
      <c r="P616" s="13">
        <v>6.7042775091418344E-2</v>
      </c>
      <c r="Q616" s="13">
        <v>0.13282030881271301</v>
      </c>
      <c r="S616" s="13">
        <v>0.17689863943414741</v>
      </c>
      <c r="T616" s="13">
        <v>0.155996090749593</v>
      </c>
      <c r="U616" s="13">
        <v>5.4366826495881343E-2</v>
      </c>
      <c r="V616" s="13">
        <v>0.10606586172849559</v>
      </c>
      <c r="W616" s="13">
        <v>0</v>
      </c>
      <c r="X616" s="13">
        <v>5.6102497356821192E-2</v>
      </c>
      <c r="Y616" s="13">
        <v>0.43965068484701308</v>
      </c>
      <c r="Z616" s="13">
        <v>4.4470139201781798E-2</v>
      </c>
      <c r="AB616" s="13">
        <v>0.11425121284601621</v>
      </c>
      <c r="AC616" s="13">
        <v>0.1046831091804953</v>
      </c>
      <c r="AD616" s="13">
        <v>5.6019013638132248E-2</v>
      </c>
      <c r="AE616" s="13">
        <v>9.5161187486866264E-2</v>
      </c>
      <c r="AF616" s="13">
        <v>0.15429002159708161</v>
      </c>
      <c r="AH616" s="13">
        <v>0.1212095609758404</v>
      </c>
      <c r="AI616" s="13">
        <v>0.11631156139408109</v>
      </c>
      <c r="AJ616" s="13">
        <v>9.0028928192884008E-2</v>
      </c>
      <c r="AK616" s="13">
        <v>0</v>
      </c>
      <c r="AL616" s="13">
        <v>0.2320261114290377</v>
      </c>
      <c r="AM616" s="13">
        <v>4.9602934698499253E-2</v>
      </c>
      <c r="AO616" s="13">
        <v>0.1270101094193728</v>
      </c>
      <c r="AP616" s="13">
        <v>0.13056771039448861</v>
      </c>
      <c r="AQ616" s="13">
        <v>8.1451775016355504E-2</v>
      </c>
      <c r="AR616" s="13">
        <v>0</v>
      </c>
      <c r="AS616" s="13">
        <v>8.0690867386370033E-2</v>
      </c>
      <c r="AT616" s="13">
        <v>2.938183247763472E-2</v>
      </c>
      <c r="AV616" s="13">
        <v>0.19081953501176421</v>
      </c>
      <c r="AW616" s="13">
        <v>0.1252239692265367</v>
      </c>
      <c r="AX616" s="13">
        <v>0</v>
      </c>
      <c r="AY616" s="13">
        <v>0.13790449341833819</v>
      </c>
      <c r="AZ616" s="13">
        <v>0</v>
      </c>
      <c r="BB616" s="13">
        <v>0.1049140431830833</v>
      </c>
      <c r="BC616" s="13">
        <v>0.11194633067192911</v>
      </c>
      <c r="BD616" s="13">
        <v>3.8525343898873923E-2</v>
      </c>
      <c r="BE616" s="13">
        <v>0</v>
      </c>
      <c r="BF616" s="13">
        <v>0</v>
      </c>
      <c r="BH616" s="13">
        <v>9.4395097656290353E-2</v>
      </c>
      <c r="BI616" s="13">
        <v>0.1065882937092473</v>
      </c>
      <c r="BJ616" s="13">
        <v>4.0753923781307502E-2</v>
      </c>
      <c r="BK616" s="13">
        <v>0</v>
      </c>
      <c r="BL616" s="13">
        <v>0</v>
      </c>
      <c r="BN616" s="13">
        <v>0.10936120882073649</v>
      </c>
      <c r="BO616" s="13">
        <v>7.3121952852038513E-2</v>
      </c>
      <c r="BP616" s="13">
        <v>0</v>
      </c>
      <c r="BQ616" s="13">
        <v>5.2005900694728741E-2</v>
      </c>
      <c r="BR616" s="13">
        <v>0</v>
      </c>
      <c r="BS616" s="13">
        <v>0.1124025327804305</v>
      </c>
    </row>
    <row r="617" spans="2:73" x14ac:dyDescent="0.35">
      <c r="B617" s="12" t="s">
        <v>96</v>
      </c>
      <c r="C617" s="13">
        <v>8.2258805367961263E-2</v>
      </c>
      <c r="D617" s="13">
        <v>0.18777015732091851</v>
      </c>
      <c r="E617" s="13">
        <v>0</v>
      </c>
      <c r="F617" s="13">
        <v>0.1121717568221668</v>
      </c>
      <c r="G617" s="13">
        <v>0.14979924087301369</v>
      </c>
      <c r="H617" s="13">
        <v>6.2253402142067663E-2</v>
      </c>
      <c r="I617" s="13">
        <v>7.2059463920077713E-2</v>
      </c>
      <c r="K617" s="13">
        <v>6.7315415858811831E-2</v>
      </c>
      <c r="L617" s="13">
        <v>0.1050636494767252</v>
      </c>
      <c r="N617" s="13">
        <v>6.3850282160960656E-2</v>
      </c>
      <c r="O617" s="13">
        <v>5.3470103051338813E-2</v>
      </c>
      <c r="P617" s="13">
        <v>6.9445884154413023E-2</v>
      </c>
      <c r="Q617" s="13">
        <v>0.13881867483841759</v>
      </c>
      <c r="S617" s="13">
        <v>4.6930577127137843E-2</v>
      </c>
      <c r="T617" s="13">
        <v>0.11751443626854589</v>
      </c>
      <c r="U617" s="13">
        <v>0.1566273242477918</v>
      </c>
      <c r="V617" s="13">
        <v>6.8143626350888095E-2</v>
      </c>
      <c r="W617" s="13">
        <v>0.1027721075106568</v>
      </c>
      <c r="X617" s="13">
        <v>7.0347648340664981E-2</v>
      </c>
      <c r="Y617" s="13">
        <v>0</v>
      </c>
      <c r="Z617" s="13">
        <v>7.1700003078972105E-2</v>
      </c>
      <c r="AB617" s="13">
        <v>0.14766862055217839</v>
      </c>
      <c r="AC617" s="13">
        <v>8.1750574745751661E-2</v>
      </c>
      <c r="AD617" s="13">
        <v>5.046883448738592E-2</v>
      </c>
      <c r="AE617" s="13">
        <v>0</v>
      </c>
      <c r="AF617" s="13">
        <v>6.8010251041560929E-2</v>
      </c>
      <c r="AH617" s="13">
        <v>0.12830220917311741</v>
      </c>
      <c r="AI617" s="13">
        <v>5.3985296092300128E-2</v>
      </c>
      <c r="AJ617" s="13">
        <v>8.5818998989381903E-2</v>
      </c>
      <c r="AK617" s="13">
        <v>0.11854921990060099</v>
      </c>
      <c r="AL617" s="13">
        <v>0</v>
      </c>
      <c r="AM617" s="13">
        <v>3.537739466375301E-2</v>
      </c>
      <c r="AO617" s="13">
        <v>0.1608041209399165</v>
      </c>
      <c r="AP617" s="13">
        <v>0</v>
      </c>
      <c r="AQ617" s="13">
        <v>4.4570672916454952E-2</v>
      </c>
      <c r="AR617" s="13">
        <v>0.20433398422167751</v>
      </c>
      <c r="AS617" s="13">
        <v>0</v>
      </c>
      <c r="AT617" s="13">
        <v>4.7225466623938409E-2</v>
      </c>
      <c r="AV617" s="13">
        <v>0</v>
      </c>
      <c r="AW617" s="13">
        <v>7.4374713639962564E-2</v>
      </c>
      <c r="AX617" s="13">
        <v>0.19933651534351149</v>
      </c>
      <c r="AY617" s="13">
        <v>0.1587904040455505</v>
      </c>
      <c r="AZ617" s="13">
        <v>4.4083785182792733E-2</v>
      </c>
      <c r="BB617" s="13">
        <v>0.1575489032788685</v>
      </c>
      <c r="BC617" s="13">
        <v>0</v>
      </c>
      <c r="BD617" s="13">
        <v>3.6723823280886032E-2</v>
      </c>
      <c r="BE617" s="13">
        <v>0.15921664240717809</v>
      </c>
      <c r="BF617" s="13">
        <v>0</v>
      </c>
      <c r="BH617" s="13">
        <v>0.15879827037820021</v>
      </c>
      <c r="BI617" s="13">
        <v>0</v>
      </c>
      <c r="BJ617" s="13">
        <v>3.8848190398403717E-2</v>
      </c>
      <c r="BK617" s="13">
        <v>0.15967518675107051</v>
      </c>
      <c r="BL617" s="13">
        <v>0</v>
      </c>
      <c r="BN617" s="13">
        <v>0</v>
      </c>
      <c r="BO617" s="13">
        <v>4.001256747230153E-2</v>
      </c>
      <c r="BP617" s="13">
        <v>0.19074738009089551</v>
      </c>
      <c r="BQ617" s="13">
        <v>5.4278065863683223E-2</v>
      </c>
      <c r="BR617" s="13">
        <v>0</v>
      </c>
      <c r="BS617" s="13">
        <v>0.1869375898707008</v>
      </c>
    </row>
    <row r="619" spans="2:73" x14ac:dyDescent="0.35">
      <c r="B619" s="25" t="s">
        <v>166</v>
      </c>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row>
    <row r="620" spans="2:73" x14ac:dyDescent="0.35">
      <c r="B620" s="27" t="s">
        <v>16</v>
      </c>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row>
    <row r="621" spans="2:73" ht="43.5" x14ac:dyDescent="0.35">
      <c r="B621" s="12" t="s">
        <v>241</v>
      </c>
      <c r="C621" s="13">
        <v>0.35446282465065237</v>
      </c>
      <c r="D621" s="13">
        <v>0.32410944310630058</v>
      </c>
      <c r="E621" s="13">
        <v>0.32129251643187229</v>
      </c>
      <c r="F621" s="13">
        <v>0.389827019702425</v>
      </c>
      <c r="G621" s="13">
        <v>0.27303596940918862</v>
      </c>
      <c r="H621" s="13">
        <v>0.307861764000117</v>
      </c>
      <c r="I621" s="13">
        <v>0.46227451999392949</v>
      </c>
      <c r="K621" s="13">
        <v>0.34325671476803088</v>
      </c>
      <c r="L621" s="13">
        <v>0.36648197869518179</v>
      </c>
      <c r="N621" s="13">
        <v>0.42085335969563381</v>
      </c>
      <c r="O621" s="13">
        <v>0.36995295424773278</v>
      </c>
      <c r="P621" s="13">
        <v>0.3451525350953078</v>
      </c>
      <c r="Q621" s="13">
        <v>0.29577182287107068</v>
      </c>
      <c r="S621" s="13">
        <v>0.3729933967118636</v>
      </c>
      <c r="T621" s="13">
        <v>0.27056597921971481</v>
      </c>
      <c r="U621" s="13">
        <v>0.29432428532063482</v>
      </c>
      <c r="V621" s="13">
        <v>0.37222886638446229</v>
      </c>
      <c r="W621" s="13">
        <v>0.418939895789255</v>
      </c>
      <c r="X621" s="13">
        <v>0.41937569883462861</v>
      </c>
      <c r="Y621" s="13">
        <v>0.33671006987831142</v>
      </c>
      <c r="Z621" s="13">
        <v>0.30717941179381741</v>
      </c>
      <c r="AB621" s="13">
        <v>0.32341268592854322</v>
      </c>
      <c r="AC621" s="13">
        <v>0.33885553311230299</v>
      </c>
      <c r="AD621" s="13">
        <v>0.36102640761065102</v>
      </c>
      <c r="AE621" s="13">
        <v>0.42361604625646332</v>
      </c>
      <c r="AF621" s="13">
        <v>0.42768855355950958</v>
      </c>
      <c r="AH621" s="13">
        <v>0.13936093837537269</v>
      </c>
      <c r="AI621" s="13">
        <v>0.51316535043139988</v>
      </c>
      <c r="AJ621" s="13">
        <v>0.68686795533644818</v>
      </c>
      <c r="AK621" s="13">
        <v>0.54943312174277859</v>
      </c>
      <c r="AL621" s="13">
        <v>0.26007437332053202</v>
      </c>
      <c r="AM621" s="13">
        <v>0.52541734864360334</v>
      </c>
      <c r="AO621" s="13">
        <v>0.13893965478268341</v>
      </c>
      <c r="AP621" s="13">
        <v>0.50379247639674207</v>
      </c>
      <c r="AQ621" s="13">
        <v>0.67198321329014621</v>
      </c>
      <c r="AR621" s="13">
        <v>0.55223192410372746</v>
      </c>
      <c r="AS621" s="13">
        <v>0.19222191774955719</v>
      </c>
      <c r="AT621" s="13">
        <v>0.55435312367779277</v>
      </c>
      <c r="AV621" s="13">
        <v>0.4159740676071737</v>
      </c>
      <c r="AW621" s="13">
        <v>0.62576746475314848</v>
      </c>
      <c r="AX621" s="13">
        <v>0.47821305481231863</v>
      </c>
      <c r="AY621" s="13">
        <v>0.24694821021189201</v>
      </c>
      <c r="AZ621" s="13">
        <v>0.50878947458221324</v>
      </c>
      <c r="BB621" s="13">
        <v>0.14976524145495379</v>
      </c>
      <c r="BC621" s="13">
        <v>0.50002772026622755</v>
      </c>
      <c r="BD621" s="13">
        <v>0.73525297132231715</v>
      </c>
      <c r="BE621" s="13">
        <v>0.65400244773500849</v>
      </c>
      <c r="BF621" s="13">
        <v>0.23323863219151161</v>
      </c>
      <c r="BH621" s="13">
        <v>0.15357604031665789</v>
      </c>
      <c r="BI621" s="13">
        <v>0.50105197798921186</v>
      </c>
      <c r="BJ621" s="13">
        <v>0.73340292050512657</v>
      </c>
      <c r="BK621" s="13">
        <v>0.63232906476837125</v>
      </c>
      <c r="BL621" s="13">
        <v>0.20553666186147779</v>
      </c>
      <c r="BN621" s="13">
        <v>0.47104591519202482</v>
      </c>
      <c r="BO621" s="13">
        <v>0.70341956174052966</v>
      </c>
      <c r="BP621" s="13">
        <v>0.62733974034034956</v>
      </c>
      <c r="BQ621" s="13">
        <v>0.46814008288969039</v>
      </c>
      <c r="BR621" s="13">
        <v>0.261713750598497</v>
      </c>
      <c r="BS621" s="13">
        <v>0.115623131606166</v>
      </c>
    </row>
    <row r="622" spans="2:73" ht="43.5" x14ac:dyDescent="0.35">
      <c r="B622" s="12" t="s">
        <v>242</v>
      </c>
      <c r="C622" s="13">
        <v>0.39896068433727683</v>
      </c>
      <c r="D622" s="13">
        <v>0.46000628205057698</v>
      </c>
      <c r="E622" s="13">
        <v>0.45203465154468281</v>
      </c>
      <c r="F622" s="13">
        <v>0.40061169664203872</v>
      </c>
      <c r="G622" s="13">
        <v>0.46992171598936411</v>
      </c>
      <c r="H622" s="13">
        <v>0.42149485709194662</v>
      </c>
      <c r="I622" s="13">
        <v>0.26441221853677421</v>
      </c>
      <c r="K622" s="13">
        <v>0.44341469335503531</v>
      </c>
      <c r="L622" s="13">
        <v>0.35542134035371059</v>
      </c>
      <c r="N622" s="13">
        <v>0.35509839373056901</v>
      </c>
      <c r="O622" s="13">
        <v>0.38960357381027638</v>
      </c>
      <c r="P622" s="13">
        <v>0.40682231403579239</v>
      </c>
      <c r="Q622" s="13">
        <v>0.43109784269535822</v>
      </c>
      <c r="S622" s="13">
        <v>0.39886002625287198</v>
      </c>
      <c r="T622" s="13">
        <v>0.4419850440473635</v>
      </c>
      <c r="U622" s="13">
        <v>0.48362060035545501</v>
      </c>
      <c r="V622" s="13">
        <v>0.3833502204970532</v>
      </c>
      <c r="W622" s="13">
        <v>0.42503535567026879</v>
      </c>
      <c r="X622" s="13">
        <v>0.30947372625358488</v>
      </c>
      <c r="Y622" s="13">
        <v>0.30653410209706178</v>
      </c>
      <c r="Z622" s="13">
        <v>0.40112232204230019</v>
      </c>
      <c r="AB622" s="13">
        <v>0.42076861432479112</v>
      </c>
      <c r="AC622" s="13">
        <v>0.4043032037819711</v>
      </c>
      <c r="AD622" s="13">
        <v>0.39159038163804161</v>
      </c>
      <c r="AE622" s="13">
        <v>0.38500995489428458</v>
      </c>
      <c r="AF622" s="13">
        <v>0.38811613319717558</v>
      </c>
      <c r="AH622" s="13">
        <v>0.68570856796103685</v>
      </c>
      <c r="AI622" s="13">
        <v>0.22022102712587269</v>
      </c>
      <c r="AJ622" s="13">
        <v>0.1163343277473199</v>
      </c>
      <c r="AK622" s="13">
        <v>0.1603188393993738</v>
      </c>
      <c r="AL622" s="13">
        <v>0.46520354708400879</v>
      </c>
      <c r="AM622" s="13">
        <v>0.21023811751633001</v>
      </c>
      <c r="AO622" s="13">
        <v>0.67295142917119566</v>
      </c>
      <c r="AP622" s="13">
        <v>0.24259115216658109</v>
      </c>
      <c r="AQ622" s="13">
        <v>0.12816523728943621</v>
      </c>
      <c r="AR622" s="13">
        <v>0.15068332634029399</v>
      </c>
      <c r="AS622" s="13">
        <v>0.54792371669340323</v>
      </c>
      <c r="AT622" s="13">
        <v>0.21047444263846021</v>
      </c>
      <c r="AV622" s="13">
        <v>0.36016926299628038</v>
      </c>
      <c r="AW622" s="13">
        <v>0.18748547735884161</v>
      </c>
      <c r="AX622" s="13">
        <v>0.2318313296292428</v>
      </c>
      <c r="AY622" s="13">
        <v>0.52060280575639195</v>
      </c>
      <c r="AZ622" s="13">
        <v>0.2597366194770882</v>
      </c>
      <c r="BB622" s="13">
        <v>0.66486157766933085</v>
      </c>
      <c r="BC622" s="13">
        <v>0.20816512659917849</v>
      </c>
      <c r="BD622" s="13">
        <v>7.7649996947726091E-2</v>
      </c>
      <c r="BE622" s="13">
        <v>0.1072057688783952</v>
      </c>
      <c r="BF622" s="13">
        <v>0.51347269138084406</v>
      </c>
      <c r="BH622" s="13">
        <v>0.65100129097033133</v>
      </c>
      <c r="BI622" s="13">
        <v>0.2182547966936699</v>
      </c>
      <c r="BJ622" s="13">
        <v>8.0123364511323722E-2</v>
      </c>
      <c r="BK622" s="13">
        <v>0.10289779243506331</v>
      </c>
      <c r="BL622" s="13">
        <v>0.5890170449844041</v>
      </c>
      <c r="BN622" s="13">
        <v>0.25735388741605542</v>
      </c>
      <c r="BO622" s="13">
        <v>9.4062624343203283E-2</v>
      </c>
      <c r="BP622" s="13">
        <v>0.187873472706484</v>
      </c>
      <c r="BQ622" s="13">
        <v>0.27245189434083789</v>
      </c>
      <c r="BR622" s="13">
        <v>0.4234596164283555</v>
      </c>
      <c r="BS622" s="13">
        <v>0.71038292463837294</v>
      </c>
    </row>
    <row r="623" spans="2:73" ht="58" x14ac:dyDescent="0.35">
      <c r="B623" s="12" t="s">
        <v>243</v>
      </c>
      <c r="C623" s="13">
        <v>0.13035579243615439</v>
      </c>
      <c r="D623" s="13">
        <v>8.6254513915789782E-2</v>
      </c>
      <c r="E623" s="13">
        <v>0.10951235127004399</v>
      </c>
      <c r="F623" s="13">
        <v>9.2438140903007629E-2</v>
      </c>
      <c r="G623" s="13">
        <v>0.15290463128630899</v>
      </c>
      <c r="H623" s="13">
        <v>0.1383463071374105</v>
      </c>
      <c r="I623" s="13">
        <v>0.16696740795190959</v>
      </c>
      <c r="K623" s="13">
        <v>0.13792837005801961</v>
      </c>
      <c r="L623" s="13">
        <v>0.12308212531293559</v>
      </c>
      <c r="N623" s="13">
        <v>0.14838252857323711</v>
      </c>
      <c r="O623" s="13">
        <v>0.1162952528825197</v>
      </c>
      <c r="P623" s="13">
        <v>0.12704499110951581</v>
      </c>
      <c r="Q623" s="13">
        <v>0.13915885270521169</v>
      </c>
      <c r="S623" s="13">
        <v>0.11740499737663281</v>
      </c>
      <c r="T623" s="13">
        <v>0.1678101485371031</v>
      </c>
      <c r="U623" s="13">
        <v>8.199555107164129E-2</v>
      </c>
      <c r="V623" s="13">
        <v>0.12530992397922219</v>
      </c>
      <c r="W623" s="13">
        <v>5.6008315252768219E-2</v>
      </c>
      <c r="X623" s="13">
        <v>0.1843876636763305</v>
      </c>
      <c r="Y623" s="13">
        <v>0.16209193024990851</v>
      </c>
      <c r="Z623" s="13">
        <v>0.1644200654154935</v>
      </c>
      <c r="AB623" s="13">
        <v>0.13851649871241559</v>
      </c>
      <c r="AC623" s="13">
        <v>0.14133147613513899</v>
      </c>
      <c r="AD623" s="13">
        <v>0.14399555831363489</v>
      </c>
      <c r="AE623" s="13">
        <v>0.10109907461140551</v>
      </c>
      <c r="AF623" s="13">
        <v>0.11623573494474609</v>
      </c>
      <c r="AH623" s="13">
        <v>9.8002055074917924E-2</v>
      </c>
      <c r="AI623" s="13">
        <v>0.19297742173078761</v>
      </c>
      <c r="AJ623" s="13">
        <v>0.10313444099396531</v>
      </c>
      <c r="AK623" s="13">
        <v>0.12630738357344129</v>
      </c>
      <c r="AL623" s="13">
        <v>0.14242647160571131</v>
      </c>
      <c r="AM623" s="13">
        <v>0.1553207127740919</v>
      </c>
      <c r="AO623" s="13">
        <v>0.1087276231271237</v>
      </c>
      <c r="AP623" s="13">
        <v>0.18959316787109601</v>
      </c>
      <c r="AQ623" s="13">
        <v>0.120185392296078</v>
      </c>
      <c r="AR623" s="13">
        <v>0.1725229846130106</v>
      </c>
      <c r="AS623" s="13">
        <v>0.10121042897803149</v>
      </c>
      <c r="AT623" s="13">
        <v>0.12899215010065579</v>
      </c>
      <c r="AV623" s="13">
        <v>0.1566619734926889</v>
      </c>
      <c r="AW623" s="13">
        <v>9.2322498933224514E-2</v>
      </c>
      <c r="AX623" s="13">
        <v>0.16738330959750061</v>
      </c>
      <c r="AY623" s="13">
        <v>0.1274840226122323</v>
      </c>
      <c r="AZ623" s="13">
        <v>0.1388245314170235</v>
      </c>
      <c r="BB623" s="13">
        <v>0.10717341364951539</v>
      </c>
      <c r="BC623" s="13">
        <v>0.2195579538014053</v>
      </c>
      <c r="BD623" s="13">
        <v>0.1154520916401886</v>
      </c>
      <c r="BE623" s="13">
        <v>0.1067389274541386</v>
      </c>
      <c r="BF623" s="13">
        <v>0.1394570675630343</v>
      </c>
      <c r="BH623" s="13">
        <v>0.1162079670788575</v>
      </c>
      <c r="BI623" s="13">
        <v>0.20594739559988859</v>
      </c>
      <c r="BJ623" s="13">
        <v>0.1186549665291929</v>
      </c>
      <c r="BK623" s="13">
        <v>0.16842207082868449</v>
      </c>
      <c r="BL623" s="13">
        <v>8.0980467125507716E-2</v>
      </c>
      <c r="BN623" s="13">
        <v>0.1921922263465288</v>
      </c>
      <c r="BO623" s="13">
        <v>0.1035579567698607</v>
      </c>
      <c r="BP623" s="13">
        <v>9.5752514706633748E-2</v>
      </c>
      <c r="BQ623" s="13">
        <v>0.14358461845935319</v>
      </c>
      <c r="BR623" s="13">
        <v>0.1126334500106026</v>
      </c>
      <c r="BS623" s="13">
        <v>0.10653455876430711</v>
      </c>
    </row>
    <row r="624" spans="2:73" x14ac:dyDescent="0.35">
      <c r="B624" s="12" t="s">
        <v>96</v>
      </c>
      <c r="C624" s="13">
        <v>0.1162206985759166</v>
      </c>
      <c r="D624" s="13">
        <v>0.1296297609273325</v>
      </c>
      <c r="E624" s="13">
        <v>0.11716048075340089</v>
      </c>
      <c r="F624" s="13">
        <v>0.1171231427525285</v>
      </c>
      <c r="G624" s="13">
        <v>0.1041376833151382</v>
      </c>
      <c r="H624" s="13">
        <v>0.13229707177052591</v>
      </c>
      <c r="I624" s="13">
        <v>0.10634585351738669</v>
      </c>
      <c r="K624" s="13">
        <v>7.5400221818914148E-2</v>
      </c>
      <c r="L624" s="13">
        <v>0.1550145556381721</v>
      </c>
      <c r="N624" s="13">
        <v>7.56657180005601E-2</v>
      </c>
      <c r="O624" s="13">
        <v>0.1241482190594711</v>
      </c>
      <c r="P624" s="13">
        <v>0.1209801597593837</v>
      </c>
      <c r="Q624" s="13">
        <v>0.1339714817283594</v>
      </c>
      <c r="S624" s="13">
        <v>0.1107415796586316</v>
      </c>
      <c r="T624" s="13">
        <v>0.1196388281958182</v>
      </c>
      <c r="U624" s="13">
        <v>0.1400595632522689</v>
      </c>
      <c r="V624" s="13">
        <v>0.11911098913926239</v>
      </c>
      <c r="W624" s="13">
        <v>0.1000164332877079</v>
      </c>
      <c r="X624" s="13">
        <v>8.6762911235456139E-2</v>
      </c>
      <c r="Y624" s="13">
        <v>0.19466389777471829</v>
      </c>
      <c r="Z624" s="13">
        <v>0.12727820074838889</v>
      </c>
      <c r="AB624" s="13">
        <v>0.11730220103425</v>
      </c>
      <c r="AC624" s="13">
        <v>0.11550978697058691</v>
      </c>
      <c r="AD624" s="13">
        <v>0.1033876524376726</v>
      </c>
      <c r="AE624" s="13">
        <v>9.0274924237846707E-2</v>
      </c>
      <c r="AF624" s="13">
        <v>6.7959578298568954E-2</v>
      </c>
      <c r="AH624" s="13">
        <v>7.6928438588672432E-2</v>
      </c>
      <c r="AI624" s="13">
        <v>7.3636200711939798E-2</v>
      </c>
      <c r="AJ624" s="13">
        <v>9.3663275922266684E-2</v>
      </c>
      <c r="AK624" s="13">
        <v>0.1639406552844061</v>
      </c>
      <c r="AL624" s="13">
        <v>0.1322956079897476</v>
      </c>
      <c r="AM624" s="13">
        <v>0.1090238210659747</v>
      </c>
      <c r="AO624" s="13">
        <v>7.9381292918997121E-2</v>
      </c>
      <c r="AP624" s="13">
        <v>6.4023203565580861E-2</v>
      </c>
      <c r="AQ624" s="13">
        <v>7.9666157124339554E-2</v>
      </c>
      <c r="AR624" s="13">
        <v>0.124561764942968</v>
      </c>
      <c r="AS624" s="13">
        <v>0.15864393657900791</v>
      </c>
      <c r="AT624" s="13">
        <v>0.1061802835830912</v>
      </c>
      <c r="AV624" s="13">
        <v>6.7194695903857238E-2</v>
      </c>
      <c r="AW624" s="13">
        <v>9.4424558954785381E-2</v>
      </c>
      <c r="AX624" s="13">
        <v>0.1225723059609381</v>
      </c>
      <c r="AY624" s="13">
        <v>0.1049649614194839</v>
      </c>
      <c r="AZ624" s="13">
        <v>9.2649374523674929E-2</v>
      </c>
      <c r="BB624" s="13">
        <v>7.8199767226199701E-2</v>
      </c>
      <c r="BC624" s="13">
        <v>7.2249199333188685E-2</v>
      </c>
      <c r="BD624" s="13">
        <v>7.1644940089767975E-2</v>
      </c>
      <c r="BE624" s="13">
        <v>0.1320528559324578</v>
      </c>
      <c r="BF624" s="13">
        <v>0.1138316088646098</v>
      </c>
      <c r="BH624" s="13">
        <v>7.9214701634153312E-2</v>
      </c>
      <c r="BI624" s="13">
        <v>7.4745829717229609E-2</v>
      </c>
      <c r="BJ624" s="13">
        <v>6.7818748454356897E-2</v>
      </c>
      <c r="BK624" s="13">
        <v>9.6351071967880883E-2</v>
      </c>
      <c r="BL624" s="13">
        <v>0.12446582602861039</v>
      </c>
      <c r="BN624" s="13">
        <v>7.9407971045390949E-2</v>
      </c>
      <c r="BO624" s="13">
        <v>9.8959857146406302E-2</v>
      </c>
      <c r="BP624" s="13">
        <v>8.9034272246532653E-2</v>
      </c>
      <c r="BQ624" s="13">
        <v>0.11582340431011851</v>
      </c>
      <c r="BR624" s="13">
        <v>0.20219318296254521</v>
      </c>
      <c r="BS624" s="13">
        <v>6.7459384991153934E-2</v>
      </c>
    </row>
    <row r="626" spans="2:73" x14ac:dyDescent="0.35">
      <c r="B626" s="25" t="s">
        <v>166</v>
      </c>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row>
    <row r="627" spans="2:73" x14ac:dyDescent="0.35">
      <c r="B627" s="27" t="s">
        <v>16</v>
      </c>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row>
    <row r="628" spans="2:73" ht="87" x14ac:dyDescent="0.35">
      <c r="B628" s="12" t="s">
        <v>244</v>
      </c>
      <c r="C628" s="13">
        <v>0.47101275455894509</v>
      </c>
      <c r="D628" s="13">
        <v>0.47908736834187138</v>
      </c>
      <c r="E628" s="13">
        <v>0.4851224046259538</v>
      </c>
      <c r="F628" s="13">
        <v>0.51570638317959405</v>
      </c>
      <c r="G628" s="13">
        <v>0.52703507938209426</v>
      </c>
      <c r="H628" s="13">
        <v>0.48668701638538397</v>
      </c>
      <c r="I628" s="13">
        <v>0.376169216377083</v>
      </c>
      <c r="K628" s="13">
        <v>0.54342259367510293</v>
      </c>
      <c r="L628" s="13">
        <v>0.39738912362851431</v>
      </c>
      <c r="N628" s="13">
        <v>0.54490233165628055</v>
      </c>
      <c r="O628" s="13">
        <v>0.4467731619377881</v>
      </c>
      <c r="P628" s="13">
        <v>0.48020176347588722</v>
      </c>
      <c r="Q628" s="13">
        <v>0.43263674882429981</v>
      </c>
      <c r="S628" s="13">
        <v>0.5077734038339724</v>
      </c>
      <c r="T628" s="13">
        <v>0.46838749901113058</v>
      </c>
      <c r="U628" s="13">
        <v>0.39150323847962709</v>
      </c>
      <c r="V628" s="13">
        <v>0.48554083506885343</v>
      </c>
      <c r="W628" s="13">
        <v>0.46157046450620182</v>
      </c>
      <c r="X628" s="13">
        <v>0.44292082052157078</v>
      </c>
      <c r="Y628" s="13">
        <v>0.45586332195647772</v>
      </c>
      <c r="Z628" s="13">
        <v>0.44352370343456188</v>
      </c>
      <c r="AB628" s="13">
        <v>0.42610188485239192</v>
      </c>
      <c r="AC628" s="13">
        <v>0.47448734408590498</v>
      </c>
      <c r="AD628" s="13">
        <v>0.44707290374924502</v>
      </c>
      <c r="AE628" s="13">
        <v>0.55973771918446424</v>
      </c>
      <c r="AF628" s="13">
        <v>0.56413835544678925</v>
      </c>
      <c r="AH628" s="13">
        <v>0.57520911686375298</v>
      </c>
      <c r="AI628" s="13">
        <v>0.46971530722643012</v>
      </c>
      <c r="AJ628" s="13">
        <v>0.35613668235021062</v>
      </c>
      <c r="AK628" s="13">
        <v>0.44032539407647447</v>
      </c>
      <c r="AL628" s="13">
        <v>0.58849244410064383</v>
      </c>
      <c r="AM628" s="13">
        <v>0.31691250434629398</v>
      </c>
      <c r="AO628" s="13">
        <v>0.55638788586421528</v>
      </c>
      <c r="AP628" s="13">
        <v>0.47730615837922891</v>
      </c>
      <c r="AQ628" s="13">
        <v>0.34652277569550199</v>
      </c>
      <c r="AR628" s="13">
        <v>0.46300529025673959</v>
      </c>
      <c r="AS628" s="13">
        <v>0.59518656920076274</v>
      </c>
      <c r="AT628" s="13">
        <v>0.31664894648801262</v>
      </c>
      <c r="AV628" s="13">
        <v>0.50381399083307599</v>
      </c>
      <c r="AW628" s="13">
        <v>0.43519712748940259</v>
      </c>
      <c r="AX628" s="13">
        <v>0.45588902938294101</v>
      </c>
      <c r="AY628" s="13">
        <v>0.61386753054804655</v>
      </c>
      <c r="AZ628" s="13">
        <v>0.35039000052565528</v>
      </c>
      <c r="BB628" s="13">
        <v>0.55557367470579933</v>
      </c>
      <c r="BC628" s="13">
        <v>0.47452871321493212</v>
      </c>
      <c r="BD628" s="13">
        <v>0.30213922354771061</v>
      </c>
      <c r="BE628" s="13">
        <v>0.46371660252529739</v>
      </c>
      <c r="BF628" s="13">
        <v>0.5686610034531101</v>
      </c>
      <c r="BH628" s="13">
        <v>0.55424879868599919</v>
      </c>
      <c r="BI628" s="13">
        <v>0.48616575965931591</v>
      </c>
      <c r="BJ628" s="13">
        <v>0.29807164483284437</v>
      </c>
      <c r="BK628" s="13">
        <v>0.46071286089652291</v>
      </c>
      <c r="BL628" s="13">
        <v>0.56434831907015681</v>
      </c>
      <c r="BN628" s="13">
        <v>0.4950650719128637</v>
      </c>
      <c r="BO628" s="13">
        <v>0.3422612257343895</v>
      </c>
      <c r="BP628" s="13">
        <v>0.44360447133184627</v>
      </c>
      <c r="BQ628" s="13">
        <v>0.31115856508995299</v>
      </c>
      <c r="BR628" s="13">
        <v>0.67661180470244131</v>
      </c>
      <c r="BS628" s="13">
        <v>0.56075235631193088</v>
      </c>
    </row>
    <row r="629" spans="2:73" ht="87" x14ac:dyDescent="0.35">
      <c r="B629" s="12" t="s">
        <v>245</v>
      </c>
      <c r="C629" s="13">
        <v>0.16123163888267389</v>
      </c>
      <c r="D629" s="13">
        <v>0.15027032081328401</v>
      </c>
      <c r="E629" s="13">
        <v>0.1574580378117956</v>
      </c>
      <c r="F629" s="13">
        <v>0.16738741450921979</v>
      </c>
      <c r="G629" s="13">
        <v>0.10097508192393349</v>
      </c>
      <c r="H629" s="13">
        <v>0.19914057472964539</v>
      </c>
      <c r="I629" s="13">
        <v>0.18167684461944181</v>
      </c>
      <c r="K629" s="13">
        <v>0.15483227110150449</v>
      </c>
      <c r="L629" s="13">
        <v>0.1680008396522101</v>
      </c>
      <c r="N629" s="13">
        <v>0.1686272874309459</v>
      </c>
      <c r="O629" s="13">
        <v>0.1563120947084761</v>
      </c>
      <c r="P629" s="13">
        <v>0.16099463501652519</v>
      </c>
      <c r="Q629" s="13">
        <v>0.164578760848374</v>
      </c>
      <c r="S629" s="13">
        <v>0.20670794409850879</v>
      </c>
      <c r="T629" s="13">
        <v>0.11553502538434671</v>
      </c>
      <c r="U629" s="13">
        <v>0.17247914543545831</v>
      </c>
      <c r="V629" s="13">
        <v>0.1596604329824946</v>
      </c>
      <c r="W629" s="13">
        <v>0.16008801574451589</v>
      </c>
      <c r="X629" s="13">
        <v>0.13705056661638659</v>
      </c>
      <c r="Y629" s="13">
        <v>0.15367643889760571</v>
      </c>
      <c r="Z629" s="13">
        <v>0.13381498997119959</v>
      </c>
      <c r="AB629" s="13">
        <v>0.1551090775849811</v>
      </c>
      <c r="AC629" s="13">
        <v>0.16017140523846729</v>
      </c>
      <c r="AD629" s="13">
        <v>0.15881243029559161</v>
      </c>
      <c r="AE629" s="13">
        <v>0.16347356206053301</v>
      </c>
      <c r="AF629" s="13">
        <v>0.1982582237155826</v>
      </c>
      <c r="AH629" s="13">
        <v>0.1002388543816604</v>
      </c>
      <c r="AI629" s="13">
        <v>0.14541121169704921</v>
      </c>
      <c r="AJ629" s="13">
        <v>0.3427501715235341</v>
      </c>
      <c r="AK629" s="13">
        <v>0.1195922485405939</v>
      </c>
      <c r="AL629" s="13">
        <v>7.2623158372616514E-2</v>
      </c>
      <c r="AM629" s="13">
        <v>0.31332652283323398</v>
      </c>
      <c r="AO629" s="13">
        <v>9.7469125510059471E-2</v>
      </c>
      <c r="AP629" s="13">
        <v>0.14744946179569349</v>
      </c>
      <c r="AQ629" s="13">
        <v>0.35275928792146588</v>
      </c>
      <c r="AR629" s="13">
        <v>0.1111005004274106</v>
      </c>
      <c r="AS629" s="13">
        <v>7.4238143756906988E-2</v>
      </c>
      <c r="AT629" s="13">
        <v>0.31961091673992231</v>
      </c>
      <c r="AV629" s="13">
        <v>0.1438343658712265</v>
      </c>
      <c r="AW629" s="13">
        <v>0.30470814420037251</v>
      </c>
      <c r="AX629" s="13">
        <v>0.1650905006452959</v>
      </c>
      <c r="AY629" s="13">
        <v>8.1554225411644574E-2</v>
      </c>
      <c r="AZ629" s="13">
        <v>0.29017426724875411</v>
      </c>
      <c r="BB629" s="13">
        <v>0.1058747585957593</v>
      </c>
      <c r="BC629" s="13">
        <v>0.16441218632367249</v>
      </c>
      <c r="BD629" s="13">
        <v>0.37762641361611771</v>
      </c>
      <c r="BE629" s="13">
        <v>0.14077140651348671</v>
      </c>
      <c r="BF629" s="13">
        <v>0.1019230199477327</v>
      </c>
      <c r="BH629" s="13">
        <v>0.1042350920524258</v>
      </c>
      <c r="BI629" s="13">
        <v>0.17652276793326591</v>
      </c>
      <c r="BJ629" s="13">
        <v>0.36499410716659658</v>
      </c>
      <c r="BK629" s="13">
        <v>0.13265605784384549</v>
      </c>
      <c r="BL629" s="13">
        <v>0.12906838926408001</v>
      </c>
      <c r="BN629" s="13">
        <v>0.16201301695729389</v>
      </c>
      <c r="BO629" s="13">
        <v>0.33035294786720582</v>
      </c>
      <c r="BP629" s="13">
        <v>0.12835365863295201</v>
      </c>
      <c r="BQ629" s="13">
        <v>0.38074201430769511</v>
      </c>
      <c r="BR629" s="13">
        <v>4.758093600303262E-2</v>
      </c>
      <c r="BS629" s="13">
        <v>8.974497183789501E-2</v>
      </c>
    </row>
    <row r="630" spans="2:73" ht="43.5" x14ac:dyDescent="0.35">
      <c r="B630" s="12" t="s">
        <v>246</v>
      </c>
      <c r="C630" s="13">
        <v>0.29027665458910551</v>
      </c>
      <c r="D630" s="13">
        <v>0.23686298412774509</v>
      </c>
      <c r="E630" s="13">
        <v>0.23681611018160689</v>
      </c>
      <c r="F630" s="13">
        <v>0.23942847422681529</v>
      </c>
      <c r="G630" s="13">
        <v>0.31440394428794849</v>
      </c>
      <c r="H630" s="13">
        <v>0.26871123059739771</v>
      </c>
      <c r="I630" s="13">
        <v>0.38305131678790533</v>
      </c>
      <c r="K630" s="13">
        <v>0.25279563312161552</v>
      </c>
      <c r="L630" s="13">
        <v>0.3284237150321434</v>
      </c>
      <c r="N630" s="13">
        <v>0.2459185527244741</v>
      </c>
      <c r="O630" s="13">
        <v>0.3149759480815707</v>
      </c>
      <c r="P630" s="13">
        <v>0.29515295428965149</v>
      </c>
      <c r="Q630" s="13">
        <v>0.2895200929062533</v>
      </c>
      <c r="S630" s="13">
        <v>0.21091345552685781</v>
      </c>
      <c r="T630" s="13">
        <v>0.31310423624326877</v>
      </c>
      <c r="U630" s="13">
        <v>0.38221554627209969</v>
      </c>
      <c r="V630" s="13">
        <v>0.2545242238524757</v>
      </c>
      <c r="W630" s="13">
        <v>0.28852769097081482</v>
      </c>
      <c r="X630" s="13">
        <v>0.40591640898782849</v>
      </c>
      <c r="Y630" s="13">
        <v>0.27254683020341508</v>
      </c>
      <c r="Z630" s="13">
        <v>0.36563341397898452</v>
      </c>
      <c r="AB630" s="13">
        <v>0.33631591740748262</v>
      </c>
      <c r="AC630" s="13">
        <v>0.2934540883424353</v>
      </c>
      <c r="AD630" s="13">
        <v>0.31529916239284073</v>
      </c>
      <c r="AE630" s="13">
        <v>0.2195096509050756</v>
      </c>
      <c r="AF630" s="13">
        <v>0.21650405676047729</v>
      </c>
      <c r="AH630" s="13">
        <v>0.25970716151731421</v>
      </c>
      <c r="AI630" s="13">
        <v>0.33979863553234918</v>
      </c>
      <c r="AJ630" s="13">
        <v>0.26565001954435868</v>
      </c>
      <c r="AK630" s="13">
        <v>0.34957311390715112</v>
      </c>
      <c r="AL630" s="13">
        <v>0.29569493648499179</v>
      </c>
      <c r="AM630" s="13">
        <v>0.30766390132069449</v>
      </c>
      <c r="AO630" s="13">
        <v>0.26664035582555989</v>
      </c>
      <c r="AP630" s="13">
        <v>0.33546038324067801</v>
      </c>
      <c r="AQ630" s="13">
        <v>0.25409816900578569</v>
      </c>
      <c r="AR630" s="13">
        <v>0.3773083010059391</v>
      </c>
      <c r="AS630" s="13">
        <v>0.28103626144277721</v>
      </c>
      <c r="AT630" s="13">
        <v>0.30803863512078677</v>
      </c>
      <c r="AV630" s="13">
        <v>0.29213426683522431</v>
      </c>
      <c r="AW630" s="13">
        <v>0.23646177825399881</v>
      </c>
      <c r="AX630" s="13">
        <v>0.31538470961942622</v>
      </c>
      <c r="AY630" s="13">
        <v>0.2653811578877881</v>
      </c>
      <c r="AZ630" s="13">
        <v>0.30873376549958859</v>
      </c>
      <c r="BB630" s="13">
        <v>0.28422430123827619</v>
      </c>
      <c r="BC630" s="13">
        <v>0.30334878550939881</v>
      </c>
      <c r="BD630" s="13">
        <v>0.26323952725849492</v>
      </c>
      <c r="BE630" s="13">
        <v>0.36467618860253642</v>
      </c>
      <c r="BF630" s="13">
        <v>0.26013700485558111</v>
      </c>
      <c r="BH630" s="13">
        <v>0.28338999337468218</v>
      </c>
      <c r="BI630" s="13">
        <v>0.28101739834771161</v>
      </c>
      <c r="BJ630" s="13">
        <v>0.28973603028069139</v>
      </c>
      <c r="BK630" s="13">
        <v>0.37019111414204242</v>
      </c>
      <c r="BL630" s="13">
        <v>0.26054391120692399</v>
      </c>
      <c r="BN630" s="13">
        <v>0.28725396474592169</v>
      </c>
      <c r="BO630" s="13">
        <v>0.2833027496710176</v>
      </c>
      <c r="BP630" s="13">
        <v>0.36315869312165722</v>
      </c>
      <c r="BQ630" s="13">
        <v>0.28774355333908269</v>
      </c>
      <c r="BR630" s="13">
        <v>0.214602655567772</v>
      </c>
      <c r="BS630" s="13">
        <v>0.28235799136336032</v>
      </c>
    </row>
    <row r="631" spans="2:73" x14ac:dyDescent="0.35">
      <c r="B631" s="12" t="s">
        <v>210</v>
      </c>
      <c r="C631" s="13">
        <v>7.747895196927565E-2</v>
      </c>
      <c r="D631" s="13">
        <v>0.13377932671709969</v>
      </c>
      <c r="E631" s="13">
        <v>0.1206034473806436</v>
      </c>
      <c r="F631" s="13">
        <v>7.7477728084370506E-2</v>
      </c>
      <c r="G631" s="13">
        <v>5.7585894406023699E-2</v>
      </c>
      <c r="H631" s="13">
        <v>4.5461178287572783E-2</v>
      </c>
      <c r="I631" s="13">
        <v>5.9102622215569958E-2</v>
      </c>
      <c r="K631" s="13">
        <v>4.8949502101777113E-2</v>
      </c>
      <c r="L631" s="13">
        <v>0.1061863216871322</v>
      </c>
      <c r="N631" s="13">
        <v>4.0551828188299492E-2</v>
      </c>
      <c r="O631" s="13">
        <v>8.1938795272165063E-2</v>
      </c>
      <c r="P631" s="13">
        <v>6.3650647217935882E-2</v>
      </c>
      <c r="Q631" s="13">
        <v>0.113264397421073</v>
      </c>
      <c r="S631" s="13">
        <v>7.4605196540660959E-2</v>
      </c>
      <c r="T631" s="13">
        <v>0.1029732393612539</v>
      </c>
      <c r="U631" s="13">
        <v>5.3802069812814858E-2</v>
      </c>
      <c r="V631" s="13">
        <v>0.1002745080961763</v>
      </c>
      <c r="W631" s="13">
        <v>8.9813828778467511E-2</v>
      </c>
      <c r="X631" s="13">
        <v>1.4112203874214069E-2</v>
      </c>
      <c r="Y631" s="13">
        <v>0.1179134089425015</v>
      </c>
      <c r="Z631" s="13">
        <v>5.7027892615253963E-2</v>
      </c>
      <c r="AB631" s="13">
        <v>8.2473120155144589E-2</v>
      </c>
      <c r="AC631" s="13">
        <v>7.1887162333192284E-2</v>
      </c>
      <c r="AD631" s="13">
        <v>7.8815503562322808E-2</v>
      </c>
      <c r="AE631" s="13">
        <v>5.7279067849927097E-2</v>
      </c>
      <c r="AF631" s="13">
        <v>2.1099364077151E-2</v>
      </c>
      <c r="AH631" s="13">
        <v>6.4844867237272355E-2</v>
      </c>
      <c r="AI631" s="13">
        <v>4.5074845544171523E-2</v>
      </c>
      <c r="AJ631" s="13">
        <v>3.5463126581896459E-2</v>
      </c>
      <c r="AK631" s="13">
        <v>9.0509243475780307E-2</v>
      </c>
      <c r="AL631" s="13">
        <v>4.3189461041747597E-2</v>
      </c>
      <c r="AM631" s="13">
        <v>6.2097071499777647E-2</v>
      </c>
      <c r="AO631" s="13">
        <v>7.9502632800165313E-2</v>
      </c>
      <c r="AP631" s="13">
        <v>3.978399658439969E-2</v>
      </c>
      <c r="AQ631" s="13">
        <v>4.6619767377246331E-2</v>
      </c>
      <c r="AR631" s="13">
        <v>4.8585908309910782E-2</v>
      </c>
      <c r="AS631" s="13">
        <v>4.9539025599553192E-2</v>
      </c>
      <c r="AT631" s="13">
        <v>5.5701501651278323E-2</v>
      </c>
      <c r="AV631" s="13">
        <v>6.0217376460473433E-2</v>
      </c>
      <c r="AW631" s="13">
        <v>2.3632950056226051E-2</v>
      </c>
      <c r="AX631" s="13">
        <v>6.363576035233684E-2</v>
      </c>
      <c r="AY631" s="13">
        <v>3.9197086152521002E-2</v>
      </c>
      <c r="AZ631" s="13">
        <v>5.0701966726001857E-2</v>
      </c>
      <c r="BB631" s="13">
        <v>5.4327265460164947E-2</v>
      </c>
      <c r="BC631" s="13">
        <v>5.7710314951996459E-2</v>
      </c>
      <c r="BD631" s="13">
        <v>5.699483557767665E-2</v>
      </c>
      <c r="BE631" s="13">
        <v>3.083580235867955E-2</v>
      </c>
      <c r="BF631" s="13">
        <v>6.9278971743575918E-2</v>
      </c>
      <c r="BH631" s="13">
        <v>5.8126115886892697E-2</v>
      </c>
      <c r="BI631" s="13">
        <v>5.629407405970651E-2</v>
      </c>
      <c r="BJ631" s="13">
        <v>4.7198217719867548E-2</v>
      </c>
      <c r="BK631" s="13">
        <v>3.6439967117589199E-2</v>
      </c>
      <c r="BL631" s="13">
        <v>4.603938045883909E-2</v>
      </c>
      <c r="BN631" s="13">
        <v>5.5667946383920572E-2</v>
      </c>
      <c r="BO631" s="13">
        <v>4.4083076727387031E-2</v>
      </c>
      <c r="BP631" s="13">
        <v>6.4883176913544338E-2</v>
      </c>
      <c r="BQ631" s="13">
        <v>2.0355867263269281E-2</v>
      </c>
      <c r="BR631" s="13">
        <v>6.120460372675432E-2</v>
      </c>
      <c r="BS631" s="13">
        <v>6.7144680486813893E-2</v>
      </c>
    </row>
    <row r="633" spans="2:73" x14ac:dyDescent="0.35">
      <c r="B633" s="25" t="s">
        <v>166</v>
      </c>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row>
    <row r="634" spans="2:73" x14ac:dyDescent="0.35">
      <c r="B634" s="27" t="s">
        <v>16</v>
      </c>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row>
    <row r="635" spans="2:73" ht="29" x14ac:dyDescent="0.35">
      <c r="B635" s="12" t="s">
        <v>247</v>
      </c>
      <c r="C635" s="13">
        <v>0.45493639951166531</v>
      </c>
      <c r="D635" s="13">
        <v>0.42700350366764028</v>
      </c>
      <c r="E635" s="13">
        <v>0.51141863017022682</v>
      </c>
      <c r="F635" s="13">
        <v>0.42822602914099628</v>
      </c>
      <c r="G635" s="13">
        <v>0.40347592936462079</v>
      </c>
      <c r="H635" s="13">
        <v>0.3926694405309154</v>
      </c>
      <c r="I635" s="13">
        <v>0.52597873435256248</v>
      </c>
      <c r="K635" s="13">
        <v>0.56754932680740366</v>
      </c>
      <c r="L635" s="13">
        <v>0.34107249562232039</v>
      </c>
      <c r="N635" s="13">
        <v>0.6001527233465066</v>
      </c>
      <c r="O635" s="13">
        <v>0.45184567848180968</v>
      </c>
      <c r="P635" s="13">
        <v>0.42969567784241658</v>
      </c>
      <c r="Q635" s="13">
        <v>0.38117369361223119</v>
      </c>
      <c r="S635" s="13">
        <v>0.48485155759263271</v>
      </c>
      <c r="T635" s="13">
        <v>0.40971680223393819</v>
      </c>
      <c r="U635" s="13">
        <v>0.44940284864837132</v>
      </c>
      <c r="V635" s="13">
        <v>0.45798195066243758</v>
      </c>
      <c r="W635" s="13">
        <v>0.45221085478245221</v>
      </c>
      <c r="X635" s="13">
        <v>0.45997535514764448</v>
      </c>
      <c r="Y635" s="13">
        <v>0.46591418765175491</v>
      </c>
      <c r="Z635" s="13">
        <v>0.43737991374365448</v>
      </c>
      <c r="AB635" s="13">
        <v>0.36081547803478092</v>
      </c>
      <c r="AC635" s="13">
        <v>0.4488752683416497</v>
      </c>
      <c r="AD635" s="13">
        <v>0.50768633582363543</v>
      </c>
      <c r="AE635" s="13">
        <v>0.47051102904626652</v>
      </c>
      <c r="AF635" s="13">
        <v>0.6140983066704585</v>
      </c>
      <c r="AH635" s="13">
        <v>0.35149690368362929</v>
      </c>
      <c r="AI635" s="13">
        <v>0.57873765770392105</v>
      </c>
      <c r="AJ635" s="13">
        <v>0.60496575026973187</v>
      </c>
      <c r="AK635" s="13">
        <v>0.53770917410767649</v>
      </c>
      <c r="AL635" s="13">
        <v>0.37854653785774911</v>
      </c>
      <c r="AM635" s="13">
        <v>0.59462728529842013</v>
      </c>
      <c r="AO635" s="13">
        <v>0.36198866130875018</v>
      </c>
      <c r="AP635" s="13">
        <v>0.56945883248894325</v>
      </c>
      <c r="AQ635" s="13">
        <v>0.64442877951279443</v>
      </c>
      <c r="AR635" s="13">
        <v>0.52369840153047775</v>
      </c>
      <c r="AS635" s="13">
        <v>0.34864269747039162</v>
      </c>
      <c r="AT635" s="13">
        <v>0.57127312482370995</v>
      </c>
      <c r="AV635" s="13">
        <v>0.55058674909809768</v>
      </c>
      <c r="AW635" s="13">
        <v>0.64457251686691974</v>
      </c>
      <c r="AX635" s="13">
        <v>0.49127432853734471</v>
      </c>
      <c r="AY635" s="13">
        <v>0.3852950252844598</v>
      </c>
      <c r="AZ635" s="13">
        <v>0.57816228273479819</v>
      </c>
      <c r="BB635" s="13">
        <v>0.39679963711310712</v>
      </c>
      <c r="BC635" s="13">
        <v>0.52751648198369561</v>
      </c>
      <c r="BD635" s="13">
        <v>0.69887189652742243</v>
      </c>
      <c r="BE635" s="13">
        <v>0.62140697074746798</v>
      </c>
      <c r="BF635" s="13">
        <v>0.39301756581559721</v>
      </c>
      <c r="BH635" s="13">
        <v>0.39368904549274641</v>
      </c>
      <c r="BI635" s="13">
        <v>0.51074645109539352</v>
      </c>
      <c r="BJ635" s="13">
        <v>0.71039864859770041</v>
      </c>
      <c r="BK635" s="13">
        <v>0.63123868501831792</v>
      </c>
      <c r="BL635" s="13">
        <v>0.40020710455292491</v>
      </c>
      <c r="BN635" s="13">
        <v>0.55116664411127514</v>
      </c>
      <c r="BO635" s="13">
        <v>0.70482184159557981</v>
      </c>
      <c r="BP635" s="13">
        <v>0.62440193009346789</v>
      </c>
      <c r="BQ635" s="13">
        <v>0.49011240655662769</v>
      </c>
      <c r="BR635" s="13">
        <v>0.3551369167345822</v>
      </c>
      <c r="BS635" s="13">
        <v>0.32646263348486049</v>
      </c>
    </row>
    <row r="636" spans="2:73" ht="29" x14ac:dyDescent="0.35">
      <c r="B636" s="12" t="s">
        <v>248</v>
      </c>
      <c r="C636" s="13">
        <v>0.33943656058212918</v>
      </c>
      <c r="D636" s="13">
        <v>0.39060455355767898</v>
      </c>
      <c r="E636" s="13">
        <v>0.26556276640796428</v>
      </c>
      <c r="F636" s="13">
        <v>0.33909817906722789</v>
      </c>
      <c r="G636" s="13">
        <v>0.37180422462346852</v>
      </c>
      <c r="H636" s="13">
        <v>0.40134875970274431</v>
      </c>
      <c r="I636" s="13">
        <v>0.30242685919430318</v>
      </c>
      <c r="K636" s="13">
        <v>0.28794850188414278</v>
      </c>
      <c r="L636" s="13">
        <v>0.39170351531371539</v>
      </c>
      <c r="N636" s="13">
        <v>0.2689213179811254</v>
      </c>
      <c r="O636" s="13">
        <v>0.34272295235505917</v>
      </c>
      <c r="P636" s="13">
        <v>0.36944524244621912</v>
      </c>
      <c r="Q636" s="13">
        <v>0.35584421171182112</v>
      </c>
      <c r="S636" s="13">
        <v>0.31383082633059289</v>
      </c>
      <c r="T636" s="13">
        <v>0.3361182100716914</v>
      </c>
      <c r="U636" s="13">
        <v>0.35383174067000372</v>
      </c>
      <c r="V636" s="13">
        <v>0.33087887171860558</v>
      </c>
      <c r="W636" s="13">
        <v>0.36315648769172287</v>
      </c>
      <c r="X636" s="13">
        <v>0.38749319794366438</v>
      </c>
      <c r="Y636" s="13">
        <v>0.33008045646346862</v>
      </c>
      <c r="Z636" s="13">
        <v>0.3453936033276862</v>
      </c>
      <c r="AB636" s="13">
        <v>0.42463434620388041</v>
      </c>
      <c r="AC636" s="13">
        <v>0.33754473064560092</v>
      </c>
      <c r="AD636" s="13">
        <v>0.3142119327421915</v>
      </c>
      <c r="AE636" s="13">
        <v>0.32883310046656972</v>
      </c>
      <c r="AF636" s="13">
        <v>0.2719862378979524</v>
      </c>
      <c r="AH636" s="13">
        <v>0.44300350204713518</v>
      </c>
      <c r="AI636" s="13">
        <v>0.24976299825622139</v>
      </c>
      <c r="AJ636" s="13">
        <v>0.25815009053648919</v>
      </c>
      <c r="AK636" s="13">
        <v>0.24733923746494579</v>
      </c>
      <c r="AL636" s="13">
        <v>0.39191849852147748</v>
      </c>
      <c r="AM636" s="13">
        <v>0.24092306573634589</v>
      </c>
      <c r="AO636" s="13">
        <v>0.41526706890440401</v>
      </c>
      <c r="AP636" s="13">
        <v>0.26777193955810552</v>
      </c>
      <c r="AQ636" s="13">
        <v>0.26046509334698309</v>
      </c>
      <c r="AR636" s="13">
        <v>0.24965984590117379</v>
      </c>
      <c r="AS636" s="13">
        <v>0.44868590095847011</v>
      </c>
      <c r="AT636" s="13">
        <v>0.25015802711928858</v>
      </c>
      <c r="AV636" s="13">
        <v>0.28010078794259052</v>
      </c>
      <c r="AW636" s="13">
        <v>0.26758894789100651</v>
      </c>
      <c r="AX636" s="13">
        <v>0.27896585194797979</v>
      </c>
      <c r="AY636" s="13">
        <v>0.43294885162309721</v>
      </c>
      <c r="AZ636" s="13">
        <v>0.25958649013014501</v>
      </c>
      <c r="BB636" s="13">
        <v>0.41342697687419122</v>
      </c>
      <c r="BC636" s="13">
        <v>0.28860126447901829</v>
      </c>
      <c r="BD636" s="13">
        <v>0.1800657660784499</v>
      </c>
      <c r="BE636" s="13">
        <v>0.23595039708930221</v>
      </c>
      <c r="BF636" s="13">
        <v>0.35233765957854712</v>
      </c>
      <c r="BH636" s="13">
        <v>0.40003187475947932</v>
      </c>
      <c r="BI636" s="13">
        <v>0.30174196685376342</v>
      </c>
      <c r="BJ636" s="13">
        <v>0.17763137478195609</v>
      </c>
      <c r="BK636" s="13">
        <v>0.2186909422187647</v>
      </c>
      <c r="BL636" s="13">
        <v>0.43247912704933139</v>
      </c>
      <c r="BN636" s="13">
        <v>0.28213726830923691</v>
      </c>
      <c r="BO636" s="13">
        <v>0.1617330669065101</v>
      </c>
      <c r="BP636" s="13">
        <v>0.22654069588163711</v>
      </c>
      <c r="BQ636" s="13">
        <v>0.29555502454270499</v>
      </c>
      <c r="BR636" s="13">
        <v>0.40832568329113411</v>
      </c>
      <c r="BS636" s="13">
        <v>0.48156950757563011</v>
      </c>
    </row>
    <row r="637" spans="2:73" x14ac:dyDescent="0.35">
      <c r="B637" s="12" t="s">
        <v>96</v>
      </c>
      <c r="C637" s="13">
        <v>0.20562703990620551</v>
      </c>
      <c r="D637" s="13">
        <v>0.18239194277468079</v>
      </c>
      <c r="E637" s="13">
        <v>0.22301860342180899</v>
      </c>
      <c r="F637" s="13">
        <v>0.23267579179177569</v>
      </c>
      <c r="G637" s="13">
        <v>0.22471984601191081</v>
      </c>
      <c r="H637" s="13">
        <v>0.20598179976634029</v>
      </c>
      <c r="I637" s="13">
        <v>0.17159440645313431</v>
      </c>
      <c r="K637" s="13">
        <v>0.1445021713084535</v>
      </c>
      <c r="L637" s="13">
        <v>0.26722398906396422</v>
      </c>
      <c r="N637" s="13">
        <v>0.130925958672368</v>
      </c>
      <c r="O637" s="13">
        <v>0.20543136916313109</v>
      </c>
      <c r="P637" s="13">
        <v>0.20085907971136399</v>
      </c>
      <c r="Q637" s="13">
        <v>0.26298209467594791</v>
      </c>
      <c r="S637" s="13">
        <v>0.2013176160767744</v>
      </c>
      <c r="T637" s="13">
        <v>0.25416498769437029</v>
      </c>
      <c r="U637" s="13">
        <v>0.19676541068162501</v>
      </c>
      <c r="V637" s="13">
        <v>0.2111391776189569</v>
      </c>
      <c r="W637" s="13">
        <v>0.18463265752582489</v>
      </c>
      <c r="X637" s="13">
        <v>0.15253144690869111</v>
      </c>
      <c r="Y637" s="13">
        <v>0.20400535588477661</v>
      </c>
      <c r="Z637" s="13">
        <v>0.2172264829286592</v>
      </c>
      <c r="AB637" s="13">
        <v>0.21455017576133881</v>
      </c>
      <c r="AC637" s="13">
        <v>0.2135800010127494</v>
      </c>
      <c r="AD637" s="13">
        <v>0.1781017314341731</v>
      </c>
      <c r="AE637" s="13">
        <v>0.2006558704871638</v>
      </c>
      <c r="AF637" s="13">
        <v>0.11391545543158919</v>
      </c>
      <c r="AH637" s="13">
        <v>0.20549959426923561</v>
      </c>
      <c r="AI637" s="13">
        <v>0.1714993440398575</v>
      </c>
      <c r="AJ637" s="13">
        <v>0.13688415919377889</v>
      </c>
      <c r="AK637" s="13">
        <v>0.21495158842737749</v>
      </c>
      <c r="AL637" s="13">
        <v>0.22953496362077291</v>
      </c>
      <c r="AM637" s="13">
        <v>0.16444964896523409</v>
      </c>
      <c r="AO637" s="13">
        <v>0.22274426978684581</v>
      </c>
      <c r="AP637" s="13">
        <v>0.16276922795295129</v>
      </c>
      <c r="AQ637" s="13">
        <v>9.5106127140222319E-2</v>
      </c>
      <c r="AR637" s="13">
        <v>0.2266417525683484</v>
      </c>
      <c r="AS637" s="13">
        <v>0.20267140157113819</v>
      </c>
      <c r="AT637" s="13">
        <v>0.17856884805700129</v>
      </c>
      <c r="AV637" s="13">
        <v>0.16931246295931199</v>
      </c>
      <c r="AW637" s="13">
        <v>8.7838535242073704E-2</v>
      </c>
      <c r="AX637" s="13">
        <v>0.2297598195146755</v>
      </c>
      <c r="AY637" s="13">
        <v>0.18175612309244299</v>
      </c>
      <c r="AZ637" s="13">
        <v>0.1622512271350566</v>
      </c>
      <c r="BB637" s="13">
        <v>0.18977338601270141</v>
      </c>
      <c r="BC637" s="13">
        <v>0.18388225353728599</v>
      </c>
      <c r="BD637" s="13">
        <v>0.1210623373941274</v>
      </c>
      <c r="BE637" s="13">
        <v>0.14264263216323</v>
      </c>
      <c r="BF637" s="13">
        <v>0.25464477460585561</v>
      </c>
      <c r="BH637" s="13">
        <v>0.2062790797477744</v>
      </c>
      <c r="BI637" s="13">
        <v>0.1875115820508429</v>
      </c>
      <c r="BJ637" s="13">
        <v>0.1119699766203433</v>
      </c>
      <c r="BK637" s="13">
        <v>0.15007037276291729</v>
      </c>
      <c r="BL637" s="13">
        <v>0.16731376839774359</v>
      </c>
      <c r="BN637" s="13">
        <v>0.16669608757948789</v>
      </c>
      <c r="BO637" s="13">
        <v>0.13344509149790981</v>
      </c>
      <c r="BP637" s="13">
        <v>0.14905737402489491</v>
      </c>
      <c r="BQ637" s="13">
        <v>0.2143325689006674</v>
      </c>
      <c r="BR637" s="13">
        <v>0.23653739997428391</v>
      </c>
      <c r="BS637" s="13">
        <v>0.19196785893950929</v>
      </c>
    </row>
    <row r="639" spans="2:73" x14ac:dyDescent="0.35">
      <c r="B639" s="25" t="s">
        <v>166</v>
      </c>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row>
    <row r="640" spans="2:73" x14ac:dyDescent="0.35">
      <c r="B640" s="27" t="s">
        <v>16</v>
      </c>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row>
    <row r="641" spans="2:73" ht="29" x14ac:dyDescent="0.35">
      <c r="B641" s="12" t="s">
        <v>249</v>
      </c>
      <c r="C641" s="13">
        <v>7.9480219978156477E-2</v>
      </c>
      <c r="D641" s="13">
        <v>0.17930326607061811</v>
      </c>
      <c r="E641" s="13">
        <v>8.8492413757762664E-2</v>
      </c>
      <c r="F641" s="13">
        <v>8.6810039072927267E-2</v>
      </c>
      <c r="G641" s="13">
        <v>7.5145604485472764E-2</v>
      </c>
      <c r="H641" s="13">
        <v>7.7270000341325987E-2</v>
      </c>
      <c r="I641" s="13">
        <v>2.9127841866712741E-2</v>
      </c>
      <c r="K641" s="13">
        <v>8.78902584377661E-2</v>
      </c>
      <c r="L641" s="13">
        <v>7.1252402900259235E-2</v>
      </c>
      <c r="N641" s="13">
        <v>7.6500525071723544E-2</v>
      </c>
      <c r="O641" s="13">
        <v>8.6817626310775484E-2</v>
      </c>
      <c r="P641" s="13">
        <v>8.0268728552634838E-2</v>
      </c>
      <c r="Q641" s="13">
        <v>7.3494925831222455E-2</v>
      </c>
      <c r="S641" s="13">
        <v>8.1126057439909013E-2</v>
      </c>
      <c r="T641" s="13">
        <v>0.1070788162935996</v>
      </c>
      <c r="U641" s="13">
        <v>8.2484016586131317E-3</v>
      </c>
      <c r="V641" s="13">
        <v>4.4143403186779243E-2</v>
      </c>
      <c r="W641" s="13">
        <v>6.6405541727035139E-2</v>
      </c>
      <c r="X641" s="13">
        <v>9.4045189135316398E-2</v>
      </c>
      <c r="Y641" s="13">
        <v>7.6166238270065412E-2</v>
      </c>
      <c r="Z641" s="13">
        <v>0.13016403927480441</v>
      </c>
      <c r="AB641" s="13">
        <v>5.8047706963210002E-2</v>
      </c>
      <c r="AC641" s="13">
        <v>8.430683195197794E-2</v>
      </c>
      <c r="AD641" s="13">
        <v>8.1529106047042374E-2</v>
      </c>
      <c r="AE641" s="13">
        <v>7.2678564611007523E-2</v>
      </c>
      <c r="AF641" s="13">
        <v>8.9616877900960387E-2</v>
      </c>
      <c r="AH641" s="13">
        <v>9.3499913713087662E-2</v>
      </c>
      <c r="AI641" s="13">
        <v>8.6245870443791506E-2</v>
      </c>
      <c r="AJ641" s="13">
        <v>5.2390294630922173E-2</v>
      </c>
      <c r="AK641" s="13">
        <v>3.278491396930943E-2</v>
      </c>
      <c r="AL641" s="13">
        <v>0.21978863239494231</v>
      </c>
      <c r="AM641" s="13">
        <v>2.354468120192919E-2</v>
      </c>
      <c r="AO641" s="13">
        <v>7.9212099842326425E-2</v>
      </c>
      <c r="AP641" s="13">
        <v>9.0534391376431086E-2</v>
      </c>
      <c r="AQ641" s="13">
        <v>5.8094635535518628E-2</v>
      </c>
      <c r="AR641" s="13">
        <v>3.3297354614883673E-2</v>
      </c>
      <c r="AS641" s="13">
        <v>0.20488772628872259</v>
      </c>
      <c r="AT641" s="13">
        <v>3.4471034797187883E-2</v>
      </c>
      <c r="AV641" s="13">
        <v>8.8661052016993133E-2</v>
      </c>
      <c r="AW641" s="13">
        <v>6.3430620697034382E-2</v>
      </c>
      <c r="AX641" s="13">
        <v>5.7028612261236768E-2</v>
      </c>
      <c r="AY641" s="13">
        <v>0.1841468187700932</v>
      </c>
      <c r="AZ641" s="13">
        <v>4.1950382284641492E-2</v>
      </c>
      <c r="BB641" s="13">
        <v>9.1750798215774462E-2</v>
      </c>
      <c r="BC641" s="13">
        <v>7.1113685155647061E-2</v>
      </c>
      <c r="BD641" s="13">
        <v>2.3164157181817649E-2</v>
      </c>
      <c r="BE641" s="13">
        <v>5.1796326810300747E-2</v>
      </c>
      <c r="BF641" s="13">
        <v>0.26549985801657278</v>
      </c>
      <c r="BH641" s="13">
        <v>8.6285257176169042E-2</v>
      </c>
      <c r="BI641" s="13">
        <v>8.9548217460505258E-2</v>
      </c>
      <c r="BJ641" s="13">
        <v>2.0331560999986779E-2</v>
      </c>
      <c r="BK641" s="13">
        <v>3.0257123946533671E-2</v>
      </c>
      <c r="BL641" s="13">
        <v>0.1963558869889469</v>
      </c>
      <c r="BN641" s="13">
        <v>6.7333991163422507E-2</v>
      </c>
      <c r="BO641" s="13">
        <v>2.7844012853199578E-2</v>
      </c>
      <c r="BP641" s="13">
        <v>6.4158067466425356E-2</v>
      </c>
      <c r="BQ641" s="13">
        <v>7.1800482316117908E-2</v>
      </c>
      <c r="BR641" s="13">
        <v>0.27867633522732871</v>
      </c>
      <c r="BS641" s="13">
        <v>9.874679833238291E-2</v>
      </c>
    </row>
    <row r="642" spans="2:73" ht="72.5" x14ac:dyDescent="0.35">
      <c r="B642" s="12" t="s">
        <v>250</v>
      </c>
      <c r="C642" s="13">
        <v>0.6111086731161347</v>
      </c>
      <c r="D642" s="13">
        <v>0.55520897652774126</v>
      </c>
      <c r="E642" s="13">
        <v>0.60176879033379393</v>
      </c>
      <c r="F642" s="13">
        <v>0.6494802521723676</v>
      </c>
      <c r="G642" s="13">
        <v>0.60935140855122927</v>
      </c>
      <c r="H642" s="13">
        <v>0.59035786332473217</v>
      </c>
      <c r="I642" s="13">
        <v>0.63398148366254314</v>
      </c>
      <c r="K642" s="13">
        <v>0.64915417930976149</v>
      </c>
      <c r="L642" s="13">
        <v>0.57217095184763944</v>
      </c>
      <c r="N642" s="13">
        <v>0.69803305137143934</v>
      </c>
      <c r="O642" s="13">
        <v>0.63228352167707591</v>
      </c>
      <c r="P642" s="13">
        <v>0.56211623504839403</v>
      </c>
      <c r="Q642" s="13">
        <v>0.56313672502574375</v>
      </c>
      <c r="S642" s="13">
        <v>0.62631766162268543</v>
      </c>
      <c r="T642" s="13">
        <v>0.63068343865258358</v>
      </c>
      <c r="U642" s="13">
        <v>0.64138618466808295</v>
      </c>
      <c r="V642" s="13">
        <v>0.56805397377270173</v>
      </c>
      <c r="W642" s="13">
        <v>0.61393853188868674</v>
      </c>
      <c r="X642" s="13">
        <v>0.6363567529971097</v>
      </c>
      <c r="Y642" s="13">
        <v>0.61736193421947505</v>
      </c>
      <c r="Z642" s="13">
        <v>0.54859440816001714</v>
      </c>
      <c r="AB642" s="13">
        <v>0.58074743742853741</v>
      </c>
      <c r="AC642" s="13">
        <v>0.60329442685513834</v>
      </c>
      <c r="AD642" s="13">
        <v>0.63940050201739429</v>
      </c>
      <c r="AE642" s="13">
        <v>0.68666646963866085</v>
      </c>
      <c r="AF642" s="13">
        <v>0.64968593250736217</v>
      </c>
      <c r="AH642" s="13">
        <v>0.66221791456861501</v>
      </c>
      <c r="AI642" s="13">
        <v>0.70265612094982433</v>
      </c>
      <c r="AJ642" s="13">
        <v>0.6314483826298618</v>
      </c>
      <c r="AK642" s="13">
        <v>0.6695893358210675</v>
      </c>
      <c r="AL642" s="13">
        <v>0.61212918980483944</v>
      </c>
      <c r="AM642" s="13">
        <v>0.4500046876899324</v>
      </c>
      <c r="AO642" s="13">
        <v>0.65112978952669187</v>
      </c>
      <c r="AP642" s="13">
        <v>0.68772774167517947</v>
      </c>
      <c r="AQ642" s="13">
        <v>0.6073318319035671</v>
      </c>
      <c r="AR642" s="13">
        <v>0.6630485626009387</v>
      </c>
      <c r="AS642" s="13">
        <v>0.6665514251682938</v>
      </c>
      <c r="AT642" s="13">
        <v>0.46476986129703979</v>
      </c>
      <c r="AV642" s="13">
        <v>0.69318295225296023</v>
      </c>
      <c r="AW642" s="13">
        <v>0.58053447685686643</v>
      </c>
      <c r="AX642" s="13">
        <v>0.69933870331647419</v>
      </c>
      <c r="AY642" s="13">
        <v>0.67755503363100111</v>
      </c>
      <c r="AZ642" s="13">
        <v>0.4782952523795766</v>
      </c>
      <c r="BB642" s="13">
        <v>0.66200241705765717</v>
      </c>
      <c r="BC642" s="13">
        <v>0.65817704238070029</v>
      </c>
      <c r="BD642" s="13">
        <v>0.51861931760939262</v>
      </c>
      <c r="BE642" s="13">
        <v>0.59321491769911161</v>
      </c>
      <c r="BF642" s="13">
        <v>0.59512669936727736</v>
      </c>
      <c r="BH642" s="13">
        <v>0.65815338540570323</v>
      </c>
      <c r="BI642" s="13">
        <v>0.64334373980108206</v>
      </c>
      <c r="BJ642" s="13">
        <v>0.53750543750546576</v>
      </c>
      <c r="BK642" s="13">
        <v>0.61646849879386167</v>
      </c>
      <c r="BL642" s="13">
        <v>0.71083973875829398</v>
      </c>
      <c r="BN642" s="13">
        <v>0.66736671548505178</v>
      </c>
      <c r="BO642" s="13">
        <v>0.52777595660832</v>
      </c>
      <c r="BP642" s="13">
        <v>0.68007218619858989</v>
      </c>
      <c r="BQ642" s="13">
        <v>0.457753039290001</v>
      </c>
      <c r="BR642" s="13">
        <v>0.57708966122313943</v>
      </c>
      <c r="BS642" s="13">
        <v>0.66283494298865453</v>
      </c>
    </row>
    <row r="643" spans="2:73" ht="43.5" x14ac:dyDescent="0.35">
      <c r="B643" s="12" t="s">
        <v>251</v>
      </c>
      <c r="C643" s="13">
        <v>0.20826030269900489</v>
      </c>
      <c r="D643" s="13">
        <v>0.10780125426554051</v>
      </c>
      <c r="E643" s="13">
        <v>0.1608464222737705</v>
      </c>
      <c r="F643" s="13">
        <v>0.172277373281706</v>
      </c>
      <c r="G643" s="13">
        <v>0.20863450459872579</v>
      </c>
      <c r="H643" s="13">
        <v>0.2575750866706264</v>
      </c>
      <c r="I643" s="13">
        <v>0.27415044421193019</v>
      </c>
      <c r="K643" s="13">
        <v>0.21018223778122949</v>
      </c>
      <c r="L643" s="13">
        <v>0.20681599538366091</v>
      </c>
      <c r="N643" s="13">
        <v>0.18411522238692399</v>
      </c>
      <c r="O643" s="13">
        <v>0.20322466365197181</v>
      </c>
      <c r="P643" s="13">
        <v>0.24220525548774649</v>
      </c>
      <c r="Q643" s="13">
        <v>0.20194963979856531</v>
      </c>
      <c r="S643" s="13">
        <v>0.16983438724783079</v>
      </c>
      <c r="T643" s="13">
        <v>0.158768414108341</v>
      </c>
      <c r="U643" s="13">
        <v>0.26533572743759992</v>
      </c>
      <c r="V643" s="13">
        <v>0.30885509224493263</v>
      </c>
      <c r="W643" s="13">
        <v>0.22237898514564941</v>
      </c>
      <c r="X643" s="13">
        <v>0.20642970449577791</v>
      </c>
      <c r="Y643" s="13">
        <v>0.17058499810411629</v>
      </c>
      <c r="Z643" s="13">
        <v>0.20935974574410721</v>
      </c>
      <c r="AB643" s="13">
        <v>0.20598779760551181</v>
      </c>
      <c r="AC643" s="13">
        <v>0.2128359293951077</v>
      </c>
      <c r="AD643" s="13">
        <v>0.22599446189684569</v>
      </c>
      <c r="AE643" s="13">
        <v>0.16702647880453561</v>
      </c>
      <c r="AF643" s="13">
        <v>0.2182154888702538</v>
      </c>
      <c r="AH643" s="13">
        <v>0.14116544776548409</v>
      </c>
      <c r="AI643" s="13">
        <v>0.15851743426771989</v>
      </c>
      <c r="AJ643" s="13">
        <v>0.27337556020616183</v>
      </c>
      <c r="AK643" s="13">
        <v>0.19595463185570239</v>
      </c>
      <c r="AL643" s="13">
        <v>9.1200885481347249E-2</v>
      </c>
      <c r="AM643" s="13">
        <v>0.43622225590119051</v>
      </c>
      <c r="AO643" s="13">
        <v>0.15303850010218609</v>
      </c>
      <c r="AP643" s="13">
        <v>0.17470094819048401</v>
      </c>
      <c r="AQ643" s="13">
        <v>0.28332976698550749</v>
      </c>
      <c r="AR643" s="13">
        <v>0.1987125367136833</v>
      </c>
      <c r="AS643" s="13">
        <v>6.1683650172941307E-2</v>
      </c>
      <c r="AT643" s="13">
        <v>0.41574676340135369</v>
      </c>
      <c r="AV643" s="13">
        <v>0.16366203029112389</v>
      </c>
      <c r="AW643" s="13">
        <v>0.319400407907516</v>
      </c>
      <c r="AX643" s="13">
        <v>0.16927165605032429</v>
      </c>
      <c r="AY643" s="13">
        <v>6.6008495457301697E-2</v>
      </c>
      <c r="AZ643" s="13">
        <v>0.39883097576441329</v>
      </c>
      <c r="BB643" s="13">
        <v>0.1553962881795069</v>
      </c>
      <c r="BC643" s="13">
        <v>0.22498072992327409</v>
      </c>
      <c r="BD643" s="13">
        <v>0.39512892269914501</v>
      </c>
      <c r="BE643" s="13">
        <v>0.25527270636075311</v>
      </c>
      <c r="BF643" s="13">
        <v>9.1940917561658439E-2</v>
      </c>
      <c r="BH643" s="13">
        <v>0.16585210605109471</v>
      </c>
      <c r="BI643" s="13">
        <v>0.21918957105903361</v>
      </c>
      <c r="BJ643" s="13">
        <v>0.38975398237851028</v>
      </c>
      <c r="BK643" s="13">
        <v>0.2418479267358494</v>
      </c>
      <c r="BL643" s="13">
        <v>5.7743869861457617E-2</v>
      </c>
      <c r="BN643" s="13">
        <v>0.21243762381630751</v>
      </c>
      <c r="BO643" s="13">
        <v>0.3817528254466811</v>
      </c>
      <c r="BP643" s="13">
        <v>0.1739040351331641</v>
      </c>
      <c r="BQ643" s="13">
        <v>0.40554967845084039</v>
      </c>
      <c r="BR643" s="13">
        <v>7.6229061695057027E-2</v>
      </c>
      <c r="BS643" s="13">
        <v>0.13628398418240889</v>
      </c>
    </row>
    <row r="644" spans="2:73" x14ac:dyDescent="0.35">
      <c r="B644" s="12" t="s">
        <v>96</v>
      </c>
      <c r="C644" s="13">
        <v>0.1011508042067041</v>
      </c>
      <c r="D644" s="13">
        <v>0.15768650313610039</v>
      </c>
      <c r="E644" s="13">
        <v>0.148892373634673</v>
      </c>
      <c r="F644" s="13">
        <v>9.1432335472998935E-2</v>
      </c>
      <c r="G644" s="13">
        <v>0.10686848236457221</v>
      </c>
      <c r="H644" s="13">
        <v>7.4797049663315435E-2</v>
      </c>
      <c r="I644" s="13">
        <v>6.2740230258813895E-2</v>
      </c>
      <c r="K644" s="13">
        <v>5.2773324471242847E-2</v>
      </c>
      <c r="L644" s="13">
        <v>0.1497606498684404</v>
      </c>
      <c r="N644" s="13">
        <v>4.1351201169913143E-2</v>
      </c>
      <c r="O644" s="13">
        <v>7.7674188360176685E-2</v>
      </c>
      <c r="P644" s="13">
        <v>0.1154097809112245</v>
      </c>
      <c r="Q644" s="13">
        <v>0.1614187093444685</v>
      </c>
      <c r="S644" s="13">
        <v>0.1227218936895748</v>
      </c>
      <c r="T644" s="13">
        <v>0.1034693309454755</v>
      </c>
      <c r="U644" s="13">
        <v>8.5029686235704033E-2</v>
      </c>
      <c r="V644" s="13">
        <v>7.8947530795586446E-2</v>
      </c>
      <c r="W644" s="13">
        <v>9.7276941238628761E-2</v>
      </c>
      <c r="X644" s="13">
        <v>6.3168353371796215E-2</v>
      </c>
      <c r="Y644" s="13">
        <v>0.1358868294063432</v>
      </c>
      <c r="Z644" s="13">
        <v>0.1118818068210712</v>
      </c>
      <c r="AB644" s="13">
        <v>0.15521705800274099</v>
      </c>
      <c r="AC644" s="13">
        <v>9.9562811797775846E-2</v>
      </c>
      <c r="AD644" s="13">
        <v>5.3075930038717592E-2</v>
      </c>
      <c r="AE644" s="13">
        <v>7.3628486945795976E-2</v>
      </c>
      <c r="AF644" s="13">
        <v>4.2481700721423772E-2</v>
      </c>
      <c r="AH644" s="13">
        <v>0.1031167239528132</v>
      </c>
      <c r="AI644" s="13">
        <v>5.2580574338664358E-2</v>
      </c>
      <c r="AJ644" s="13">
        <v>4.2785762533054147E-2</v>
      </c>
      <c r="AK644" s="13">
        <v>0.10167111835392061</v>
      </c>
      <c r="AL644" s="13">
        <v>7.688129231887067E-2</v>
      </c>
      <c r="AM644" s="13">
        <v>9.0228375206948111E-2</v>
      </c>
      <c r="AO644" s="13">
        <v>0.11661961052879551</v>
      </c>
      <c r="AP644" s="13">
        <v>4.7036918757905291E-2</v>
      </c>
      <c r="AQ644" s="13">
        <v>5.1243765575406927E-2</v>
      </c>
      <c r="AR644" s="13">
        <v>0.1049415460704944</v>
      </c>
      <c r="AS644" s="13">
        <v>6.6877198370042329E-2</v>
      </c>
      <c r="AT644" s="13">
        <v>8.5012340504418443E-2</v>
      </c>
      <c r="AV644" s="13">
        <v>5.4493965438922883E-2</v>
      </c>
      <c r="AW644" s="13">
        <v>3.6634494538583057E-2</v>
      </c>
      <c r="AX644" s="13">
        <v>7.4361028371964649E-2</v>
      </c>
      <c r="AY644" s="13">
        <v>7.2289652141604141E-2</v>
      </c>
      <c r="AZ644" s="13">
        <v>8.0923389571368368E-2</v>
      </c>
      <c r="BB644" s="13">
        <v>9.0850496547061205E-2</v>
      </c>
      <c r="BC644" s="13">
        <v>4.5728542540378718E-2</v>
      </c>
      <c r="BD644" s="13">
        <v>6.3087602509644472E-2</v>
      </c>
      <c r="BE644" s="13">
        <v>9.9716049129834436E-2</v>
      </c>
      <c r="BF644" s="13">
        <v>4.7432525054491123E-2</v>
      </c>
      <c r="BH644" s="13">
        <v>8.970925136703306E-2</v>
      </c>
      <c r="BI644" s="13">
        <v>4.7918471679379057E-2</v>
      </c>
      <c r="BJ644" s="13">
        <v>5.2409019116037119E-2</v>
      </c>
      <c r="BK644" s="13">
        <v>0.11142645052375511</v>
      </c>
      <c r="BL644" s="13">
        <v>3.5060504391301539E-2</v>
      </c>
      <c r="BN644" s="13">
        <v>5.2861669535218113E-2</v>
      </c>
      <c r="BO644" s="13">
        <v>6.2627205091799282E-2</v>
      </c>
      <c r="BP644" s="13">
        <v>8.1865711201820485E-2</v>
      </c>
      <c r="BQ644" s="13">
        <v>6.4896799943040762E-2</v>
      </c>
      <c r="BR644" s="13">
        <v>6.8004941854475059E-2</v>
      </c>
      <c r="BS644" s="13">
        <v>0.1021342744965536</v>
      </c>
    </row>
    <row r="646" spans="2:73" x14ac:dyDescent="0.35">
      <c r="B646" s="25" t="s">
        <v>252</v>
      </c>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row>
    <row r="647" spans="2:73" x14ac:dyDescent="0.35">
      <c r="B647" s="27" t="s">
        <v>16</v>
      </c>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row>
    <row r="648" spans="2:73" x14ac:dyDescent="0.35">
      <c r="B648" s="12" t="s">
        <v>253</v>
      </c>
      <c r="C648" s="13">
        <v>0.34703343438261047</v>
      </c>
      <c r="D648" s="13">
        <v>0.2351298819483692</v>
      </c>
      <c r="E648" s="13">
        <v>0.27696957097123631</v>
      </c>
      <c r="F648" s="13">
        <v>0.3728677191771354</v>
      </c>
      <c r="G648" s="13">
        <v>0.34709673482064501</v>
      </c>
      <c r="H648" s="13">
        <v>0.37469756093762713</v>
      </c>
      <c r="I648" s="13">
        <v>0.41040814413134902</v>
      </c>
      <c r="K648" s="13">
        <v>0.35324207207476399</v>
      </c>
      <c r="L648" s="13">
        <v>0.3416206656832857</v>
      </c>
      <c r="N648" s="13">
        <v>0.31334513734008351</v>
      </c>
      <c r="O648" s="13">
        <v>0.37387549699483857</v>
      </c>
      <c r="P648" s="13">
        <v>0.35438320832570608</v>
      </c>
      <c r="Q648" s="13">
        <v>0.33150966794940079</v>
      </c>
      <c r="S648" s="13">
        <v>0.31608973681439118</v>
      </c>
      <c r="T648" s="13">
        <v>0.28717725640303582</v>
      </c>
      <c r="U648" s="13">
        <v>0.43625383860803019</v>
      </c>
      <c r="V648" s="13">
        <v>0.4318437352804515</v>
      </c>
      <c r="W648" s="13">
        <v>0.40795348093647621</v>
      </c>
      <c r="X648" s="13">
        <v>0.33689589583174701</v>
      </c>
      <c r="Y648" s="13">
        <v>0.25188431969979108</v>
      </c>
      <c r="Z648" s="13">
        <v>0.32250999117468532</v>
      </c>
      <c r="AB648" s="13">
        <v>0.26447121809704582</v>
      </c>
      <c r="AC648" s="13">
        <v>0.36478554410330721</v>
      </c>
      <c r="AD648" s="13">
        <v>0.38810064089065588</v>
      </c>
      <c r="AE648" s="13">
        <v>0.3568945271607844</v>
      </c>
      <c r="AF648" s="13">
        <v>0.35303765181523578</v>
      </c>
      <c r="AH648" s="13">
        <v>0.29037659937083449</v>
      </c>
      <c r="AI648" s="13">
        <v>0.38278991379107769</v>
      </c>
      <c r="AJ648" s="13">
        <v>0.51221743965886291</v>
      </c>
      <c r="AK648" s="13">
        <v>0.27877445857287497</v>
      </c>
      <c r="AL648" s="13">
        <v>0.1469736794601475</v>
      </c>
      <c r="AM648" s="13">
        <v>0.51555607229200673</v>
      </c>
      <c r="AO648" s="13">
        <v>0.29686086779161458</v>
      </c>
      <c r="AP648" s="13">
        <v>0.38281333188166861</v>
      </c>
      <c r="AQ648" s="13">
        <v>0.51988892959119681</v>
      </c>
      <c r="AR648" s="13">
        <v>0.28237136898714421</v>
      </c>
      <c r="AS648" s="13">
        <v>0.16478998573231191</v>
      </c>
      <c r="AT648" s="13">
        <v>0.49631062695727352</v>
      </c>
      <c r="AV648" s="13">
        <v>0.38594526285182812</v>
      </c>
      <c r="AW648" s="13">
        <v>0.44659222393999087</v>
      </c>
      <c r="AX648" s="13">
        <v>0.27769416374017131</v>
      </c>
      <c r="AY648" s="13">
        <v>0.2058922126581523</v>
      </c>
      <c r="AZ648" s="13">
        <v>0.5043274641540032</v>
      </c>
      <c r="BB648" s="13">
        <v>0.31241525662213948</v>
      </c>
      <c r="BC648" s="13">
        <v>0.4082695062765293</v>
      </c>
      <c r="BD648" s="13">
        <v>0.53970321041033187</v>
      </c>
      <c r="BE648" s="13">
        <v>0.32034755813871368</v>
      </c>
      <c r="BF648" s="13">
        <v>0.15830080274503261</v>
      </c>
      <c r="BH648" s="13">
        <v>0.32519760791483271</v>
      </c>
      <c r="BI648" s="13">
        <v>0.40915046466139982</v>
      </c>
      <c r="BJ648" s="13">
        <v>0.53822450057331694</v>
      </c>
      <c r="BK648" s="13">
        <v>0.30775690003730932</v>
      </c>
      <c r="BL648" s="13">
        <v>0.17305255748582549</v>
      </c>
      <c r="BN648" s="13">
        <v>0.38517187081188681</v>
      </c>
      <c r="BO648" s="13">
        <v>0.50339282988435463</v>
      </c>
      <c r="BP648" s="13">
        <v>0.33117746479634208</v>
      </c>
      <c r="BQ648" s="13">
        <v>0.47381143383505703</v>
      </c>
      <c r="BR648" s="13">
        <v>0.18407135191089349</v>
      </c>
      <c r="BS648" s="13">
        <v>0.27973778416149497</v>
      </c>
    </row>
    <row r="649" spans="2:73" ht="29" x14ac:dyDescent="0.35">
      <c r="B649" s="12" t="s">
        <v>254</v>
      </c>
      <c r="C649" s="13">
        <v>0.27942670980131429</v>
      </c>
      <c r="D649" s="13">
        <v>0.26798879965101791</v>
      </c>
      <c r="E649" s="13">
        <v>0.27174398387058479</v>
      </c>
      <c r="F649" s="13">
        <v>0.23709988175845639</v>
      </c>
      <c r="G649" s="13">
        <v>0.30748600431723228</v>
      </c>
      <c r="H649" s="13">
        <v>0.27824236715442208</v>
      </c>
      <c r="I649" s="13">
        <v>0.29754976335560918</v>
      </c>
      <c r="K649" s="13">
        <v>0.33164862461148309</v>
      </c>
      <c r="L649" s="13">
        <v>0.22784524949975429</v>
      </c>
      <c r="N649" s="13">
        <v>0.31584290210947102</v>
      </c>
      <c r="O649" s="13">
        <v>0.27253350648720093</v>
      </c>
      <c r="P649" s="13">
        <v>0.26979858475023077</v>
      </c>
      <c r="Q649" s="13">
        <v>0.26708539348311688</v>
      </c>
      <c r="S649" s="13">
        <v>0.28637912961295731</v>
      </c>
      <c r="T649" s="13">
        <v>0.288956334092628</v>
      </c>
      <c r="U649" s="13">
        <v>0.22026692774043419</v>
      </c>
      <c r="V649" s="13">
        <v>0.28219536418539309</v>
      </c>
      <c r="W649" s="13">
        <v>0.26789492777102192</v>
      </c>
      <c r="X649" s="13">
        <v>0.28555498515339511</v>
      </c>
      <c r="Y649" s="13">
        <v>0.33861214914276522</v>
      </c>
      <c r="Z649" s="13">
        <v>0.25815174344658809</v>
      </c>
      <c r="AB649" s="13">
        <v>0.34985565974135441</v>
      </c>
      <c r="AC649" s="13">
        <v>0.24892099709550619</v>
      </c>
      <c r="AD649" s="13">
        <v>0.32514036795227969</v>
      </c>
      <c r="AE649" s="13">
        <v>0.27035243693270972</v>
      </c>
      <c r="AF649" s="13">
        <v>0.27403154551348918</v>
      </c>
      <c r="AH649" s="13">
        <v>0.3101002807677109</v>
      </c>
      <c r="AI649" s="13">
        <v>0.27534513456580778</v>
      </c>
      <c r="AJ649" s="13">
        <v>0.21494671138530949</v>
      </c>
      <c r="AK649" s="13">
        <v>0.37558465056566842</v>
      </c>
      <c r="AL649" s="13">
        <v>0.26916730174665682</v>
      </c>
      <c r="AM649" s="13">
        <v>0.22660492687089259</v>
      </c>
      <c r="AO649" s="13">
        <v>0.32324399229155309</v>
      </c>
      <c r="AP649" s="13">
        <v>0.26693214743580151</v>
      </c>
      <c r="AQ649" s="13">
        <v>0.20802042436797841</v>
      </c>
      <c r="AR649" s="13">
        <v>0.40208294253184912</v>
      </c>
      <c r="AS649" s="13">
        <v>0.24320679845570439</v>
      </c>
      <c r="AT649" s="13">
        <v>0.22976436085470939</v>
      </c>
      <c r="AV649" s="13">
        <v>0.26465871739402003</v>
      </c>
      <c r="AW649" s="13">
        <v>0.20870666595468229</v>
      </c>
      <c r="AX649" s="13">
        <v>0.38688423782785197</v>
      </c>
      <c r="AY649" s="13">
        <v>0.27872959367594652</v>
      </c>
      <c r="AZ649" s="13">
        <v>0.23021722936842859</v>
      </c>
      <c r="BB649" s="13">
        <v>0.30471404313492728</v>
      </c>
      <c r="BC649" s="13">
        <v>0.27202433347576599</v>
      </c>
      <c r="BD649" s="13">
        <v>0.2396928802971266</v>
      </c>
      <c r="BE649" s="13">
        <v>0.33748774365325351</v>
      </c>
      <c r="BF649" s="13">
        <v>0.29782874000977372</v>
      </c>
      <c r="BH649" s="13">
        <v>0.30875941399045947</v>
      </c>
      <c r="BI649" s="13">
        <v>0.25491708899587617</v>
      </c>
      <c r="BJ649" s="13">
        <v>0.23328304765857069</v>
      </c>
      <c r="BK649" s="13">
        <v>0.36448537462728281</v>
      </c>
      <c r="BL649" s="13">
        <v>0.31768242604225949</v>
      </c>
      <c r="BN649" s="13">
        <v>0.26580716856916348</v>
      </c>
      <c r="BO649" s="13">
        <v>0.22409056898303431</v>
      </c>
      <c r="BP649" s="13">
        <v>0.36832392480387138</v>
      </c>
      <c r="BQ649" s="13">
        <v>0.2436102332943387</v>
      </c>
      <c r="BR649" s="13">
        <v>0.19799241804722709</v>
      </c>
      <c r="BS649" s="13">
        <v>0.32502584441133792</v>
      </c>
    </row>
    <row r="650" spans="2:73" ht="29" x14ac:dyDescent="0.35">
      <c r="B650" s="12" t="s">
        <v>255</v>
      </c>
      <c r="C650" s="13">
        <v>0.20995182596631601</v>
      </c>
      <c r="D650" s="13">
        <v>0.31570916976995089</v>
      </c>
      <c r="E650" s="13">
        <v>0.30926584694048359</v>
      </c>
      <c r="F650" s="13">
        <v>0.2114856495331722</v>
      </c>
      <c r="G650" s="13">
        <v>0.17495923865022209</v>
      </c>
      <c r="H650" s="13">
        <v>0.1977399738889449</v>
      </c>
      <c r="I650" s="13">
        <v>0.1249403454415365</v>
      </c>
      <c r="K650" s="13">
        <v>0.22113521087211491</v>
      </c>
      <c r="L650" s="13">
        <v>0.19695638675061539</v>
      </c>
      <c r="N650" s="13">
        <v>0.2486424758109135</v>
      </c>
      <c r="O650" s="13">
        <v>0.21352600298079369</v>
      </c>
      <c r="P650" s="13">
        <v>0.22243200087148421</v>
      </c>
      <c r="Q650" s="13">
        <v>0.16728561164234279</v>
      </c>
      <c r="S650" s="13">
        <v>0.22294469088899069</v>
      </c>
      <c r="T650" s="13">
        <v>0.230880635352949</v>
      </c>
      <c r="U650" s="13">
        <v>0.18576047839843099</v>
      </c>
      <c r="V650" s="13">
        <v>0.15474770017162801</v>
      </c>
      <c r="W650" s="13">
        <v>0.20949922649628769</v>
      </c>
      <c r="X650" s="13">
        <v>0.21450112379693259</v>
      </c>
      <c r="Y650" s="13">
        <v>0.26804803074044509</v>
      </c>
      <c r="Z650" s="13">
        <v>0.21040251821154021</v>
      </c>
      <c r="AB650" s="13">
        <v>0.1834723667256207</v>
      </c>
      <c r="AC650" s="13">
        <v>0.2192892283278523</v>
      </c>
      <c r="AD650" s="13">
        <v>0.19467698744007</v>
      </c>
      <c r="AE650" s="13">
        <v>0.21460668502464031</v>
      </c>
      <c r="AF650" s="13">
        <v>0.28683801473718562</v>
      </c>
      <c r="AH650" s="13">
        <v>0.2338918890415228</v>
      </c>
      <c r="AI650" s="13">
        <v>0.23356627576519531</v>
      </c>
      <c r="AJ650" s="13">
        <v>0.16772539837428141</v>
      </c>
      <c r="AK650" s="13">
        <v>0.12701841725986979</v>
      </c>
      <c r="AL650" s="13">
        <v>0.3765694403465315</v>
      </c>
      <c r="AM650" s="13">
        <v>0.14005600990005079</v>
      </c>
      <c r="AO650" s="13">
        <v>0.2075678729040859</v>
      </c>
      <c r="AP650" s="13">
        <v>0.2336602664627625</v>
      </c>
      <c r="AQ650" s="13">
        <v>0.16782825474898949</v>
      </c>
      <c r="AR650" s="13">
        <v>0.1184388858474779</v>
      </c>
      <c r="AS650" s="13">
        <v>0.39665457202642329</v>
      </c>
      <c r="AT650" s="13">
        <v>0.1516660981212955</v>
      </c>
      <c r="AV650" s="13">
        <v>0.24243229503819369</v>
      </c>
      <c r="AW650" s="13">
        <v>0.23841694238166661</v>
      </c>
      <c r="AX650" s="13">
        <v>0.15760492626862971</v>
      </c>
      <c r="AY650" s="13">
        <v>0.32950801148369019</v>
      </c>
      <c r="AZ650" s="13">
        <v>0.14645738997384999</v>
      </c>
      <c r="BB650" s="13">
        <v>0.23227807144654711</v>
      </c>
      <c r="BC650" s="13">
        <v>0.21401604983524231</v>
      </c>
      <c r="BD650" s="13">
        <v>0.1366984804169098</v>
      </c>
      <c r="BE650" s="13">
        <v>0.18434504811460811</v>
      </c>
      <c r="BF650" s="13">
        <v>0.34565839003693971</v>
      </c>
      <c r="BH650" s="13">
        <v>0.21881533931890701</v>
      </c>
      <c r="BI650" s="13">
        <v>0.22498501803792481</v>
      </c>
      <c r="BJ650" s="13">
        <v>0.14572396542366101</v>
      </c>
      <c r="BK650" s="13">
        <v>0.18103138667999949</v>
      </c>
      <c r="BL650" s="13">
        <v>0.36330230549358261</v>
      </c>
      <c r="BN650" s="13">
        <v>0.20856250289709871</v>
      </c>
      <c r="BO650" s="13">
        <v>0.1635087199065603</v>
      </c>
      <c r="BP650" s="13">
        <v>0.17940837417275851</v>
      </c>
      <c r="BQ650" s="13">
        <v>0.18393027302151529</v>
      </c>
      <c r="BR650" s="13">
        <v>0.32202754423414021</v>
      </c>
      <c r="BS650" s="13">
        <v>0.24724335190109659</v>
      </c>
    </row>
    <row r="651" spans="2:73" x14ac:dyDescent="0.35">
      <c r="B651" s="12" t="s">
        <v>96</v>
      </c>
      <c r="C651" s="13">
        <v>0.16358802984975929</v>
      </c>
      <c r="D651" s="13">
        <v>0.18117214863066211</v>
      </c>
      <c r="E651" s="13">
        <v>0.14202059821769519</v>
      </c>
      <c r="F651" s="13">
        <v>0.17854674953123589</v>
      </c>
      <c r="G651" s="13">
        <v>0.17045802221190051</v>
      </c>
      <c r="H651" s="13">
        <v>0.14932009801900581</v>
      </c>
      <c r="I651" s="13">
        <v>0.16710174707150521</v>
      </c>
      <c r="K651" s="13">
        <v>9.3974092441637957E-2</v>
      </c>
      <c r="L651" s="13">
        <v>0.23357769806634451</v>
      </c>
      <c r="N651" s="13">
        <v>0.122169484739532</v>
      </c>
      <c r="O651" s="13">
        <v>0.14006499353716681</v>
      </c>
      <c r="P651" s="13">
        <v>0.15338620605257869</v>
      </c>
      <c r="Q651" s="13">
        <v>0.23411932692513951</v>
      </c>
      <c r="S651" s="13">
        <v>0.17458644268366069</v>
      </c>
      <c r="T651" s="13">
        <v>0.19298577415138701</v>
      </c>
      <c r="U651" s="13">
        <v>0.1577187552531045</v>
      </c>
      <c r="V651" s="13">
        <v>0.13121320036252729</v>
      </c>
      <c r="W651" s="13">
        <v>0.1146523647962141</v>
      </c>
      <c r="X651" s="13">
        <v>0.1630479952179254</v>
      </c>
      <c r="Y651" s="13">
        <v>0.1414555004169987</v>
      </c>
      <c r="Z651" s="13">
        <v>0.20893574716718619</v>
      </c>
      <c r="AB651" s="13">
        <v>0.20220075543597921</v>
      </c>
      <c r="AC651" s="13">
        <v>0.16700423047333429</v>
      </c>
      <c r="AD651" s="13">
        <v>9.2082003716994432E-2</v>
      </c>
      <c r="AE651" s="13">
        <v>0.1581463508818656</v>
      </c>
      <c r="AF651" s="13">
        <v>8.609278793408956E-2</v>
      </c>
      <c r="AH651" s="13">
        <v>0.1656312308199317</v>
      </c>
      <c r="AI651" s="13">
        <v>0.10829867587791921</v>
      </c>
      <c r="AJ651" s="13">
        <v>0.10511045058154631</v>
      </c>
      <c r="AK651" s="13">
        <v>0.21862247360158671</v>
      </c>
      <c r="AL651" s="13">
        <v>0.2072895784466639</v>
      </c>
      <c r="AM651" s="13">
        <v>0.1177829909370499</v>
      </c>
      <c r="AO651" s="13">
        <v>0.17232726701274631</v>
      </c>
      <c r="AP651" s="13">
        <v>0.11659425421976739</v>
      </c>
      <c r="AQ651" s="13">
        <v>0.1042623912918353</v>
      </c>
      <c r="AR651" s="13">
        <v>0.19710680263352881</v>
      </c>
      <c r="AS651" s="13">
        <v>0.19534864378556019</v>
      </c>
      <c r="AT651" s="13">
        <v>0.1222589140667216</v>
      </c>
      <c r="AV651" s="13">
        <v>0.1069637247159583</v>
      </c>
      <c r="AW651" s="13">
        <v>0.1062841677236602</v>
      </c>
      <c r="AX651" s="13">
        <v>0.17781667216334709</v>
      </c>
      <c r="AY651" s="13">
        <v>0.18587018218221099</v>
      </c>
      <c r="AZ651" s="13">
        <v>0.1189979165037182</v>
      </c>
      <c r="BB651" s="13">
        <v>0.1505926287963858</v>
      </c>
      <c r="BC651" s="13">
        <v>0.1056901104124623</v>
      </c>
      <c r="BD651" s="13">
        <v>8.3905428875631557E-2</v>
      </c>
      <c r="BE651" s="13">
        <v>0.15781965009342469</v>
      </c>
      <c r="BF651" s="13">
        <v>0.19821206720825391</v>
      </c>
      <c r="BH651" s="13">
        <v>0.14722763877580081</v>
      </c>
      <c r="BI651" s="13">
        <v>0.1109474283047991</v>
      </c>
      <c r="BJ651" s="13">
        <v>8.276848634445122E-2</v>
      </c>
      <c r="BK651" s="13">
        <v>0.14672633865540841</v>
      </c>
      <c r="BL651" s="13">
        <v>0.14596271097833241</v>
      </c>
      <c r="BN651" s="13">
        <v>0.14045845772185109</v>
      </c>
      <c r="BO651" s="13">
        <v>0.1090078812260506</v>
      </c>
      <c r="BP651" s="13">
        <v>0.12109023622702771</v>
      </c>
      <c r="BQ651" s="13">
        <v>9.8648059849089212E-2</v>
      </c>
      <c r="BR651" s="13">
        <v>0.29590868580773971</v>
      </c>
      <c r="BS651" s="13">
        <v>0.14799301952607041</v>
      </c>
    </row>
    <row r="653" spans="2:73" x14ac:dyDescent="0.35">
      <c r="B653" s="25" t="s">
        <v>256</v>
      </c>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row>
    <row r="654" spans="2:73" x14ac:dyDescent="0.35">
      <c r="B654" s="27" t="s">
        <v>16</v>
      </c>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row>
    <row r="655" spans="2:73" x14ac:dyDescent="0.35">
      <c r="B655" s="12" t="s">
        <v>253</v>
      </c>
      <c r="C655" s="13">
        <v>0.45827113338389569</v>
      </c>
      <c r="D655" s="13">
        <v>0.49783834542217947</v>
      </c>
      <c r="E655" s="13">
        <v>0.52009752247874974</v>
      </c>
      <c r="F655" s="13">
        <v>0.52251132655866017</v>
      </c>
      <c r="G655" s="13">
        <v>0.50183019921478145</v>
      </c>
      <c r="H655" s="13">
        <v>0.41747335144628378</v>
      </c>
      <c r="I655" s="13">
        <v>0.3522093919919651</v>
      </c>
      <c r="K655" s="13">
        <v>0.50641169482245896</v>
      </c>
      <c r="L655" s="13">
        <v>0.40888774680933088</v>
      </c>
      <c r="N655" s="13">
        <v>0.55154884347529165</v>
      </c>
      <c r="O655" s="13">
        <v>0.48621470056925231</v>
      </c>
      <c r="P655" s="13">
        <v>0.41989548158030499</v>
      </c>
      <c r="Q655" s="13">
        <v>0.39117115947247272</v>
      </c>
      <c r="S655" s="13">
        <v>0.47394888536768559</v>
      </c>
      <c r="T655" s="13">
        <v>0.5132272176066216</v>
      </c>
      <c r="U655" s="13">
        <v>0.4992845604083016</v>
      </c>
      <c r="V655" s="13">
        <v>0.38953828138450758</v>
      </c>
      <c r="W655" s="13">
        <v>0.45959806027691691</v>
      </c>
      <c r="X655" s="13">
        <v>0.39964298734727582</v>
      </c>
      <c r="Y655" s="13">
        <v>0.43932890532707403</v>
      </c>
      <c r="Z655" s="13">
        <v>0.47283686569353961</v>
      </c>
      <c r="AB655" s="13">
        <v>0.40480923232038291</v>
      </c>
      <c r="AC655" s="13">
        <v>0.45822020312672501</v>
      </c>
      <c r="AD655" s="13">
        <v>0.48605507009791199</v>
      </c>
      <c r="AE655" s="13">
        <v>0.49556720904738588</v>
      </c>
      <c r="AF655" s="13">
        <v>0.52996534570897758</v>
      </c>
      <c r="AH655" s="13">
        <v>0.54854171479227687</v>
      </c>
      <c r="AI655" s="13">
        <v>0.48477078555002762</v>
      </c>
      <c r="AJ655" s="13">
        <v>0.35948337580362832</v>
      </c>
      <c r="AK655" s="13">
        <v>0.38741179386954461</v>
      </c>
      <c r="AL655" s="13">
        <v>0.58020802629041424</v>
      </c>
      <c r="AM655" s="13">
        <v>0.2854554490882642</v>
      </c>
      <c r="AO655" s="13">
        <v>0.52054907643138748</v>
      </c>
      <c r="AP655" s="13">
        <v>0.48933135867053579</v>
      </c>
      <c r="AQ655" s="13">
        <v>0.37458212815214809</v>
      </c>
      <c r="AR655" s="13">
        <v>0.44276583320594698</v>
      </c>
      <c r="AS655" s="13">
        <v>0.60132039253069169</v>
      </c>
      <c r="AT655" s="13">
        <v>0.28649064337638452</v>
      </c>
      <c r="AV655" s="13">
        <v>0.55366998702958325</v>
      </c>
      <c r="AW655" s="13">
        <v>0.39475842736676142</v>
      </c>
      <c r="AX655" s="13">
        <v>0.41799909125105639</v>
      </c>
      <c r="AY655" s="13">
        <v>0.60307180661727111</v>
      </c>
      <c r="AZ655" s="13">
        <v>0.29380914489346133</v>
      </c>
      <c r="BB655" s="13">
        <v>0.54255488859901346</v>
      </c>
      <c r="BC655" s="13">
        <v>0.43193674645926428</v>
      </c>
      <c r="BD655" s="13">
        <v>0.28386405709838591</v>
      </c>
      <c r="BE655" s="13">
        <v>0.40388535873282622</v>
      </c>
      <c r="BF655" s="13">
        <v>0.58481209305072213</v>
      </c>
      <c r="BH655" s="13">
        <v>0.53792018277116582</v>
      </c>
      <c r="BI655" s="13">
        <v>0.44819170333325881</v>
      </c>
      <c r="BJ655" s="13">
        <v>0.29179639266545299</v>
      </c>
      <c r="BK655" s="13">
        <v>0.35956957143309959</v>
      </c>
      <c r="BL655" s="13">
        <v>0.63206712309716651</v>
      </c>
      <c r="BN655" s="13">
        <v>0.47292261684761638</v>
      </c>
      <c r="BO655" s="13">
        <v>0.29575572847716602</v>
      </c>
      <c r="BP655" s="13">
        <v>0.3893063438876424</v>
      </c>
      <c r="BQ655" s="13">
        <v>0.31588247647122047</v>
      </c>
      <c r="BR655" s="13">
        <v>0.58753283636674636</v>
      </c>
      <c r="BS655" s="13">
        <v>0.53326426243325531</v>
      </c>
    </row>
    <row r="656" spans="2:73" ht="29" x14ac:dyDescent="0.35">
      <c r="B656" s="12" t="s">
        <v>254</v>
      </c>
      <c r="C656" s="13">
        <v>0.21423550832768001</v>
      </c>
      <c r="D656" s="13">
        <v>0.23705810212375319</v>
      </c>
      <c r="E656" s="13">
        <v>0.19073393844394601</v>
      </c>
      <c r="F656" s="13">
        <v>0.17188585400792039</v>
      </c>
      <c r="G656" s="13">
        <v>0.17971548780662261</v>
      </c>
      <c r="H656" s="13">
        <v>0.20759739446989331</v>
      </c>
      <c r="I656" s="13">
        <v>0.27854325778041239</v>
      </c>
      <c r="K656" s="13">
        <v>0.22591123499592181</v>
      </c>
      <c r="L656" s="13">
        <v>0.20305103735671581</v>
      </c>
      <c r="N656" s="13">
        <v>0.19099162804692921</v>
      </c>
      <c r="O656" s="13">
        <v>0.19587263867867241</v>
      </c>
      <c r="P656" s="13">
        <v>0.23841440918324369</v>
      </c>
      <c r="Q656" s="13">
        <v>0.23229900182508231</v>
      </c>
      <c r="S656" s="13">
        <v>0.2134734511862347</v>
      </c>
      <c r="T656" s="13">
        <v>0.18122654123823759</v>
      </c>
      <c r="U656" s="13">
        <v>0.14174596255346331</v>
      </c>
      <c r="V656" s="13">
        <v>0.2462020186241414</v>
      </c>
      <c r="W656" s="13">
        <v>0.20099631967085901</v>
      </c>
      <c r="X656" s="13">
        <v>0.30877385615516728</v>
      </c>
      <c r="Y656" s="13">
        <v>0.26569554630484199</v>
      </c>
      <c r="Z656" s="13">
        <v>0.15850237598488801</v>
      </c>
      <c r="AB656" s="13">
        <v>0.26175898212549059</v>
      </c>
      <c r="AC656" s="13">
        <v>0.22121483686095461</v>
      </c>
      <c r="AD656" s="13">
        <v>0.22953373218171619</v>
      </c>
      <c r="AE656" s="13">
        <v>0.17028455261292491</v>
      </c>
      <c r="AF656" s="13">
        <v>0.16670446981965881</v>
      </c>
      <c r="AH656" s="13">
        <v>0.20583716393432669</v>
      </c>
      <c r="AI656" s="13">
        <v>0.23615786478832379</v>
      </c>
      <c r="AJ656" s="13">
        <v>0.21842510601585369</v>
      </c>
      <c r="AK656" s="13">
        <v>0.23506486519252809</v>
      </c>
      <c r="AL656" s="13">
        <v>0.20207165312212769</v>
      </c>
      <c r="AM656" s="13">
        <v>0.24338527172761809</v>
      </c>
      <c r="AO656" s="13">
        <v>0.20845590856673571</v>
      </c>
      <c r="AP656" s="13">
        <v>0.23947322685973221</v>
      </c>
      <c r="AQ656" s="13">
        <v>0.20874113345554521</v>
      </c>
      <c r="AR656" s="13">
        <v>0.25732807771592198</v>
      </c>
      <c r="AS656" s="13">
        <v>0.18775473534216969</v>
      </c>
      <c r="AT656" s="13">
        <v>0.25306621077804348</v>
      </c>
      <c r="AV656" s="13">
        <v>0.18823693732745239</v>
      </c>
      <c r="AW656" s="13">
        <v>0.22649366602860449</v>
      </c>
      <c r="AX656" s="13">
        <v>0.27018866426219118</v>
      </c>
      <c r="AY656" s="13">
        <v>0.1792063697187741</v>
      </c>
      <c r="AZ656" s="13">
        <v>0.26402620055928411</v>
      </c>
      <c r="BB656" s="13">
        <v>0.20533003457944601</v>
      </c>
      <c r="BC656" s="13">
        <v>0.25550306717852611</v>
      </c>
      <c r="BD656" s="13">
        <v>0.22224350413260849</v>
      </c>
      <c r="BE656" s="13">
        <v>0.23049293808980351</v>
      </c>
      <c r="BF656" s="13">
        <v>0.20058946702791169</v>
      </c>
      <c r="BH656" s="13">
        <v>0.20032083848004489</v>
      </c>
      <c r="BI656" s="13">
        <v>0.25562262346517511</v>
      </c>
      <c r="BJ656" s="13">
        <v>0.2371713597664955</v>
      </c>
      <c r="BK656" s="13">
        <v>0.23386192568514719</v>
      </c>
      <c r="BL656" s="13">
        <v>0.15072840964399919</v>
      </c>
      <c r="BN656" s="13">
        <v>0.21470895661325259</v>
      </c>
      <c r="BO656" s="13">
        <v>0.23288202376621461</v>
      </c>
      <c r="BP656" s="13">
        <v>0.27234096929492863</v>
      </c>
      <c r="BQ656" s="13">
        <v>0.2615489336333186</v>
      </c>
      <c r="BR656" s="13">
        <v>0.1916393222100119</v>
      </c>
      <c r="BS656" s="13">
        <v>0.21759085524228811</v>
      </c>
    </row>
    <row r="657" spans="2:73" ht="29" x14ac:dyDescent="0.35">
      <c r="B657" s="12" t="s">
        <v>255</v>
      </c>
      <c r="C657" s="13">
        <v>0.1911289421249289</v>
      </c>
      <c r="D657" s="13">
        <v>0.12553539392342089</v>
      </c>
      <c r="E657" s="13">
        <v>0.1506073284744967</v>
      </c>
      <c r="F657" s="13">
        <v>0.16974831084574871</v>
      </c>
      <c r="G657" s="13">
        <v>0.1920639886505934</v>
      </c>
      <c r="H657" s="13">
        <v>0.2283232354273437</v>
      </c>
      <c r="I657" s="13">
        <v>0.2356200635651309</v>
      </c>
      <c r="K657" s="13">
        <v>0.18825541785845179</v>
      </c>
      <c r="L657" s="13">
        <v>0.19444084100070971</v>
      </c>
      <c r="N657" s="13">
        <v>0.2005649360871701</v>
      </c>
      <c r="O657" s="13">
        <v>0.18313645292847741</v>
      </c>
      <c r="P657" s="13">
        <v>0.1996278191559657</v>
      </c>
      <c r="Q657" s="13">
        <v>0.18311063473860451</v>
      </c>
      <c r="S657" s="13">
        <v>0.19446551915529639</v>
      </c>
      <c r="T657" s="13">
        <v>0.1220112564749109</v>
      </c>
      <c r="U657" s="13">
        <v>0.27995188362895712</v>
      </c>
      <c r="V657" s="13">
        <v>0.22359004420263839</v>
      </c>
      <c r="W657" s="13">
        <v>0.19376918976115659</v>
      </c>
      <c r="X657" s="13">
        <v>0.201720847582051</v>
      </c>
      <c r="Y657" s="13">
        <v>0.13007064859292439</v>
      </c>
      <c r="Z657" s="13">
        <v>0.20414762415803669</v>
      </c>
      <c r="AB657" s="13">
        <v>0.16786513752997201</v>
      </c>
      <c r="AC657" s="13">
        <v>0.19278748363882031</v>
      </c>
      <c r="AD657" s="13">
        <v>0.1901740633864227</v>
      </c>
      <c r="AE657" s="13">
        <v>0.2046292337147208</v>
      </c>
      <c r="AF657" s="13">
        <v>0.217413952787676</v>
      </c>
      <c r="AH657" s="13">
        <v>0.1204634855322249</v>
      </c>
      <c r="AI657" s="13">
        <v>0.18659684132636351</v>
      </c>
      <c r="AJ657" s="13">
        <v>0.31688145076533619</v>
      </c>
      <c r="AK657" s="13">
        <v>0.22057266759599509</v>
      </c>
      <c r="AL657" s="13">
        <v>0.10675792814882171</v>
      </c>
      <c r="AM657" s="13">
        <v>0.3315221151301751</v>
      </c>
      <c r="AO657" s="13">
        <v>0.1232832554002441</v>
      </c>
      <c r="AP657" s="13">
        <v>0.1910061539603892</v>
      </c>
      <c r="AQ657" s="13">
        <v>0.31594778399048301</v>
      </c>
      <c r="AR657" s="13">
        <v>0.187775425144281</v>
      </c>
      <c r="AS657" s="13">
        <v>0.10678885773417091</v>
      </c>
      <c r="AT657" s="13">
        <v>0.31979910770018638</v>
      </c>
      <c r="AV657" s="13">
        <v>0.1759539084760228</v>
      </c>
      <c r="AW657" s="13">
        <v>0.26868243456998198</v>
      </c>
      <c r="AX657" s="13">
        <v>0.2365128089646186</v>
      </c>
      <c r="AY657" s="13">
        <v>0.1194147247615869</v>
      </c>
      <c r="AZ657" s="13">
        <v>0.30557350160133262</v>
      </c>
      <c r="BB657" s="13">
        <v>0.12505107533386989</v>
      </c>
      <c r="BC657" s="13">
        <v>0.2008361223307237</v>
      </c>
      <c r="BD657" s="13">
        <v>0.38540439190197312</v>
      </c>
      <c r="BE657" s="13">
        <v>0.27814308742984978</v>
      </c>
      <c r="BF657" s="13">
        <v>0.1418303168338752</v>
      </c>
      <c r="BH657" s="13">
        <v>0.13142799128156271</v>
      </c>
      <c r="BI657" s="13">
        <v>0.18293520134664629</v>
      </c>
      <c r="BJ657" s="13">
        <v>0.36833799516779658</v>
      </c>
      <c r="BK657" s="13">
        <v>0.33014316198573751</v>
      </c>
      <c r="BL657" s="13">
        <v>0.14389713764660389</v>
      </c>
      <c r="BN657" s="13">
        <v>0.20038930814333619</v>
      </c>
      <c r="BO657" s="13">
        <v>0.33061190403523377</v>
      </c>
      <c r="BP657" s="13">
        <v>0.28159200264584472</v>
      </c>
      <c r="BQ657" s="13">
        <v>0.30845990418976321</v>
      </c>
      <c r="BR657" s="13">
        <v>9.9817791398116279E-2</v>
      </c>
      <c r="BS657" s="13">
        <v>0.12328647624405301</v>
      </c>
    </row>
    <row r="658" spans="2:73" x14ac:dyDescent="0.35">
      <c r="B658" s="12" t="s">
        <v>96</v>
      </c>
      <c r="C658" s="13">
        <v>0.13636441616349551</v>
      </c>
      <c r="D658" s="13">
        <v>0.1395681585306465</v>
      </c>
      <c r="E658" s="13">
        <v>0.13856121060280749</v>
      </c>
      <c r="F658" s="13">
        <v>0.1358545085876707</v>
      </c>
      <c r="G658" s="13">
        <v>0.1263903243280024</v>
      </c>
      <c r="H658" s="13">
        <v>0.14660601865647921</v>
      </c>
      <c r="I658" s="13">
        <v>0.13362728666249171</v>
      </c>
      <c r="K658" s="13">
        <v>7.9421652323167446E-2</v>
      </c>
      <c r="L658" s="13">
        <v>0.19362037483324351</v>
      </c>
      <c r="N658" s="13">
        <v>5.6894592390609039E-2</v>
      </c>
      <c r="O658" s="13">
        <v>0.13477620782359789</v>
      </c>
      <c r="P658" s="13">
        <v>0.14206229008048529</v>
      </c>
      <c r="Q658" s="13">
        <v>0.19341920396384049</v>
      </c>
      <c r="S658" s="13">
        <v>0.1181121442907834</v>
      </c>
      <c r="T658" s="13">
        <v>0.18353498468022961</v>
      </c>
      <c r="U658" s="13">
        <v>7.9017593409277984E-2</v>
      </c>
      <c r="V658" s="13">
        <v>0.1406696557887126</v>
      </c>
      <c r="W658" s="13">
        <v>0.1456364302910674</v>
      </c>
      <c r="X658" s="13">
        <v>8.9862308915505937E-2</v>
      </c>
      <c r="Y658" s="13">
        <v>0.1649048997751596</v>
      </c>
      <c r="Z658" s="13">
        <v>0.16451313416353569</v>
      </c>
      <c r="AB658" s="13">
        <v>0.16556664802415441</v>
      </c>
      <c r="AC658" s="13">
        <v>0.12777747637350009</v>
      </c>
      <c r="AD658" s="13">
        <v>9.4237134333949049E-2</v>
      </c>
      <c r="AE658" s="13">
        <v>0.12951900462496849</v>
      </c>
      <c r="AF658" s="13">
        <v>8.5916231683687797E-2</v>
      </c>
      <c r="AH658" s="13">
        <v>0.1251576357411715</v>
      </c>
      <c r="AI658" s="13">
        <v>9.2474508335285116E-2</v>
      </c>
      <c r="AJ658" s="13">
        <v>0.1052100674151818</v>
      </c>
      <c r="AK658" s="13">
        <v>0.156950673341932</v>
      </c>
      <c r="AL658" s="13">
        <v>0.1109623924386362</v>
      </c>
      <c r="AM658" s="13">
        <v>0.13963716405394269</v>
      </c>
      <c r="AO658" s="13">
        <v>0.14771175960163269</v>
      </c>
      <c r="AP658" s="13">
        <v>8.0189260509342636E-2</v>
      </c>
      <c r="AQ658" s="13">
        <v>0.10072895440182369</v>
      </c>
      <c r="AR658" s="13">
        <v>0.11213066393385</v>
      </c>
      <c r="AS658" s="13">
        <v>0.1041360143929675</v>
      </c>
      <c r="AT658" s="13">
        <v>0.14064403814538551</v>
      </c>
      <c r="AV658" s="13">
        <v>8.2139167166941723E-2</v>
      </c>
      <c r="AW658" s="13">
        <v>0.1100654720346521</v>
      </c>
      <c r="AX658" s="13">
        <v>7.5299435522133654E-2</v>
      </c>
      <c r="AY658" s="13">
        <v>9.8307098902368065E-2</v>
      </c>
      <c r="AZ658" s="13">
        <v>0.13659115294592189</v>
      </c>
      <c r="BB658" s="13">
        <v>0.1270640014876703</v>
      </c>
      <c r="BC658" s="13">
        <v>0.1117240640314859</v>
      </c>
      <c r="BD658" s="13">
        <v>0.10848804686703251</v>
      </c>
      <c r="BE658" s="13">
        <v>8.7478615747520652E-2</v>
      </c>
      <c r="BF658" s="13">
        <v>7.2768123087490894E-2</v>
      </c>
      <c r="BH658" s="13">
        <v>0.13033098746722679</v>
      </c>
      <c r="BI658" s="13">
        <v>0.1132504718549196</v>
      </c>
      <c r="BJ658" s="13">
        <v>0.1026942524002547</v>
      </c>
      <c r="BK658" s="13">
        <v>7.6425340896015589E-2</v>
      </c>
      <c r="BL658" s="13">
        <v>7.3307329612230437E-2</v>
      </c>
      <c r="BN658" s="13">
        <v>0.11197911839579471</v>
      </c>
      <c r="BO658" s="13">
        <v>0.14075034372138559</v>
      </c>
      <c r="BP658" s="13">
        <v>5.6760684171584093E-2</v>
      </c>
      <c r="BQ658" s="13">
        <v>0.1141086857056979</v>
      </c>
      <c r="BR658" s="13">
        <v>0.1210100500251257</v>
      </c>
      <c r="BS658" s="13">
        <v>0.1258584060804035</v>
      </c>
    </row>
    <row r="660" spans="2:73" x14ac:dyDescent="0.35">
      <c r="B660" s="25" t="s">
        <v>257</v>
      </c>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row>
    <row r="661" spans="2:73" x14ac:dyDescent="0.35">
      <c r="B661" s="27" t="s">
        <v>16</v>
      </c>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row>
    <row r="662" spans="2:73" x14ac:dyDescent="0.35">
      <c r="B662" s="12" t="s">
        <v>253</v>
      </c>
      <c r="C662" s="13">
        <v>0.37866982566045709</v>
      </c>
      <c r="D662" s="13">
        <v>0.35260872878157512</v>
      </c>
      <c r="E662" s="13">
        <v>0.35721499686168862</v>
      </c>
      <c r="F662" s="13">
        <v>0.41598740056155709</v>
      </c>
      <c r="G662" s="13">
        <v>0.39086271166450232</v>
      </c>
      <c r="H662" s="13">
        <v>0.35447220712691002</v>
      </c>
      <c r="I662" s="13">
        <v>0.39014775681399078</v>
      </c>
      <c r="K662" s="13">
        <v>0.47016058232912988</v>
      </c>
      <c r="L662" s="13">
        <v>0.28575334071224551</v>
      </c>
      <c r="N662" s="13">
        <v>0.45826605069011628</v>
      </c>
      <c r="O662" s="13">
        <v>0.3932640135539997</v>
      </c>
      <c r="P662" s="13">
        <v>0.35973734968247578</v>
      </c>
      <c r="Q662" s="13">
        <v>0.32156796174261049</v>
      </c>
      <c r="S662" s="13">
        <v>0.40358707283482842</v>
      </c>
      <c r="T662" s="13">
        <v>0.39411401214550013</v>
      </c>
      <c r="U662" s="13">
        <v>0.4847830883123429</v>
      </c>
      <c r="V662" s="13">
        <v>0.33536339541887478</v>
      </c>
      <c r="W662" s="13">
        <v>0.37792563209448438</v>
      </c>
      <c r="X662" s="13">
        <v>0.33109148642229708</v>
      </c>
      <c r="Y662" s="13">
        <v>0.32983573662604432</v>
      </c>
      <c r="Z662" s="13">
        <v>0.35615786628922591</v>
      </c>
      <c r="AB662" s="13">
        <v>0.27086851649451188</v>
      </c>
      <c r="AC662" s="13">
        <v>0.39274657004944752</v>
      </c>
      <c r="AD662" s="13">
        <v>0.42451639381511352</v>
      </c>
      <c r="AE662" s="13">
        <v>0.40562167633702118</v>
      </c>
      <c r="AF662" s="13">
        <v>0.46238209549590908</v>
      </c>
      <c r="AH662" s="13">
        <v>0.32998221767587299</v>
      </c>
      <c r="AI662" s="13">
        <v>0.43748151893973491</v>
      </c>
      <c r="AJ662" s="13">
        <v>0.44408470701493841</v>
      </c>
      <c r="AK662" s="13">
        <v>0.39746369263814929</v>
      </c>
      <c r="AL662" s="13">
        <v>0.3327726087126992</v>
      </c>
      <c r="AM662" s="13">
        <v>0.4665986835797365</v>
      </c>
      <c r="AO662" s="13">
        <v>0.32884222188493151</v>
      </c>
      <c r="AP662" s="13">
        <v>0.420294504365123</v>
      </c>
      <c r="AQ662" s="13">
        <v>0.48156637518571399</v>
      </c>
      <c r="AR662" s="13">
        <v>0.42262822154209112</v>
      </c>
      <c r="AS662" s="13">
        <v>0.32590895201488168</v>
      </c>
      <c r="AT662" s="13">
        <v>0.45425808718455829</v>
      </c>
      <c r="AV662" s="13">
        <v>0.42823168310452758</v>
      </c>
      <c r="AW662" s="13">
        <v>0.49438601401394627</v>
      </c>
      <c r="AX662" s="13">
        <v>0.38308237670245671</v>
      </c>
      <c r="AY662" s="13">
        <v>0.35024738447103598</v>
      </c>
      <c r="AZ662" s="13">
        <v>0.47953982531723632</v>
      </c>
      <c r="BB662" s="13">
        <v>0.34935007416206182</v>
      </c>
      <c r="BC662" s="13">
        <v>0.39839819017841033</v>
      </c>
      <c r="BD662" s="13">
        <v>0.55383778408080742</v>
      </c>
      <c r="BE662" s="13">
        <v>0.4287490902894725</v>
      </c>
      <c r="BF662" s="13">
        <v>0.31525014772758231</v>
      </c>
      <c r="BH662" s="13">
        <v>0.35783748936704157</v>
      </c>
      <c r="BI662" s="13">
        <v>0.39399000047702443</v>
      </c>
      <c r="BJ662" s="13">
        <v>0.55365380733203129</v>
      </c>
      <c r="BK662" s="13">
        <v>0.46233810554791349</v>
      </c>
      <c r="BL662" s="13">
        <v>0.27993895248292833</v>
      </c>
      <c r="BN662" s="13">
        <v>0.42538985234790072</v>
      </c>
      <c r="BO662" s="13">
        <v>0.55723771618306273</v>
      </c>
      <c r="BP662" s="13">
        <v>0.49142813341804498</v>
      </c>
      <c r="BQ662" s="13">
        <v>0.42319431071234598</v>
      </c>
      <c r="BR662" s="13">
        <v>0.33177141757294648</v>
      </c>
      <c r="BS662" s="13">
        <v>0.28927871319227599</v>
      </c>
    </row>
    <row r="663" spans="2:73" ht="29" x14ac:dyDescent="0.35">
      <c r="B663" s="12" t="s">
        <v>254</v>
      </c>
      <c r="C663" s="13">
        <v>0.190482288748648</v>
      </c>
      <c r="D663" s="13">
        <v>0.16810897863581209</v>
      </c>
      <c r="E663" s="13">
        <v>0.22652078571796161</v>
      </c>
      <c r="F663" s="13">
        <v>0.1522777364784324</v>
      </c>
      <c r="G663" s="13">
        <v>0.18612661575422479</v>
      </c>
      <c r="H663" s="13">
        <v>0.16899922473805451</v>
      </c>
      <c r="I663" s="13">
        <v>0.2174316615796362</v>
      </c>
      <c r="K663" s="13">
        <v>0.20576807892936261</v>
      </c>
      <c r="L663" s="13">
        <v>0.17563324833024291</v>
      </c>
      <c r="N663" s="13">
        <v>0.21765446009558201</v>
      </c>
      <c r="O663" s="13">
        <v>0.19902349740957179</v>
      </c>
      <c r="P663" s="13">
        <v>0.18338724384247379</v>
      </c>
      <c r="Q663" s="13">
        <v>0.16270286132180509</v>
      </c>
      <c r="S663" s="13">
        <v>0.1933931121442671</v>
      </c>
      <c r="T663" s="13">
        <v>0.19241504916831739</v>
      </c>
      <c r="U663" s="13">
        <v>0.1045110768837719</v>
      </c>
      <c r="V663" s="13">
        <v>0.17583800217148021</v>
      </c>
      <c r="W663" s="13">
        <v>0.20259641590091809</v>
      </c>
      <c r="X663" s="13">
        <v>0.22262800177875031</v>
      </c>
      <c r="Y663" s="13">
        <v>0.28699295907733807</v>
      </c>
      <c r="Z663" s="13">
        <v>0.1640291603081066</v>
      </c>
      <c r="AB663" s="13">
        <v>0.23818876041905179</v>
      </c>
      <c r="AC663" s="13">
        <v>0.1660610541339928</v>
      </c>
      <c r="AD663" s="13">
        <v>0.22618547338128661</v>
      </c>
      <c r="AE663" s="13">
        <v>0.12873657081048789</v>
      </c>
      <c r="AF663" s="13">
        <v>0.24945116672221959</v>
      </c>
      <c r="AH663" s="13">
        <v>0.2057202854861617</v>
      </c>
      <c r="AI663" s="13">
        <v>0.19870450397416339</v>
      </c>
      <c r="AJ663" s="13">
        <v>0.2494245502675882</v>
      </c>
      <c r="AK663" s="13">
        <v>0.16066895212912161</v>
      </c>
      <c r="AL663" s="13">
        <v>0.216792162291539</v>
      </c>
      <c r="AM663" s="13">
        <v>0.14775652752440921</v>
      </c>
      <c r="AO663" s="13">
        <v>0.212374529527458</v>
      </c>
      <c r="AP663" s="13">
        <v>0.1993168784625429</v>
      </c>
      <c r="AQ663" s="13">
        <v>0.21444007302340631</v>
      </c>
      <c r="AR663" s="13">
        <v>0.16411033677741221</v>
      </c>
      <c r="AS663" s="13">
        <v>0.21544829751575839</v>
      </c>
      <c r="AT663" s="13">
        <v>0.16002834807744651</v>
      </c>
      <c r="AV663" s="13">
        <v>0.1872120768217517</v>
      </c>
      <c r="AW663" s="13">
        <v>0.20686719511551491</v>
      </c>
      <c r="AX663" s="13">
        <v>0.19694111245316381</v>
      </c>
      <c r="AY663" s="13">
        <v>0.2247096890314485</v>
      </c>
      <c r="AZ663" s="13">
        <v>0.18268732584010369</v>
      </c>
      <c r="BB663" s="13">
        <v>0.21056475641529879</v>
      </c>
      <c r="BC663" s="13">
        <v>0.20646393301288621</v>
      </c>
      <c r="BD663" s="13">
        <v>0.18992455948374601</v>
      </c>
      <c r="BE663" s="13">
        <v>0.16954877966234089</v>
      </c>
      <c r="BF663" s="13">
        <v>0.21696406099535831</v>
      </c>
      <c r="BH663" s="13">
        <v>0.209825935371063</v>
      </c>
      <c r="BI663" s="13">
        <v>0.17383490966135401</v>
      </c>
      <c r="BJ663" s="13">
        <v>0.19529808666469281</v>
      </c>
      <c r="BK663" s="13">
        <v>0.1904300828322999</v>
      </c>
      <c r="BL663" s="13">
        <v>0.24624483049892229</v>
      </c>
      <c r="BN663" s="13">
        <v>0.20069018641324859</v>
      </c>
      <c r="BO663" s="13">
        <v>0.16089936718983661</v>
      </c>
      <c r="BP663" s="13">
        <v>0.17230983653914231</v>
      </c>
      <c r="BQ663" s="13">
        <v>0.19764427291600459</v>
      </c>
      <c r="BR663" s="13">
        <v>0.13497611295218251</v>
      </c>
      <c r="BS663" s="13">
        <v>0.22280505807137951</v>
      </c>
    </row>
    <row r="664" spans="2:73" ht="29" x14ac:dyDescent="0.35">
      <c r="B664" s="12" t="s">
        <v>255</v>
      </c>
      <c r="C664" s="13">
        <v>0.17559341673682399</v>
      </c>
      <c r="D664" s="13">
        <v>0.20423834843461749</v>
      </c>
      <c r="E664" s="13">
        <v>0.19260327146101749</v>
      </c>
      <c r="F664" s="13">
        <v>0.1689156802446807</v>
      </c>
      <c r="G664" s="13">
        <v>0.1499164905750536</v>
      </c>
      <c r="H664" s="13">
        <v>0.20749726086085049</v>
      </c>
      <c r="I664" s="13">
        <v>0.15081998691958831</v>
      </c>
      <c r="K664" s="13">
        <v>0.17486577775728171</v>
      </c>
      <c r="L664" s="13">
        <v>0.17672378301376199</v>
      </c>
      <c r="N664" s="13">
        <v>0.17353746330777811</v>
      </c>
      <c r="O664" s="13">
        <v>0.16799216886785151</v>
      </c>
      <c r="P664" s="13">
        <v>0.2212042497234207</v>
      </c>
      <c r="Q664" s="13">
        <v>0.144841608358904</v>
      </c>
      <c r="S664" s="13">
        <v>0.1667939738973041</v>
      </c>
      <c r="T664" s="13">
        <v>0.15741573212166829</v>
      </c>
      <c r="U664" s="13">
        <v>0.18290636134072011</v>
      </c>
      <c r="V664" s="13">
        <v>0.17171880636543571</v>
      </c>
      <c r="W664" s="13">
        <v>0.14536224955858601</v>
      </c>
      <c r="X664" s="13">
        <v>0.22195009150208789</v>
      </c>
      <c r="Y664" s="13">
        <v>0.15464111558517959</v>
      </c>
      <c r="Z664" s="13">
        <v>0.23110909027382401</v>
      </c>
      <c r="AB664" s="13">
        <v>0.17885162432818419</v>
      </c>
      <c r="AC664" s="13">
        <v>0.19111852025131959</v>
      </c>
      <c r="AD664" s="13">
        <v>0.13193257526779781</v>
      </c>
      <c r="AE664" s="13">
        <v>0.1962135992150397</v>
      </c>
      <c r="AF664" s="13">
        <v>0.18836394832053099</v>
      </c>
      <c r="AH664" s="13">
        <v>0.18622839729975579</v>
      </c>
      <c r="AI664" s="13">
        <v>0.19678672841326411</v>
      </c>
      <c r="AJ664" s="13">
        <v>0.1791281404069433</v>
      </c>
      <c r="AK664" s="13">
        <v>0.13618702274221881</v>
      </c>
      <c r="AL664" s="13">
        <v>0.177510587957147</v>
      </c>
      <c r="AM664" s="13">
        <v>0.15032053434762321</v>
      </c>
      <c r="AO664" s="13">
        <v>0.16914250413672871</v>
      </c>
      <c r="AP664" s="13">
        <v>0.2152901930018509</v>
      </c>
      <c r="AQ664" s="13">
        <v>0.1810680766675429</v>
      </c>
      <c r="AR664" s="13">
        <v>0.116025641095059</v>
      </c>
      <c r="AS664" s="13">
        <v>0.19673188533709021</v>
      </c>
      <c r="AT664" s="13">
        <v>0.15290415575700431</v>
      </c>
      <c r="AV664" s="13">
        <v>0.2094687124638763</v>
      </c>
      <c r="AW664" s="13">
        <v>0.15400851216850309</v>
      </c>
      <c r="AX664" s="13">
        <v>0.1769028780741444</v>
      </c>
      <c r="AY664" s="13">
        <v>0.1595968346430324</v>
      </c>
      <c r="AZ664" s="13">
        <v>0.1217843853694368</v>
      </c>
      <c r="BB664" s="13">
        <v>0.18016234545903009</v>
      </c>
      <c r="BC664" s="13">
        <v>0.22606203841449829</v>
      </c>
      <c r="BD664" s="13">
        <v>0.1314629811192633</v>
      </c>
      <c r="BE664" s="13">
        <v>0.18244230350658969</v>
      </c>
      <c r="BF664" s="13">
        <v>0.19813169493115709</v>
      </c>
      <c r="BH664" s="13">
        <v>0.16267025170526209</v>
      </c>
      <c r="BI664" s="13">
        <v>0.24679982452369431</v>
      </c>
      <c r="BJ664" s="13">
        <v>0.1217197334731745</v>
      </c>
      <c r="BK664" s="13">
        <v>0.16299643821762519</v>
      </c>
      <c r="BL664" s="13">
        <v>0.2462838155303485</v>
      </c>
      <c r="BN664" s="13">
        <v>0.18122685075104039</v>
      </c>
      <c r="BO664" s="13">
        <v>0.11433786876806309</v>
      </c>
      <c r="BP664" s="13">
        <v>0.16087297134236631</v>
      </c>
      <c r="BQ664" s="13">
        <v>0.14948593355584849</v>
      </c>
      <c r="BR664" s="13">
        <v>0.1398322055833032</v>
      </c>
      <c r="BS664" s="13">
        <v>0.22046865633770829</v>
      </c>
    </row>
    <row r="665" spans="2:73" x14ac:dyDescent="0.35">
      <c r="B665" s="12" t="s">
        <v>96</v>
      </c>
      <c r="C665" s="13">
        <v>0.25525446885407099</v>
      </c>
      <c r="D665" s="13">
        <v>0.27504394414799571</v>
      </c>
      <c r="E665" s="13">
        <v>0.22366094595933231</v>
      </c>
      <c r="F665" s="13">
        <v>0.2628191827153295</v>
      </c>
      <c r="G665" s="13">
        <v>0.27309418200621938</v>
      </c>
      <c r="H665" s="13">
        <v>0.26903130727418489</v>
      </c>
      <c r="I665" s="13">
        <v>0.24160059468678469</v>
      </c>
      <c r="K665" s="13">
        <v>0.14920556098422591</v>
      </c>
      <c r="L665" s="13">
        <v>0.36188962794374963</v>
      </c>
      <c r="N665" s="13">
        <v>0.1505420259065236</v>
      </c>
      <c r="O665" s="13">
        <v>0.239720320168577</v>
      </c>
      <c r="P665" s="13">
        <v>0.2356711567516295</v>
      </c>
      <c r="Q665" s="13">
        <v>0.37088756857668043</v>
      </c>
      <c r="S665" s="13">
        <v>0.2362258411236004</v>
      </c>
      <c r="T665" s="13">
        <v>0.25605520656451403</v>
      </c>
      <c r="U665" s="13">
        <v>0.22779947346316501</v>
      </c>
      <c r="V665" s="13">
        <v>0.31707979604420922</v>
      </c>
      <c r="W665" s="13">
        <v>0.2741157024460113</v>
      </c>
      <c r="X665" s="13">
        <v>0.2243304202968647</v>
      </c>
      <c r="Y665" s="13">
        <v>0.22853018871143821</v>
      </c>
      <c r="Z665" s="13">
        <v>0.24870388312884359</v>
      </c>
      <c r="AB665" s="13">
        <v>0.31209109875825197</v>
      </c>
      <c r="AC665" s="13">
        <v>0.25007385556524009</v>
      </c>
      <c r="AD665" s="13">
        <v>0.21736555753580211</v>
      </c>
      <c r="AE665" s="13">
        <v>0.2694281536374511</v>
      </c>
      <c r="AF665" s="13">
        <v>9.9802789461340538E-2</v>
      </c>
      <c r="AH665" s="13">
        <v>0.27806909953820941</v>
      </c>
      <c r="AI665" s="13">
        <v>0.16702724867283761</v>
      </c>
      <c r="AJ665" s="13">
        <v>0.12736260231053001</v>
      </c>
      <c r="AK665" s="13">
        <v>0.30568033249051019</v>
      </c>
      <c r="AL665" s="13">
        <v>0.27292464103861452</v>
      </c>
      <c r="AM665" s="13">
        <v>0.23532425454823119</v>
      </c>
      <c r="AO665" s="13">
        <v>0.28964074445088178</v>
      </c>
      <c r="AP665" s="13">
        <v>0.16509842417048309</v>
      </c>
      <c r="AQ665" s="13">
        <v>0.12292547512333681</v>
      </c>
      <c r="AR665" s="13">
        <v>0.29723580058543769</v>
      </c>
      <c r="AS665" s="13">
        <v>0.26191086513226969</v>
      </c>
      <c r="AT665" s="13">
        <v>0.2328094089809907</v>
      </c>
      <c r="AV665" s="13">
        <v>0.17508752760984439</v>
      </c>
      <c r="AW665" s="13">
        <v>0.14473827870203571</v>
      </c>
      <c r="AX665" s="13">
        <v>0.243073632770235</v>
      </c>
      <c r="AY665" s="13">
        <v>0.26544609185448309</v>
      </c>
      <c r="AZ665" s="13">
        <v>0.21598846347322309</v>
      </c>
      <c r="BB665" s="13">
        <v>0.25992282396360922</v>
      </c>
      <c r="BC665" s="13">
        <v>0.16907583839420509</v>
      </c>
      <c r="BD665" s="13">
        <v>0.12477467531618321</v>
      </c>
      <c r="BE665" s="13">
        <v>0.21925982654159701</v>
      </c>
      <c r="BF665" s="13">
        <v>0.26965409634590221</v>
      </c>
      <c r="BH665" s="13">
        <v>0.26966632355663328</v>
      </c>
      <c r="BI665" s="13">
        <v>0.1853752653379272</v>
      </c>
      <c r="BJ665" s="13">
        <v>0.1293283725301014</v>
      </c>
      <c r="BK665" s="13">
        <v>0.1842353734021614</v>
      </c>
      <c r="BL665" s="13">
        <v>0.22753240148780091</v>
      </c>
      <c r="BN665" s="13">
        <v>0.19269311048781021</v>
      </c>
      <c r="BO665" s="13">
        <v>0.16752504785903749</v>
      </c>
      <c r="BP665" s="13">
        <v>0.17538905870044619</v>
      </c>
      <c r="BQ665" s="13">
        <v>0.22967548281580111</v>
      </c>
      <c r="BR665" s="13">
        <v>0.39342026389156798</v>
      </c>
      <c r="BS665" s="13">
        <v>0.26744757239863609</v>
      </c>
    </row>
    <row r="667" spans="2:73" x14ac:dyDescent="0.35">
      <c r="B667" s="25" t="s">
        <v>166</v>
      </c>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row>
    <row r="668" spans="2:73" x14ac:dyDescent="0.35">
      <c r="B668" s="27" t="s">
        <v>16</v>
      </c>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row>
    <row r="669" spans="2:73" ht="87" x14ac:dyDescent="0.35">
      <c r="B669" s="12" t="s">
        <v>258</v>
      </c>
      <c r="C669" s="13">
        <v>0.42159684983974721</v>
      </c>
      <c r="D669" s="13">
        <v>0.51216771531192784</v>
      </c>
      <c r="E669" s="13">
        <v>0.5236628415510739</v>
      </c>
      <c r="F669" s="13">
        <v>0.49164890730318311</v>
      </c>
      <c r="G669" s="13">
        <v>0.47620852103635453</v>
      </c>
      <c r="H669" s="13">
        <v>0.37863987208700117</v>
      </c>
      <c r="I669" s="13">
        <v>0.25367927335231921</v>
      </c>
      <c r="K669" s="13">
        <v>0.48123068866132329</v>
      </c>
      <c r="L669" s="13">
        <v>0.36063598408804293</v>
      </c>
      <c r="N669" s="13">
        <v>0.5460110690968526</v>
      </c>
      <c r="O669" s="13">
        <v>0.42303339255971179</v>
      </c>
      <c r="P669" s="13">
        <v>0.39164822518692888</v>
      </c>
      <c r="Q669" s="13">
        <v>0.3510170193304451</v>
      </c>
      <c r="S669" s="13">
        <v>0.45197047105004678</v>
      </c>
      <c r="T669" s="13">
        <v>0.517252577555807</v>
      </c>
      <c r="U669" s="13">
        <v>0.30898757375510788</v>
      </c>
      <c r="V669" s="13">
        <v>0.3933424199498794</v>
      </c>
      <c r="W669" s="13">
        <v>0.40463507586291769</v>
      </c>
      <c r="X669" s="13">
        <v>0.36408498385407989</v>
      </c>
      <c r="Y669" s="13">
        <v>0.39645257102374842</v>
      </c>
      <c r="Z669" s="13">
        <v>0.37827859564613292</v>
      </c>
      <c r="AB669" s="13">
        <v>0.37976438290132591</v>
      </c>
      <c r="AC669" s="13">
        <v>0.40681107396248473</v>
      </c>
      <c r="AD669" s="13">
        <v>0.43557929035036669</v>
      </c>
      <c r="AE669" s="13">
        <v>0.4555624187960689</v>
      </c>
      <c r="AF669" s="13">
        <v>0.56390003695525415</v>
      </c>
      <c r="AH669" s="13">
        <v>0.52913033733655412</v>
      </c>
      <c r="AI669" s="13">
        <v>0.49373931748432032</v>
      </c>
      <c r="AJ669" s="13">
        <v>0.2426398162567148</v>
      </c>
      <c r="AK669" s="13">
        <v>0.31993781114035108</v>
      </c>
      <c r="AL669" s="13">
        <v>0.58381679900895123</v>
      </c>
      <c r="AM669" s="13">
        <v>0.19601895045143791</v>
      </c>
      <c r="AO669" s="13">
        <v>0.49608483787195562</v>
      </c>
      <c r="AP669" s="13">
        <v>0.48733974880406022</v>
      </c>
      <c r="AQ669" s="13">
        <v>0.25510851857371558</v>
      </c>
      <c r="AR669" s="13">
        <v>0.34639108001264712</v>
      </c>
      <c r="AS669" s="13">
        <v>0.6391696845496283</v>
      </c>
      <c r="AT669" s="13">
        <v>0.2265922978940508</v>
      </c>
      <c r="AV669" s="13">
        <v>0.55038872571235287</v>
      </c>
      <c r="AW669" s="13">
        <v>0.30095095147444673</v>
      </c>
      <c r="AX669" s="13">
        <v>0.35769748394449319</v>
      </c>
      <c r="AY669" s="13">
        <v>0.60253664775250582</v>
      </c>
      <c r="AZ669" s="13">
        <v>0.2260989339899675</v>
      </c>
      <c r="BB669" s="13">
        <v>0.50788724247724848</v>
      </c>
      <c r="BC669" s="13">
        <v>0.43091770439381383</v>
      </c>
      <c r="BD669" s="13">
        <v>0.19274194732440639</v>
      </c>
      <c r="BE669" s="13">
        <v>0.27325643655263038</v>
      </c>
      <c r="BF669" s="13">
        <v>0.56045442083580499</v>
      </c>
      <c r="BH669" s="13">
        <v>0.48072535945169259</v>
      </c>
      <c r="BI669" s="13">
        <v>0.45651436952175589</v>
      </c>
      <c r="BJ669" s="13">
        <v>0.20444900706848379</v>
      </c>
      <c r="BK669" s="13">
        <v>0.25016373355465549</v>
      </c>
      <c r="BL669" s="13">
        <v>0.64530795232932137</v>
      </c>
      <c r="BN669" s="13">
        <v>0.48968251866851198</v>
      </c>
      <c r="BO669" s="13">
        <v>0.17342329530150691</v>
      </c>
      <c r="BP669" s="13">
        <v>0.25374815419249891</v>
      </c>
      <c r="BQ669" s="13">
        <v>0.29587064348797698</v>
      </c>
      <c r="BR669" s="13">
        <v>0.59125061831415582</v>
      </c>
      <c r="BS669" s="13">
        <v>0.50735038731411963</v>
      </c>
    </row>
    <row r="670" spans="2:73" ht="87" x14ac:dyDescent="0.35">
      <c r="B670" s="12" t="s">
        <v>259</v>
      </c>
      <c r="C670" s="13">
        <v>0.33961375891565571</v>
      </c>
      <c r="D670" s="13">
        <v>0.26900033812174923</v>
      </c>
      <c r="E670" s="13">
        <v>0.25538093864103151</v>
      </c>
      <c r="F670" s="13">
        <v>0.30169073077166469</v>
      </c>
      <c r="G670" s="13">
        <v>0.26632066934053611</v>
      </c>
      <c r="H670" s="13">
        <v>0.3968280278149256</v>
      </c>
      <c r="I670" s="13">
        <v>0.4685907217588039</v>
      </c>
      <c r="K670" s="13">
        <v>0.35543894651519659</v>
      </c>
      <c r="L670" s="13">
        <v>0.32456734829459222</v>
      </c>
      <c r="N670" s="13">
        <v>0.31489327557811603</v>
      </c>
      <c r="O670" s="13">
        <v>0.34120611466413908</v>
      </c>
      <c r="P670" s="13">
        <v>0.38875936553997342</v>
      </c>
      <c r="Q670" s="13">
        <v>0.31188931504835588</v>
      </c>
      <c r="S670" s="13">
        <v>0.33424195218366848</v>
      </c>
      <c r="T670" s="13">
        <v>0.2471654400338239</v>
      </c>
      <c r="U670" s="13">
        <v>0.44508297146724829</v>
      </c>
      <c r="V670" s="13">
        <v>0.39847089244014711</v>
      </c>
      <c r="W670" s="13">
        <v>0.32573979530905017</v>
      </c>
      <c r="X670" s="13">
        <v>0.37213893118596097</v>
      </c>
      <c r="Y670" s="13">
        <v>0.32031851863255451</v>
      </c>
      <c r="Z670" s="13">
        <v>0.34530595476710668</v>
      </c>
      <c r="AB670" s="13">
        <v>0.30144942895538129</v>
      </c>
      <c r="AC670" s="13">
        <v>0.34545172250072809</v>
      </c>
      <c r="AD670" s="13">
        <v>0.37868576711215229</v>
      </c>
      <c r="AE670" s="13">
        <v>0.34364018845294259</v>
      </c>
      <c r="AF670" s="13">
        <v>0.34553814943176792</v>
      </c>
      <c r="AH670" s="13">
        <v>0.24402154124420489</v>
      </c>
      <c r="AI670" s="13">
        <v>0.31352541737987061</v>
      </c>
      <c r="AJ670" s="13">
        <v>0.55426518767381949</v>
      </c>
      <c r="AK670" s="13">
        <v>0.38370806987858119</v>
      </c>
      <c r="AL670" s="13">
        <v>0.22888221639973019</v>
      </c>
      <c r="AM670" s="13">
        <v>0.55313949258987327</v>
      </c>
      <c r="AO670" s="13">
        <v>0.25840373375508141</v>
      </c>
      <c r="AP670" s="13">
        <v>0.33050022027966691</v>
      </c>
      <c r="AQ670" s="13">
        <v>0.55589213135348148</v>
      </c>
      <c r="AR670" s="13">
        <v>0.36658366575360413</v>
      </c>
      <c r="AS670" s="13">
        <v>0.16484304119332349</v>
      </c>
      <c r="AT670" s="13">
        <v>0.54655949225924549</v>
      </c>
      <c r="AV670" s="13">
        <v>0.28033394209965201</v>
      </c>
      <c r="AW670" s="13">
        <v>0.49909603562125782</v>
      </c>
      <c r="AX670" s="13">
        <v>0.35131791857835981</v>
      </c>
      <c r="AY670" s="13">
        <v>0.22997258776227711</v>
      </c>
      <c r="AZ670" s="13">
        <v>0.56643389390307153</v>
      </c>
      <c r="BB670" s="13">
        <v>0.26507085481574783</v>
      </c>
      <c r="BC670" s="13">
        <v>0.37182565697307152</v>
      </c>
      <c r="BD670" s="13">
        <v>0.56679465441265053</v>
      </c>
      <c r="BE670" s="13">
        <v>0.44200591318656479</v>
      </c>
      <c r="BF670" s="13">
        <v>0.27672636318489557</v>
      </c>
      <c r="BH670" s="13">
        <v>0.28206560815714121</v>
      </c>
      <c r="BI670" s="13">
        <v>0.35113028404099522</v>
      </c>
      <c r="BJ670" s="13">
        <v>0.57249444727258747</v>
      </c>
      <c r="BK670" s="13">
        <v>0.46979593566662692</v>
      </c>
      <c r="BL670" s="13">
        <v>0.1808924744484677</v>
      </c>
      <c r="BN670" s="13">
        <v>0.32348350405646109</v>
      </c>
      <c r="BO670" s="13">
        <v>0.56776714388285066</v>
      </c>
      <c r="BP670" s="13">
        <v>0.47398562513399611</v>
      </c>
      <c r="BQ670" s="13">
        <v>0.56218419810279874</v>
      </c>
      <c r="BR670" s="13">
        <v>0.18548277412980749</v>
      </c>
      <c r="BS670" s="13">
        <v>0.25156811923260808</v>
      </c>
    </row>
    <row r="671" spans="2:73" x14ac:dyDescent="0.35">
      <c r="B671" s="12" t="s">
        <v>96</v>
      </c>
      <c r="C671" s="13">
        <v>0.23878939124459719</v>
      </c>
      <c r="D671" s="13">
        <v>0.21883194656632299</v>
      </c>
      <c r="E671" s="13">
        <v>0.2209562198078947</v>
      </c>
      <c r="F671" s="13">
        <v>0.206660361925152</v>
      </c>
      <c r="G671" s="13">
        <v>0.25747080962310942</v>
      </c>
      <c r="H671" s="13">
        <v>0.2245321000980732</v>
      </c>
      <c r="I671" s="13">
        <v>0.27773000488887711</v>
      </c>
      <c r="K671" s="13">
        <v>0.16333036482348029</v>
      </c>
      <c r="L671" s="13">
        <v>0.31479666761736491</v>
      </c>
      <c r="N671" s="13">
        <v>0.13909565532503149</v>
      </c>
      <c r="O671" s="13">
        <v>0.23576049277614911</v>
      </c>
      <c r="P671" s="13">
        <v>0.21959240927309751</v>
      </c>
      <c r="Q671" s="13">
        <v>0.33709366562119908</v>
      </c>
      <c r="S671" s="13">
        <v>0.2137875767662846</v>
      </c>
      <c r="T671" s="13">
        <v>0.23558198241036879</v>
      </c>
      <c r="U671" s="13">
        <v>0.24592945477764369</v>
      </c>
      <c r="V671" s="13">
        <v>0.2081866876099735</v>
      </c>
      <c r="W671" s="13">
        <v>0.26962512882803191</v>
      </c>
      <c r="X671" s="13">
        <v>0.26377608495995908</v>
      </c>
      <c r="Y671" s="13">
        <v>0.28322891034369718</v>
      </c>
      <c r="Z671" s="13">
        <v>0.27641544958676029</v>
      </c>
      <c r="AB671" s="13">
        <v>0.31878618814329279</v>
      </c>
      <c r="AC671" s="13">
        <v>0.24773720353678719</v>
      </c>
      <c r="AD671" s="13">
        <v>0.1857349425374811</v>
      </c>
      <c r="AE671" s="13">
        <v>0.20079739275098851</v>
      </c>
      <c r="AF671" s="13">
        <v>9.0561813612978229E-2</v>
      </c>
      <c r="AH671" s="13">
        <v>0.22684812141924099</v>
      </c>
      <c r="AI671" s="13">
        <v>0.19273526513580919</v>
      </c>
      <c r="AJ671" s="13">
        <v>0.20309499606946579</v>
      </c>
      <c r="AK671" s="13">
        <v>0.29635411898106728</v>
      </c>
      <c r="AL671" s="13">
        <v>0.18730098459131839</v>
      </c>
      <c r="AM671" s="13">
        <v>0.25084155695868909</v>
      </c>
      <c r="AO671" s="13">
        <v>0.24551142837296289</v>
      </c>
      <c r="AP671" s="13">
        <v>0.18216003091627281</v>
      </c>
      <c r="AQ671" s="13">
        <v>0.18899935007280311</v>
      </c>
      <c r="AR671" s="13">
        <v>0.28702525423374869</v>
      </c>
      <c r="AS671" s="13">
        <v>0.19598727425704821</v>
      </c>
      <c r="AT671" s="13">
        <v>0.22684820984670359</v>
      </c>
      <c r="AV671" s="13">
        <v>0.16927733218799521</v>
      </c>
      <c r="AW671" s="13">
        <v>0.19995301290429529</v>
      </c>
      <c r="AX671" s="13">
        <v>0.29098459747714689</v>
      </c>
      <c r="AY671" s="13">
        <v>0.1674907644852171</v>
      </c>
      <c r="AZ671" s="13">
        <v>0.20746717210696089</v>
      </c>
      <c r="BB671" s="13">
        <v>0.2270419027070035</v>
      </c>
      <c r="BC671" s="13">
        <v>0.19725663863311479</v>
      </c>
      <c r="BD671" s="13">
        <v>0.24046339826294291</v>
      </c>
      <c r="BE671" s="13">
        <v>0.28473765026080478</v>
      </c>
      <c r="BF671" s="13">
        <v>0.1628192159792993</v>
      </c>
      <c r="BH671" s="13">
        <v>0.23720903239116611</v>
      </c>
      <c r="BI671" s="13">
        <v>0.192355346437249</v>
      </c>
      <c r="BJ671" s="13">
        <v>0.2230565456589286</v>
      </c>
      <c r="BK671" s="13">
        <v>0.28004033077871759</v>
      </c>
      <c r="BL671" s="13">
        <v>0.17379957322221101</v>
      </c>
      <c r="BN671" s="13">
        <v>0.1868339772750269</v>
      </c>
      <c r="BO671" s="13">
        <v>0.25880956081564233</v>
      </c>
      <c r="BP671" s="13">
        <v>0.27226622067350481</v>
      </c>
      <c r="BQ671" s="13">
        <v>0.14194515840922431</v>
      </c>
      <c r="BR671" s="13">
        <v>0.22326660755603689</v>
      </c>
      <c r="BS671" s="13">
        <v>0.24108149345327229</v>
      </c>
    </row>
    <row r="673" spans="2:73" x14ac:dyDescent="0.35">
      <c r="B673" s="25" t="s">
        <v>166</v>
      </c>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row>
    <row r="674" spans="2:73" x14ac:dyDescent="0.35">
      <c r="B674" s="27" t="s">
        <v>16</v>
      </c>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row>
    <row r="675" spans="2:73" ht="43.5" x14ac:dyDescent="0.35">
      <c r="B675" s="12" t="s">
        <v>260</v>
      </c>
      <c r="C675" s="13">
        <v>0.10215622284894441</v>
      </c>
      <c r="D675" s="13">
        <v>0.15585687356398439</v>
      </c>
      <c r="E675" s="13">
        <v>0.1432999199454093</v>
      </c>
      <c r="F675" s="13">
        <v>9.4553625010161166E-2</v>
      </c>
      <c r="G675" s="13">
        <v>0.1130825537063388</v>
      </c>
      <c r="H675" s="13">
        <v>9.0680531364296699E-2</v>
      </c>
      <c r="I675" s="13">
        <v>5.3887772259106848E-2</v>
      </c>
      <c r="K675" s="13">
        <v>0.119312188775848</v>
      </c>
      <c r="L675" s="13">
        <v>8.5234417200984208E-2</v>
      </c>
      <c r="N675" s="13">
        <v>0.12271434245147921</v>
      </c>
      <c r="O675" s="13">
        <v>7.691051803879452E-2</v>
      </c>
      <c r="P675" s="13">
        <v>9.0683076370159751E-2</v>
      </c>
      <c r="Q675" s="13">
        <v>0.12617259187641491</v>
      </c>
      <c r="S675" s="13">
        <v>0.1151499726861509</v>
      </c>
      <c r="T675" s="13">
        <v>9.6168218836771749E-2</v>
      </c>
      <c r="U675" s="13">
        <v>6.1586495939596989E-2</v>
      </c>
      <c r="V675" s="13">
        <v>9.2639535575362184E-2</v>
      </c>
      <c r="W675" s="13">
        <v>7.9038322949318757E-2</v>
      </c>
      <c r="X675" s="13">
        <v>9.664073078614796E-2</v>
      </c>
      <c r="Y675" s="13">
        <v>0.1423632895967418</v>
      </c>
      <c r="Z675" s="13">
        <v>0.13394946690960061</v>
      </c>
      <c r="AB675" s="13">
        <v>9.7272736225821249E-2</v>
      </c>
      <c r="AC675" s="13">
        <v>0.1130377422798181</v>
      </c>
      <c r="AD675" s="13">
        <v>7.0467650287180647E-2</v>
      </c>
      <c r="AE675" s="13">
        <v>0.112622087635387</v>
      </c>
      <c r="AF675" s="13">
        <v>0.1239608511636118</v>
      </c>
      <c r="AH675" s="13">
        <v>0.13013180594653501</v>
      </c>
      <c r="AI675" s="13">
        <v>0.11935891517010649</v>
      </c>
      <c r="AJ675" s="13">
        <v>6.5960672835917236E-2</v>
      </c>
      <c r="AK675" s="13">
        <v>2.730501251692825E-2</v>
      </c>
      <c r="AL675" s="13">
        <v>0.1535910398034854</v>
      </c>
      <c r="AM675" s="13">
        <v>6.7788687755882288E-2</v>
      </c>
      <c r="AO675" s="13">
        <v>0.120594968818235</v>
      </c>
      <c r="AP675" s="13">
        <v>0.11602426050006399</v>
      </c>
      <c r="AQ675" s="13">
        <v>5.3915851196102753E-2</v>
      </c>
      <c r="AR675" s="13">
        <v>3.2731451788596211E-2</v>
      </c>
      <c r="AS675" s="13">
        <v>0.18595125998260079</v>
      </c>
      <c r="AT675" s="13">
        <v>7.0269794022760609E-2</v>
      </c>
      <c r="AV675" s="13">
        <v>0.12367559150221739</v>
      </c>
      <c r="AW675" s="13">
        <v>6.7085912323770133E-2</v>
      </c>
      <c r="AX675" s="13">
        <v>3.2228517721090713E-2</v>
      </c>
      <c r="AY675" s="13">
        <v>0.19181068715368291</v>
      </c>
      <c r="AZ675" s="13">
        <v>6.6644465924239824E-2</v>
      </c>
      <c r="BB675" s="13">
        <v>0.11184361279386219</v>
      </c>
      <c r="BC675" s="13">
        <v>0.14048617894380289</v>
      </c>
      <c r="BD675" s="13">
        <v>4.1039792603245251E-2</v>
      </c>
      <c r="BE675" s="13">
        <v>3.6504998799776839E-2</v>
      </c>
      <c r="BF675" s="13">
        <v>0.22903095868430931</v>
      </c>
      <c r="BH675" s="13">
        <v>0.1039344242163895</v>
      </c>
      <c r="BI675" s="13">
        <v>0.12369029388570051</v>
      </c>
      <c r="BJ675" s="13">
        <v>4.6310396296268153E-2</v>
      </c>
      <c r="BK675" s="13">
        <v>2.8397496911697889E-2</v>
      </c>
      <c r="BL675" s="13">
        <v>0.23552254507495049</v>
      </c>
      <c r="BN675" s="13">
        <v>0.1065271158077518</v>
      </c>
      <c r="BO675" s="13">
        <v>2.320452519560454E-2</v>
      </c>
      <c r="BP675" s="13">
        <v>3.2165355670214141E-2</v>
      </c>
      <c r="BQ675" s="13">
        <v>8.8015648320324491E-2</v>
      </c>
      <c r="BR675" s="13">
        <v>0.20399895257281861</v>
      </c>
      <c r="BS675" s="13">
        <v>0.13622363943169699</v>
      </c>
    </row>
    <row r="676" spans="2:73" ht="72.5" x14ac:dyDescent="0.35">
      <c r="B676" s="12" t="s">
        <v>261</v>
      </c>
      <c r="C676" s="13">
        <v>0.51064620767461721</v>
      </c>
      <c r="D676" s="13">
        <v>0.53585495862780874</v>
      </c>
      <c r="E676" s="13">
        <v>0.56079105239826132</v>
      </c>
      <c r="F676" s="13">
        <v>0.54466050021244383</v>
      </c>
      <c r="G676" s="13">
        <v>0.53293896733910884</v>
      </c>
      <c r="H676" s="13">
        <v>0.47257633863390158</v>
      </c>
      <c r="I676" s="13">
        <v>0.45241916947297378</v>
      </c>
      <c r="K676" s="13">
        <v>0.54034720923128221</v>
      </c>
      <c r="L676" s="13">
        <v>0.47982264659495433</v>
      </c>
      <c r="N676" s="13">
        <v>0.6064269904846219</v>
      </c>
      <c r="O676" s="13">
        <v>0.57249200924703236</v>
      </c>
      <c r="P676" s="13">
        <v>0.47030865114140308</v>
      </c>
      <c r="Q676" s="13">
        <v>0.40525428259083418</v>
      </c>
      <c r="S676" s="13">
        <v>0.52309559290208241</v>
      </c>
      <c r="T676" s="13">
        <v>0.61003117831407805</v>
      </c>
      <c r="U676" s="13">
        <v>0.47372284123251768</v>
      </c>
      <c r="V676" s="13">
        <v>0.44786151496821769</v>
      </c>
      <c r="W676" s="13">
        <v>0.56066993153655276</v>
      </c>
      <c r="X676" s="13">
        <v>0.42655425729508789</v>
      </c>
      <c r="Y676" s="13">
        <v>0.59303366590065121</v>
      </c>
      <c r="Z676" s="13">
        <v>0.41956048510801802</v>
      </c>
      <c r="AB676" s="13">
        <v>0.50868876294503818</v>
      </c>
      <c r="AC676" s="13">
        <v>0.47368087546241361</v>
      </c>
      <c r="AD676" s="13">
        <v>0.53255926334258663</v>
      </c>
      <c r="AE676" s="13">
        <v>0.55940000640418486</v>
      </c>
      <c r="AF676" s="13">
        <v>0.62401534339086018</v>
      </c>
      <c r="AH676" s="13">
        <v>0.55692231066597153</v>
      </c>
      <c r="AI676" s="13">
        <v>0.59327213827680836</v>
      </c>
      <c r="AJ676" s="13">
        <v>0.42229377417321839</v>
      </c>
      <c r="AK676" s="13">
        <v>0.64592421615921336</v>
      </c>
      <c r="AL676" s="13">
        <v>0.60375150465371796</v>
      </c>
      <c r="AM676" s="13">
        <v>0.34002181537072762</v>
      </c>
      <c r="AO676" s="13">
        <v>0.53034114844352465</v>
      </c>
      <c r="AP676" s="13">
        <v>0.58780514870786282</v>
      </c>
      <c r="AQ676" s="13">
        <v>0.43761573365177431</v>
      </c>
      <c r="AR676" s="13">
        <v>0.65506075301040112</v>
      </c>
      <c r="AS676" s="13">
        <v>0.63435446392099448</v>
      </c>
      <c r="AT676" s="13">
        <v>0.34134295295945988</v>
      </c>
      <c r="AV676" s="13">
        <v>0.61269880831278578</v>
      </c>
      <c r="AW676" s="13">
        <v>0.43961561777007041</v>
      </c>
      <c r="AX676" s="13">
        <v>0.61938690545256869</v>
      </c>
      <c r="AY676" s="13">
        <v>0.60869301292390099</v>
      </c>
      <c r="AZ676" s="13">
        <v>0.37286814033855842</v>
      </c>
      <c r="BB676" s="13">
        <v>0.55550867041952756</v>
      </c>
      <c r="BC676" s="13">
        <v>0.53727600883720916</v>
      </c>
      <c r="BD676" s="13">
        <v>0.32939845605622542</v>
      </c>
      <c r="BE676" s="13">
        <v>0.63033975378463247</v>
      </c>
      <c r="BF676" s="13">
        <v>0.65830076379175617</v>
      </c>
      <c r="BH676" s="13">
        <v>0.53825789162373938</v>
      </c>
      <c r="BI676" s="13">
        <v>0.54283717497967465</v>
      </c>
      <c r="BJ676" s="13">
        <v>0.35956463847464087</v>
      </c>
      <c r="BK676" s="13">
        <v>0.67176125832445266</v>
      </c>
      <c r="BL676" s="13">
        <v>0.6524767025878303</v>
      </c>
      <c r="BN676" s="13">
        <v>0.57504986487978715</v>
      </c>
      <c r="BO676" s="13">
        <v>0.40121407017931981</v>
      </c>
      <c r="BP676" s="13">
        <v>0.66814081977580242</v>
      </c>
      <c r="BQ676" s="13">
        <v>0.34785565615005298</v>
      </c>
      <c r="BR676" s="13">
        <v>0.55074095779655607</v>
      </c>
      <c r="BS676" s="13">
        <v>0.54048562290867397</v>
      </c>
    </row>
    <row r="677" spans="2:73" ht="29" x14ac:dyDescent="0.35">
      <c r="B677" s="12" t="s">
        <v>262</v>
      </c>
      <c r="C677" s="13">
        <v>0.27917477722133582</v>
      </c>
      <c r="D677" s="13">
        <v>0.14637539135353519</v>
      </c>
      <c r="E677" s="13">
        <v>0.14284254714989669</v>
      </c>
      <c r="F677" s="13">
        <v>0.2400448799490694</v>
      </c>
      <c r="G677" s="13">
        <v>0.24591875542351371</v>
      </c>
      <c r="H677" s="13">
        <v>0.34592628226046862</v>
      </c>
      <c r="I677" s="13">
        <v>0.43782010822221362</v>
      </c>
      <c r="K677" s="13">
        <v>0.27338474184044609</v>
      </c>
      <c r="L677" s="13">
        <v>0.28560514215641009</v>
      </c>
      <c r="N677" s="13">
        <v>0.19679953896829969</v>
      </c>
      <c r="O677" s="13">
        <v>0.27742132000800979</v>
      </c>
      <c r="P677" s="13">
        <v>0.31111520068551379</v>
      </c>
      <c r="Q677" s="13">
        <v>0.31255920511938712</v>
      </c>
      <c r="S677" s="13">
        <v>0.23945266287653449</v>
      </c>
      <c r="T677" s="13">
        <v>0.17162632857238849</v>
      </c>
      <c r="U677" s="13">
        <v>0.38436721439203753</v>
      </c>
      <c r="V677" s="13">
        <v>0.35101186259891348</v>
      </c>
      <c r="W677" s="13">
        <v>0.28924862178408761</v>
      </c>
      <c r="X677" s="13">
        <v>0.41527316724416519</v>
      </c>
      <c r="Y677" s="13">
        <v>0.1075345639549139</v>
      </c>
      <c r="Z677" s="13">
        <v>0.30999993016698663</v>
      </c>
      <c r="AB677" s="13">
        <v>0.25846395217478407</v>
      </c>
      <c r="AC677" s="13">
        <v>0.31321697897776668</v>
      </c>
      <c r="AD677" s="13">
        <v>0.32464293409803902</v>
      </c>
      <c r="AE677" s="13">
        <v>0.21418434334080841</v>
      </c>
      <c r="AF677" s="13">
        <v>0.18368670396741521</v>
      </c>
      <c r="AH677" s="13">
        <v>0.22661570375758069</v>
      </c>
      <c r="AI677" s="13">
        <v>0.23151068386959181</v>
      </c>
      <c r="AJ677" s="13">
        <v>0.42570017132111571</v>
      </c>
      <c r="AK677" s="13">
        <v>0.2197628757509823</v>
      </c>
      <c r="AL677" s="13">
        <v>0.1142305417680128</v>
      </c>
      <c r="AM677" s="13">
        <v>0.48729840870676289</v>
      </c>
      <c r="AO677" s="13">
        <v>0.2383927487114787</v>
      </c>
      <c r="AP677" s="13">
        <v>0.23665526864935099</v>
      </c>
      <c r="AQ677" s="13">
        <v>0.43004659718686189</v>
      </c>
      <c r="AR677" s="13">
        <v>0.24115823487263641</v>
      </c>
      <c r="AS677" s="13">
        <v>7.396805008773108E-2</v>
      </c>
      <c r="AT677" s="13">
        <v>0.4895598399933494</v>
      </c>
      <c r="AV677" s="13">
        <v>0.19044903485999229</v>
      </c>
      <c r="AW677" s="13">
        <v>0.40312937165949142</v>
      </c>
      <c r="AX677" s="13">
        <v>0.26066673952014568</v>
      </c>
      <c r="AY677" s="13">
        <v>7.9965953417821783E-2</v>
      </c>
      <c r="AZ677" s="13">
        <v>0.46451224427041282</v>
      </c>
      <c r="BB677" s="13">
        <v>0.25009749069131693</v>
      </c>
      <c r="BC677" s="13">
        <v>0.28357833327682092</v>
      </c>
      <c r="BD677" s="13">
        <v>0.54337468557103163</v>
      </c>
      <c r="BE677" s="13">
        <v>0.26816520231132113</v>
      </c>
      <c r="BF677" s="13">
        <v>6.1463651020752019E-2</v>
      </c>
      <c r="BH677" s="13">
        <v>0.27028853082615012</v>
      </c>
      <c r="BI677" s="13">
        <v>0.28970035594797849</v>
      </c>
      <c r="BJ677" s="13">
        <v>0.5193702086629548</v>
      </c>
      <c r="BK677" s="13">
        <v>0.24035654724056399</v>
      </c>
      <c r="BL677" s="13">
        <v>5.447770327067241E-2</v>
      </c>
      <c r="BN677" s="13">
        <v>0.26192405799996971</v>
      </c>
      <c r="BO677" s="13">
        <v>0.4861030557137494</v>
      </c>
      <c r="BP677" s="13">
        <v>0.24803248297462391</v>
      </c>
      <c r="BQ677" s="13">
        <v>0.45614210708208508</v>
      </c>
      <c r="BR677" s="13">
        <v>6.3821170520758988E-2</v>
      </c>
      <c r="BS677" s="13">
        <v>0.23950931765390021</v>
      </c>
    </row>
    <row r="678" spans="2:73" x14ac:dyDescent="0.35">
      <c r="B678" s="12" t="s">
        <v>210</v>
      </c>
      <c r="C678" s="13">
        <v>0.1080227922551026</v>
      </c>
      <c r="D678" s="13">
        <v>0.16191277645467181</v>
      </c>
      <c r="E678" s="13">
        <v>0.15306648050643251</v>
      </c>
      <c r="F678" s="13">
        <v>0.1207409948283254</v>
      </c>
      <c r="G678" s="13">
        <v>0.1080597235310386</v>
      </c>
      <c r="H678" s="13">
        <v>9.0816847741333181E-2</v>
      </c>
      <c r="I678" s="13">
        <v>5.5872950045705763E-2</v>
      </c>
      <c r="K678" s="13">
        <v>6.6955860152423788E-2</v>
      </c>
      <c r="L678" s="13">
        <v>0.14933779404765141</v>
      </c>
      <c r="N678" s="13">
        <v>7.4059128095599197E-2</v>
      </c>
      <c r="O678" s="13">
        <v>7.3176152706163192E-2</v>
      </c>
      <c r="P678" s="13">
        <v>0.12789307180292309</v>
      </c>
      <c r="Q678" s="13">
        <v>0.1560139204133639</v>
      </c>
      <c r="S678" s="13">
        <v>0.1223017715352322</v>
      </c>
      <c r="T678" s="13">
        <v>0.1221742742767615</v>
      </c>
      <c r="U678" s="13">
        <v>8.0323448435847877E-2</v>
      </c>
      <c r="V678" s="13">
        <v>0.1084870868575066</v>
      </c>
      <c r="W678" s="13">
        <v>7.1043123730040875E-2</v>
      </c>
      <c r="X678" s="13">
        <v>6.1531844674599059E-2</v>
      </c>
      <c r="Y678" s="13">
        <v>0.15706848054769321</v>
      </c>
      <c r="Z678" s="13">
        <v>0.13649011781539469</v>
      </c>
      <c r="AB678" s="13">
        <v>0.1355745486543565</v>
      </c>
      <c r="AC678" s="13">
        <v>0.1000644032800016</v>
      </c>
      <c r="AD678" s="13">
        <v>7.2330152272193818E-2</v>
      </c>
      <c r="AE678" s="13">
        <v>0.11379356261961961</v>
      </c>
      <c r="AF678" s="13">
        <v>6.8337101478112894E-2</v>
      </c>
      <c r="AH678" s="13">
        <v>8.6330179629912726E-2</v>
      </c>
      <c r="AI678" s="13">
        <v>5.5858262683493337E-2</v>
      </c>
      <c r="AJ678" s="13">
        <v>8.6045381669748539E-2</v>
      </c>
      <c r="AK678" s="13">
        <v>0.10700789557287591</v>
      </c>
      <c r="AL678" s="13">
        <v>0.12842691377478349</v>
      </c>
      <c r="AM678" s="13">
        <v>0.1048910881666274</v>
      </c>
      <c r="AO678" s="13">
        <v>0.11067113402676169</v>
      </c>
      <c r="AP678" s="13">
        <v>5.95153221427221E-2</v>
      </c>
      <c r="AQ678" s="13">
        <v>7.8421817965261098E-2</v>
      </c>
      <c r="AR678" s="13">
        <v>7.1049560328366193E-2</v>
      </c>
      <c r="AS678" s="13">
        <v>0.10572622600867369</v>
      </c>
      <c r="AT678" s="13">
        <v>9.8827413024430016E-2</v>
      </c>
      <c r="AV678" s="13">
        <v>7.3176565325004661E-2</v>
      </c>
      <c r="AW678" s="13">
        <v>9.0169098246668009E-2</v>
      </c>
      <c r="AX678" s="13">
        <v>8.7717837306194743E-2</v>
      </c>
      <c r="AY678" s="13">
        <v>0.1195303465045945</v>
      </c>
      <c r="AZ678" s="13">
        <v>9.5975149466788798E-2</v>
      </c>
      <c r="BB678" s="13">
        <v>8.2550226095293014E-2</v>
      </c>
      <c r="BC678" s="13">
        <v>3.8659478942167078E-2</v>
      </c>
      <c r="BD678" s="13">
        <v>8.6187065769497639E-2</v>
      </c>
      <c r="BE678" s="13">
        <v>6.4990045104269659E-2</v>
      </c>
      <c r="BF678" s="13">
        <v>5.1204626503182291E-2</v>
      </c>
      <c r="BH678" s="13">
        <v>8.7519153333721067E-2</v>
      </c>
      <c r="BI678" s="13">
        <v>4.3772175186646188E-2</v>
      </c>
      <c r="BJ678" s="13">
        <v>7.4754756566136005E-2</v>
      </c>
      <c r="BK678" s="13">
        <v>5.948469752328539E-2</v>
      </c>
      <c r="BL678" s="13">
        <v>5.7523049066546733E-2</v>
      </c>
      <c r="BN678" s="13">
        <v>5.6498961312491359E-2</v>
      </c>
      <c r="BO678" s="13">
        <v>8.9478348911326083E-2</v>
      </c>
      <c r="BP678" s="13">
        <v>5.1661341579359268E-2</v>
      </c>
      <c r="BQ678" s="13">
        <v>0.1079865884475375</v>
      </c>
      <c r="BR678" s="13">
        <v>0.18143891910986651</v>
      </c>
      <c r="BS678" s="13">
        <v>8.3781420005728705E-2</v>
      </c>
    </row>
    <row r="680" spans="2:73" x14ac:dyDescent="0.35">
      <c r="B680" s="25" t="s">
        <v>263</v>
      </c>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row>
    <row r="681" spans="2:73" x14ac:dyDescent="0.35">
      <c r="B681" s="27" t="s">
        <v>16</v>
      </c>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row>
    <row r="682" spans="2:73" ht="29" x14ac:dyDescent="0.35">
      <c r="B682" s="12" t="s">
        <v>264</v>
      </c>
      <c r="C682" s="13">
        <v>0.22250750676421549</v>
      </c>
      <c r="D682" s="13">
        <v>0.15319448142304429</v>
      </c>
      <c r="E682" s="13">
        <v>0.22602860385338119</v>
      </c>
      <c r="F682" s="13">
        <v>0.21627419081028029</v>
      </c>
      <c r="G682" s="13">
        <v>0.2433917272353433</v>
      </c>
      <c r="H682" s="13">
        <v>0.21961400379291521</v>
      </c>
      <c r="I682" s="13">
        <v>0.24121406072698179</v>
      </c>
      <c r="K682" s="13">
        <v>0.19359359882593369</v>
      </c>
      <c r="L682" s="13">
        <v>0.24963846971745721</v>
      </c>
      <c r="N682" s="13">
        <v>0.26789410898592908</v>
      </c>
      <c r="O682" s="13">
        <v>0.21973008427016871</v>
      </c>
      <c r="P682" s="13">
        <v>0.23266162010299701</v>
      </c>
      <c r="Q682" s="13">
        <v>0.18151576214414381</v>
      </c>
      <c r="S682" s="13">
        <v>0.17959369304128589</v>
      </c>
      <c r="T682" s="13">
        <v>0.2241456576627732</v>
      </c>
      <c r="U682" s="13">
        <v>0.2891229290764849</v>
      </c>
      <c r="V682" s="13">
        <v>0.28572923209207413</v>
      </c>
      <c r="W682" s="13">
        <v>0.25436373253108818</v>
      </c>
      <c r="X682" s="13">
        <v>0.19002015431735159</v>
      </c>
      <c r="Y682" s="13">
        <v>0.22772862183048051</v>
      </c>
      <c r="Z682" s="13">
        <v>0.195212577680444</v>
      </c>
      <c r="AB682" s="13">
        <v>0.1923520090369488</v>
      </c>
      <c r="AC682" s="13">
        <v>0.19621664906115399</v>
      </c>
      <c r="AD682" s="13">
        <v>0.26479906799922548</v>
      </c>
      <c r="AE682" s="13">
        <v>0.2132924586073108</v>
      </c>
      <c r="AF682" s="13">
        <v>0.2836410123502679</v>
      </c>
      <c r="AH682" s="13">
        <v>0.2212663282440929</v>
      </c>
      <c r="AI682" s="13">
        <v>0.24847896288653801</v>
      </c>
      <c r="AJ682" s="13">
        <v>0.35998846220167557</v>
      </c>
      <c r="AK682" s="13">
        <v>0.24783961004795679</v>
      </c>
      <c r="AL682" s="13">
        <v>0.15527476727142969</v>
      </c>
      <c r="AM682" s="13">
        <v>0.1615695504821483</v>
      </c>
      <c r="AO682" s="13">
        <v>0.20989825199976339</v>
      </c>
      <c r="AP682" s="13">
        <v>0.25390825959685093</v>
      </c>
      <c r="AQ682" s="13">
        <v>0.33826109247466207</v>
      </c>
      <c r="AR682" s="13">
        <v>0.26476453505794018</v>
      </c>
      <c r="AS682" s="13">
        <v>0.19902392717302089</v>
      </c>
      <c r="AT682" s="13">
        <v>0.17949841294524821</v>
      </c>
      <c r="AV682" s="13">
        <v>0.2451281214719758</v>
      </c>
      <c r="AW682" s="13">
        <v>0.3672525400238606</v>
      </c>
      <c r="AX682" s="13">
        <v>0.2583354804985078</v>
      </c>
      <c r="AY682" s="13">
        <v>0.1484961603114128</v>
      </c>
      <c r="AZ682" s="13">
        <v>0.1759564946945156</v>
      </c>
      <c r="BB682" s="13">
        <v>0.21262021056351571</v>
      </c>
      <c r="BC682" s="13">
        <v>0.2497409154384124</v>
      </c>
      <c r="BD682" s="13">
        <v>0.31238804684575322</v>
      </c>
      <c r="BE682" s="13">
        <v>0.2008887111838884</v>
      </c>
      <c r="BF682" s="13">
        <v>0.23721640892387769</v>
      </c>
      <c r="BH682" s="13">
        <v>0.20112735741928939</v>
      </c>
      <c r="BI682" s="13">
        <v>0.25594267815767158</v>
      </c>
      <c r="BJ682" s="13">
        <v>0.31448102275502182</v>
      </c>
      <c r="BK682" s="13">
        <v>0.21220508714524969</v>
      </c>
      <c r="BL682" s="13">
        <v>0.22224474832952729</v>
      </c>
      <c r="BN682" s="13">
        <v>0.24492833149576501</v>
      </c>
      <c r="BO682" s="13">
        <v>0.37159152631011338</v>
      </c>
      <c r="BP682" s="13">
        <v>0.23169430645789929</v>
      </c>
      <c r="BQ682" s="13">
        <v>0.1672558994820493</v>
      </c>
      <c r="BR682" s="13">
        <v>0.1507944555268598</v>
      </c>
      <c r="BS682" s="13">
        <v>0.2058260200144858</v>
      </c>
    </row>
    <row r="683" spans="2:73" ht="43.5" x14ac:dyDescent="0.35">
      <c r="B683" s="12" t="s">
        <v>265</v>
      </c>
      <c r="C683" s="13">
        <v>0.1560186635428166</v>
      </c>
      <c r="D683" s="13">
        <v>0.20335811087914279</v>
      </c>
      <c r="E683" s="13">
        <v>0.17556174728477419</v>
      </c>
      <c r="F683" s="13">
        <v>0.1389340355243818</v>
      </c>
      <c r="G683" s="13">
        <v>0.13303296172080131</v>
      </c>
      <c r="H683" s="13">
        <v>0.1364531669605826</v>
      </c>
      <c r="I683" s="13">
        <v>0.1629616166743684</v>
      </c>
      <c r="K683" s="13">
        <v>0.1535205965539847</v>
      </c>
      <c r="L683" s="13">
        <v>0.158874577162847</v>
      </c>
      <c r="N683" s="13">
        <v>0.2116185909900041</v>
      </c>
      <c r="O683" s="13">
        <v>0.12180198872716221</v>
      </c>
      <c r="P683" s="13">
        <v>0.1732012664862205</v>
      </c>
      <c r="Q683" s="13">
        <v>0.1428339520575668</v>
      </c>
      <c r="S683" s="13">
        <v>0.1629378517912807</v>
      </c>
      <c r="T683" s="13">
        <v>0.1660447495815684</v>
      </c>
      <c r="U683" s="13">
        <v>0.24395019908421359</v>
      </c>
      <c r="V683" s="13">
        <v>0.1233742897489455</v>
      </c>
      <c r="W683" s="13">
        <v>0.1635602593611678</v>
      </c>
      <c r="X683" s="13">
        <v>0.1098285752327542</v>
      </c>
      <c r="Y683" s="13">
        <v>0.18110615755132281</v>
      </c>
      <c r="Z683" s="13">
        <v>0.1466512872129731</v>
      </c>
      <c r="AB683" s="13">
        <v>0.1180676930786453</v>
      </c>
      <c r="AC683" s="13">
        <v>0.1598390760658191</v>
      </c>
      <c r="AD683" s="13">
        <v>0.11914395630636369</v>
      </c>
      <c r="AE683" s="13">
        <v>0.2060562517341929</v>
      </c>
      <c r="AF683" s="13">
        <v>0.21063181262750311</v>
      </c>
      <c r="AH683" s="13">
        <v>0.14628958965896741</v>
      </c>
      <c r="AI683" s="13">
        <v>0.17410605398296941</v>
      </c>
      <c r="AJ683" s="13">
        <v>0.1444812508654699</v>
      </c>
      <c r="AK683" s="13">
        <v>0.24437818995188759</v>
      </c>
      <c r="AL683" s="13">
        <v>0.15368757444652351</v>
      </c>
      <c r="AM683" s="13">
        <v>0.15351645677974279</v>
      </c>
      <c r="AO683" s="13">
        <v>0.14182525626070261</v>
      </c>
      <c r="AP683" s="13">
        <v>0.15739731641516039</v>
      </c>
      <c r="AQ683" s="13">
        <v>0.155713735007007</v>
      </c>
      <c r="AR683" s="13">
        <v>0.25797163059494932</v>
      </c>
      <c r="AS683" s="13">
        <v>0.1903396936731879</v>
      </c>
      <c r="AT683" s="13">
        <v>0.14913950054511951</v>
      </c>
      <c r="AV683" s="13">
        <v>0.1806286215814279</v>
      </c>
      <c r="AW683" s="13">
        <v>0.15766105440278369</v>
      </c>
      <c r="AX683" s="13">
        <v>0.254471824283585</v>
      </c>
      <c r="AY683" s="13">
        <v>0.18310631212515721</v>
      </c>
      <c r="AZ683" s="13">
        <v>0.13404073543507061</v>
      </c>
      <c r="BB683" s="13">
        <v>0.1506117556243966</v>
      </c>
      <c r="BC683" s="13">
        <v>0.1583726059637097</v>
      </c>
      <c r="BD683" s="13">
        <v>0.18775249255966389</v>
      </c>
      <c r="BE683" s="13">
        <v>0.25371916510955977</v>
      </c>
      <c r="BF683" s="13">
        <v>0.1188662109054789</v>
      </c>
      <c r="BH683" s="13">
        <v>0.1347355938824617</v>
      </c>
      <c r="BI683" s="13">
        <v>0.16744407990395629</v>
      </c>
      <c r="BJ683" s="13">
        <v>0.1944787691398959</v>
      </c>
      <c r="BK683" s="13">
        <v>0.21653902993808891</v>
      </c>
      <c r="BL683" s="13">
        <v>0.24114238061108689</v>
      </c>
      <c r="BN683" s="13">
        <v>0.17242183205667641</v>
      </c>
      <c r="BO683" s="13">
        <v>0.17718276546487269</v>
      </c>
      <c r="BP683" s="13">
        <v>0.23171326602503431</v>
      </c>
      <c r="BQ683" s="13">
        <v>0.1743815783722098</v>
      </c>
      <c r="BR683" s="13">
        <v>0.15898758672974159</v>
      </c>
      <c r="BS683" s="13">
        <v>0.15228349166524061</v>
      </c>
    </row>
    <row r="684" spans="2:73" ht="29" x14ac:dyDescent="0.35">
      <c r="B684" s="12" t="s">
        <v>266</v>
      </c>
      <c r="C684" s="13">
        <v>0.52765655309601078</v>
      </c>
      <c r="D684" s="13">
        <v>0.43807571812168261</v>
      </c>
      <c r="E684" s="13">
        <v>0.50235125866002961</v>
      </c>
      <c r="F684" s="13">
        <v>0.52325747133934497</v>
      </c>
      <c r="G684" s="13">
        <v>0.52978948070239917</v>
      </c>
      <c r="H684" s="13">
        <v>0.58250193972412356</v>
      </c>
      <c r="I684" s="13">
        <v>0.54715756852185271</v>
      </c>
      <c r="K684" s="13">
        <v>0.55942771184610474</v>
      </c>
      <c r="L684" s="13">
        <v>0.49709532097860998</v>
      </c>
      <c r="N684" s="13">
        <v>0.5061974825389991</v>
      </c>
      <c r="O684" s="13">
        <v>0.56775072122325798</v>
      </c>
      <c r="P684" s="13">
        <v>0.52566973517997873</v>
      </c>
      <c r="Q684" s="13">
        <v>0.49347599861786001</v>
      </c>
      <c r="S684" s="13">
        <v>0.4853447856415839</v>
      </c>
      <c r="T684" s="13">
        <v>0.54480704326717844</v>
      </c>
      <c r="U684" s="13">
        <v>0.5448438259625038</v>
      </c>
      <c r="V684" s="13">
        <v>0.47476142221583961</v>
      </c>
      <c r="W684" s="13">
        <v>0.57485746156251916</v>
      </c>
      <c r="X684" s="13">
        <v>0.63618710144711765</v>
      </c>
      <c r="Y684" s="13">
        <v>0.47096676534131859</v>
      </c>
      <c r="Z684" s="13">
        <v>0.53948311842788121</v>
      </c>
      <c r="AB684" s="13">
        <v>0.4794836671463456</v>
      </c>
      <c r="AC684" s="13">
        <v>0.54515642531674724</v>
      </c>
      <c r="AD684" s="13">
        <v>0.59023704415326905</v>
      </c>
      <c r="AE684" s="13">
        <v>0.50654352419847248</v>
      </c>
      <c r="AF684" s="13">
        <v>0.48875875012835718</v>
      </c>
      <c r="AH684" s="13">
        <v>0.61604627843461635</v>
      </c>
      <c r="AI684" s="13">
        <v>0.50991971283846338</v>
      </c>
      <c r="AJ684" s="13">
        <v>0.38458902632467939</v>
      </c>
      <c r="AK684" s="13">
        <v>0.4355364791877997</v>
      </c>
      <c r="AL684" s="13">
        <v>0.5357366138913161</v>
      </c>
      <c r="AM684" s="13">
        <v>0.51388042675332068</v>
      </c>
      <c r="AO684" s="13">
        <v>0.5842612051538818</v>
      </c>
      <c r="AP684" s="13">
        <v>0.52210915631725296</v>
      </c>
      <c r="AQ684" s="13">
        <v>0.41347048204060971</v>
      </c>
      <c r="AR684" s="13">
        <v>0.46171264333767509</v>
      </c>
      <c r="AS684" s="13">
        <v>0.61979237119937858</v>
      </c>
      <c r="AT684" s="13">
        <v>0.48520024417615309</v>
      </c>
      <c r="AV684" s="13">
        <v>0.53175837588490638</v>
      </c>
      <c r="AW684" s="13">
        <v>0.35559375727503828</v>
      </c>
      <c r="AX684" s="13">
        <v>0.47062829019214469</v>
      </c>
      <c r="AY684" s="13">
        <v>0.52234585913715914</v>
      </c>
      <c r="AZ684" s="13">
        <v>0.50895382208527196</v>
      </c>
      <c r="BB684" s="13">
        <v>0.60192860307641527</v>
      </c>
      <c r="BC684" s="13">
        <v>0.5145304918099165</v>
      </c>
      <c r="BD684" s="13">
        <v>0.4362824385552635</v>
      </c>
      <c r="BE684" s="13">
        <v>0.47829682853048772</v>
      </c>
      <c r="BF684" s="13">
        <v>0.50767228017294852</v>
      </c>
      <c r="BH684" s="13">
        <v>0.57815294669828043</v>
      </c>
      <c r="BI684" s="13">
        <v>0.52877317446947625</v>
      </c>
      <c r="BJ684" s="13">
        <v>0.42262783780679858</v>
      </c>
      <c r="BK684" s="13">
        <v>0.47431278593930032</v>
      </c>
      <c r="BL684" s="13">
        <v>0.67820403454992018</v>
      </c>
      <c r="BN684" s="13">
        <v>0.52936057971429862</v>
      </c>
      <c r="BO684" s="13">
        <v>0.38333834518667942</v>
      </c>
      <c r="BP684" s="13">
        <v>0.46910675894169768</v>
      </c>
      <c r="BQ684" s="13">
        <v>0.41381169156891262</v>
      </c>
      <c r="BR684" s="13">
        <v>0.49100395639659328</v>
      </c>
      <c r="BS684" s="13">
        <v>0.62360391982099173</v>
      </c>
    </row>
    <row r="685" spans="2:73" x14ac:dyDescent="0.35">
      <c r="B685" s="12" t="s">
        <v>267</v>
      </c>
      <c r="C685" s="13">
        <v>0.45366800011657521</v>
      </c>
      <c r="D685" s="13">
        <v>0.36983725230420073</v>
      </c>
      <c r="E685" s="13">
        <v>0.39219474029012169</v>
      </c>
      <c r="F685" s="13">
        <v>0.40837975323978598</v>
      </c>
      <c r="G685" s="13">
        <v>0.42862536023215919</v>
      </c>
      <c r="H685" s="13">
        <v>0.47426109733856919</v>
      </c>
      <c r="I685" s="13">
        <v>0.56771422458925014</v>
      </c>
      <c r="K685" s="13">
        <v>0.43836424581360378</v>
      </c>
      <c r="L685" s="13">
        <v>0.46771886730291318</v>
      </c>
      <c r="N685" s="13">
        <v>0.47588239212380617</v>
      </c>
      <c r="O685" s="13">
        <v>0.46080218538343998</v>
      </c>
      <c r="P685" s="13">
        <v>0.41473830862047251</v>
      </c>
      <c r="Q685" s="13">
        <v>0.46311237339634159</v>
      </c>
      <c r="S685" s="13">
        <v>0.46513729314851759</v>
      </c>
      <c r="T685" s="13">
        <v>0.42841011383558908</v>
      </c>
      <c r="U685" s="13">
        <v>0.42442856182782068</v>
      </c>
      <c r="V685" s="13">
        <v>0.41563046852567281</v>
      </c>
      <c r="W685" s="13">
        <v>0.42221053566275929</v>
      </c>
      <c r="X685" s="13">
        <v>0.55107211303333803</v>
      </c>
      <c r="Y685" s="13">
        <v>0.49308974466519939</v>
      </c>
      <c r="Z685" s="13">
        <v>0.45938987890048871</v>
      </c>
      <c r="AB685" s="13">
        <v>0.4751727911004206</v>
      </c>
      <c r="AC685" s="13">
        <v>0.42529247088590411</v>
      </c>
      <c r="AD685" s="13">
        <v>0.47679143444213101</v>
      </c>
      <c r="AE685" s="13">
        <v>0.51863519579951867</v>
      </c>
      <c r="AF685" s="13">
        <v>0.45359191055205572</v>
      </c>
      <c r="AH685" s="13">
        <v>0.41422437783636962</v>
      </c>
      <c r="AI685" s="13">
        <v>0.53376662512753281</v>
      </c>
      <c r="AJ685" s="13">
        <v>0.4900360745808135</v>
      </c>
      <c r="AK685" s="13">
        <v>0.51361494003928199</v>
      </c>
      <c r="AL685" s="13">
        <v>0.45989726962773281</v>
      </c>
      <c r="AM685" s="13">
        <v>0.45521765500592681</v>
      </c>
      <c r="AO685" s="13">
        <v>0.43134168175136772</v>
      </c>
      <c r="AP685" s="13">
        <v>0.53587223166934261</v>
      </c>
      <c r="AQ685" s="13">
        <v>0.49989101718920459</v>
      </c>
      <c r="AR685" s="13">
        <v>0.48034952107484241</v>
      </c>
      <c r="AS685" s="13">
        <v>0.38705571655152821</v>
      </c>
      <c r="AT685" s="13">
        <v>0.46049541714889147</v>
      </c>
      <c r="AV685" s="13">
        <v>0.49631793991347939</v>
      </c>
      <c r="AW685" s="13">
        <v>0.5240212612882249</v>
      </c>
      <c r="AX685" s="13">
        <v>0.49957983629779079</v>
      </c>
      <c r="AY685" s="13">
        <v>0.43741541727692129</v>
      </c>
      <c r="AZ685" s="13">
        <v>0.43602492836155299</v>
      </c>
      <c r="BB685" s="13">
        <v>0.42262332100999678</v>
      </c>
      <c r="BC685" s="13">
        <v>0.53860246100992992</v>
      </c>
      <c r="BD685" s="13">
        <v>0.46604356924190388</v>
      </c>
      <c r="BE685" s="13">
        <v>0.55401435771029728</v>
      </c>
      <c r="BF685" s="13">
        <v>0.50633832897221231</v>
      </c>
      <c r="BH685" s="13">
        <v>0.42841886345920399</v>
      </c>
      <c r="BI685" s="13">
        <v>0.52952766511423499</v>
      </c>
      <c r="BJ685" s="13">
        <v>0.44861260464453168</v>
      </c>
      <c r="BK685" s="13">
        <v>0.54746592912963044</v>
      </c>
      <c r="BL685" s="13">
        <v>0.40699835927601841</v>
      </c>
      <c r="BN685" s="13">
        <v>0.50253154038466563</v>
      </c>
      <c r="BO685" s="13">
        <v>0.50692069768566872</v>
      </c>
      <c r="BP685" s="13">
        <v>0.56597637741530293</v>
      </c>
      <c r="BQ685" s="13">
        <v>0.43443363537954971</v>
      </c>
      <c r="BR685" s="13">
        <v>0.39575390243079139</v>
      </c>
      <c r="BS685" s="13">
        <v>0.43995423987735638</v>
      </c>
    </row>
    <row r="686" spans="2:73" ht="29" x14ac:dyDescent="0.35">
      <c r="B686" s="12" t="s">
        <v>268</v>
      </c>
      <c r="C686" s="13">
        <v>0.46612112704403802</v>
      </c>
      <c r="D686" s="13">
        <v>0.35491215330992221</v>
      </c>
      <c r="E686" s="13">
        <v>0.31672888942952071</v>
      </c>
      <c r="F686" s="13">
        <v>0.41926129272919982</v>
      </c>
      <c r="G686" s="13">
        <v>0.42782358322881958</v>
      </c>
      <c r="H686" s="13">
        <v>0.5611971412522454</v>
      </c>
      <c r="I686" s="13">
        <v>0.61302061579183009</v>
      </c>
      <c r="K686" s="13">
        <v>0.46942617773419298</v>
      </c>
      <c r="L686" s="13">
        <v>0.46159160508704089</v>
      </c>
      <c r="N686" s="13">
        <v>0.42039776564227738</v>
      </c>
      <c r="O686" s="13">
        <v>0.51396842966463341</v>
      </c>
      <c r="P686" s="13">
        <v>0.40778532792071709</v>
      </c>
      <c r="Q686" s="13">
        <v>0.49689456137151888</v>
      </c>
      <c r="S686" s="13">
        <v>0.42617336727133509</v>
      </c>
      <c r="T686" s="13">
        <v>0.46411541782456711</v>
      </c>
      <c r="U686" s="13">
        <v>0.46386396315770101</v>
      </c>
      <c r="V686" s="13">
        <v>0.387721445037154</v>
      </c>
      <c r="W686" s="13">
        <v>0.47909616526929688</v>
      </c>
      <c r="X686" s="13">
        <v>0.5558019482400004</v>
      </c>
      <c r="Y686" s="13">
        <v>0.53566420372298351</v>
      </c>
      <c r="Z686" s="13">
        <v>0.56911131063940701</v>
      </c>
      <c r="AB686" s="13">
        <v>0.5245437175646831</v>
      </c>
      <c r="AC686" s="13">
        <v>0.4925234482358129</v>
      </c>
      <c r="AD686" s="13">
        <v>0.47286098784126751</v>
      </c>
      <c r="AE686" s="13">
        <v>0.3953587496956541</v>
      </c>
      <c r="AF686" s="13">
        <v>0.31970278967829829</v>
      </c>
      <c r="AH686" s="13">
        <v>0.4308635605072656</v>
      </c>
      <c r="AI686" s="13">
        <v>0.39548745504427618</v>
      </c>
      <c r="AJ686" s="13">
        <v>0.55258304045655471</v>
      </c>
      <c r="AK686" s="13">
        <v>0.52510596914183028</v>
      </c>
      <c r="AL686" s="13">
        <v>0.4987860192736705</v>
      </c>
      <c r="AM686" s="13">
        <v>0.56236408400780702</v>
      </c>
      <c r="AO686" s="13">
        <v>0.42623431234937348</v>
      </c>
      <c r="AP686" s="13">
        <v>0.37901215421260881</v>
      </c>
      <c r="AQ686" s="13">
        <v>0.53026822421788211</v>
      </c>
      <c r="AR686" s="13">
        <v>0.58966800535779529</v>
      </c>
      <c r="AS686" s="13">
        <v>0.47862303405054768</v>
      </c>
      <c r="AT686" s="13">
        <v>0.57078926940113273</v>
      </c>
      <c r="AV686" s="13">
        <v>0.39452828815592778</v>
      </c>
      <c r="AW686" s="13">
        <v>0.46351683282683048</v>
      </c>
      <c r="AX686" s="13">
        <v>0.49073190575159481</v>
      </c>
      <c r="AY686" s="13">
        <v>0.42420086879443308</v>
      </c>
      <c r="AZ686" s="13">
        <v>0.58482254626971963</v>
      </c>
      <c r="BB686" s="13">
        <v>0.45313127343766169</v>
      </c>
      <c r="BC686" s="13">
        <v>0.46585525123537708</v>
      </c>
      <c r="BD686" s="13">
        <v>0.59287857791652143</v>
      </c>
      <c r="BE686" s="13">
        <v>0.52784434777717049</v>
      </c>
      <c r="BF686" s="13">
        <v>0.40360770173045779</v>
      </c>
      <c r="BH686" s="13">
        <v>0.44410016179267198</v>
      </c>
      <c r="BI686" s="13">
        <v>0.45193568241884707</v>
      </c>
      <c r="BJ686" s="13">
        <v>0.60592798878541398</v>
      </c>
      <c r="BK686" s="13">
        <v>0.5371853616109673</v>
      </c>
      <c r="BL686" s="13">
        <v>0.42987382321090978</v>
      </c>
      <c r="BN686" s="13">
        <v>0.47574268057336211</v>
      </c>
      <c r="BO686" s="13">
        <v>0.57987569214862145</v>
      </c>
      <c r="BP686" s="13">
        <v>0.55851528761653435</v>
      </c>
      <c r="BQ686" s="13">
        <v>0.48105079853641469</v>
      </c>
      <c r="BR686" s="13">
        <v>0.45923532295788788</v>
      </c>
      <c r="BS686" s="13">
        <v>0.43353268453228311</v>
      </c>
    </row>
    <row r="687" spans="2:73" ht="29" x14ac:dyDescent="0.35">
      <c r="B687" s="12" t="s">
        <v>269</v>
      </c>
      <c r="C687" s="13">
        <v>0.26235174578887149</v>
      </c>
      <c r="D687" s="13">
        <v>0.29554994857349959</v>
      </c>
      <c r="E687" s="13">
        <v>0.29799533508096809</v>
      </c>
      <c r="F687" s="13">
        <v>0.30494676567130369</v>
      </c>
      <c r="G687" s="13">
        <v>0.25923153095548129</v>
      </c>
      <c r="H687" s="13">
        <v>0.23284397492000769</v>
      </c>
      <c r="I687" s="13">
        <v>0.218053695820216</v>
      </c>
      <c r="K687" s="13">
        <v>0.27960102048526803</v>
      </c>
      <c r="L687" s="13">
        <v>0.24570403735615121</v>
      </c>
      <c r="N687" s="13">
        <v>0.30910693852246329</v>
      </c>
      <c r="O687" s="13">
        <v>0.22103621852989</v>
      </c>
      <c r="P687" s="13">
        <v>0.26872948369924232</v>
      </c>
      <c r="Q687" s="13">
        <v>0.26861032662642098</v>
      </c>
      <c r="S687" s="13">
        <v>0.24982137854312861</v>
      </c>
      <c r="T687" s="13">
        <v>0.30663403327576022</v>
      </c>
      <c r="U687" s="13">
        <v>0.36838879619622361</v>
      </c>
      <c r="V687" s="13">
        <v>0.26974133400897909</v>
      </c>
      <c r="W687" s="13">
        <v>0.2749816425190077</v>
      </c>
      <c r="X687" s="13">
        <v>0.2116734404468287</v>
      </c>
      <c r="Y687" s="13">
        <v>0.2209238646942899</v>
      </c>
      <c r="Z687" s="13">
        <v>0.20149803482902651</v>
      </c>
      <c r="AB687" s="13">
        <v>0.27264937438705428</v>
      </c>
      <c r="AC687" s="13">
        <v>0.26980380336003651</v>
      </c>
      <c r="AD687" s="13">
        <v>0.2322551967935727</v>
      </c>
      <c r="AE687" s="13">
        <v>0.22742904026279251</v>
      </c>
      <c r="AF687" s="13">
        <v>0.34409552094776619</v>
      </c>
      <c r="AH687" s="13">
        <v>0.28356174349892299</v>
      </c>
      <c r="AI687" s="13">
        <v>0.24088576058678929</v>
      </c>
      <c r="AJ687" s="13">
        <v>0.31796036658089422</v>
      </c>
      <c r="AK687" s="13">
        <v>0.29048566014745408</v>
      </c>
      <c r="AL687" s="13">
        <v>0.22616157946013651</v>
      </c>
      <c r="AM687" s="13">
        <v>0.22019290999279789</v>
      </c>
      <c r="AO687" s="13">
        <v>0.27817373549968638</v>
      </c>
      <c r="AP687" s="13">
        <v>0.24549531952360701</v>
      </c>
      <c r="AQ687" s="13">
        <v>0.25884361567952979</v>
      </c>
      <c r="AR687" s="13">
        <v>0.24686752879855231</v>
      </c>
      <c r="AS687" s="13">
        <v>0.27722992503012472</v>
      </c>
      <c r="AT687" s="13">
        <v>0.25097663837103412</v>
      </c>
      <c r="AV687" s="13">
        <v>0.25181117168330919</v>
      </c>
      <c r="AW687" s="13">
        <v>0.30667646193739362</v>
      </c>
      <c r="AX687" s="13">
        <v>0.29752891548724741</v>
      </c>
      <c r="AY687" s="13">
        <v>0.24921613029073819</v>
      </c>
      <c r="AZ687" s="13">
        <v>0.26396509555739678</v>
      </c>
      <c r="BB687" s="13">
        <v>0.25663073508797007</v>
      </c>
      <c r="BC687" s="13">
        <v>0.26191888432574528</v>
      </c>
      <c r="BD687" s="13">
        <v>0.25947206565665748</v>
      </c>
      <c r="BE687" s="13">
        <v>0.30533876351882422</v>
      </c>
      <c r="BF687" s="13">
        <v>0.20921969462515669</v>
      </c>
      <c r="BH687" s="13">
        <v>0.26418231414917631</v>
      </c>
      <c r="BI687" s="13">
        <v>0.25636231134444309</v>
      </c>
      <c r="BJ687" s="13">
        <v>0.26441538842227652</v>
      </c>
      <c r="BK687" s="13">
        <v>0.25251483246500772</v>
      </c>
      <c r="BL687" s="13">
        <v>0.26085481382851572</v>
      </c>
      <c r="BN687" s="13">
        <v>0.23451607941742819</v>
      </c>
      <c r="BO687" s="13">
        <v>0.27013056780243311</v>
      </c>
      <c r="BP687" s="13">
        <v>0.25749198898294151</v>
      </c>
      <c r="BQ687" s="13">
        <v>0.30811868226214262</v>
      </c>
      <c r="BR687" s="13">
        <v>0.27498632056492528</v>
      </c>
      <c r="BS687" s="13">
        <v>0.26960140947527711</v>
      </c>
    </row>
    <row r="688" spans="2:73" ht="29" x14ac:dyDescent="0.35">
      <c r="B688" s="12" t="s">
        <v>270</v>
      </c>
      <c r="C688" s="13">
        <v>0.24210940671202211</v>
      </c>
      <c r="D688" s="13">
        <v>0.32649715833090642</v>
      </c>
      <c r="E688" s="13">
        <v>0.27593160005374823</v>
      </c>
      <c r="F688" s="13">
        <v>0.30240298108645303</v>
      </c>
      <c r="G688" s="13">
        <v>0.25758520783837757</v>
      </c>
      <c r="H688" s="13">
        <v>0.2001492539796644</v>
      </c>
      <c r="I688" s="13">
        <v>0.16058825242723951</v>
      </c>
      <c r="K688" s="13">
        <v>0.2519508230790421</v>
      </c>
      <c r="L688" s="13">
        <v>0.23282318884807299</v>
      </c>
      <c r="N688" s="13">
        <v>0.22813468391776359</v>
      </c>
      <c r="O688" s="13">
        <v>0.21468632356443029</v>
      </c>
      <c r="P688" s="13">
        <v>0.29867319378128437</v>
      </c>
      <c r="Q688" s="13">
        <v>0.2367435032735454</v>
      </c>
      <c r="S688" s="13">
        <v>0.33831035310465352</v>
      </c>
      <c r="T688" s="13">
        <v>0.228262863625076</v>
      </c>
      <c r="U688" s="13">
        <v>0.2010568850507074</v>
      </c>
      <c r="V688" s="13">
        <v>0.2499303709642258</v>
      </c>
      <c r="W688" s="13">
        <v>0.18565003182551509</v>
      </c>
      <c r="X688" s="13">
        <v>0.16414955084704949</v>
      </c>
      <c r="Y688" s="13">
        <v>0.12482674800910069</v>
      </c>
      <c r="Z688" s="13">
        <v>0.20498037343379921</v>
      </c>
      <c r="AB688" s="13">
        <v>0.26319078097197218</v>
      </c>
      <c r="AC688" s="13">
        <v>0.2394855561226639</v>
      </c>
      <c r="AD688" s="13">
        <v>0.2070363876166651</v>
      </c>
      <c r="AE688" s="13">
        <v>0.25676691795519241</v>
      </c>
      <c r="AF688" s="13">
        <v>0.30464553290475321</v>
      </c>
      <c r="AH688" s="13">
        <v>0.26044165643917477</v>
      </c>
      <c r="AI688" s="13">
        <v>0.27956422286193888</v>
      </c>
      <c r="AJ688" s="13">
        <v>0.2069646066630037</v>
      </c>
      <c r="AK688" s="13">
        <v>0.17327591728869421</v>
      </c>
      <c r="AL688" s="13">
        <v>0.33315596674654058</v>
      </c>
      <c r="AM688" s="13">
        <v>0.21719022792886991</v>
      </c>
      <c r="AO688" s="13">
        <v>0.26658655465237702</v>
      </c>
      <c r="AP688" s="13">
        <v>0.29985095549859769</v>
      </c>
      <c r="AQ688" s="13">
        <v>0.20480195900392109</v>
      </c>
      <c r="AR688" s="13">
        <v>0.16267465998250991</v>
      </c>
      <c r="AS688" s="13">
        <v>0.27069349188770331</v>
      </c>
      <c r="AT688" s="13">
        <v>0.21523159476990919</v>
      </c>
      <c r="AV688" s="13">
        <v>0.29892343317239412</v>
      </c>
      <c r="AW688" s="13">
        <v>0.26763436444628991</v>
      </c>
      <c r="AX688" s="13">
        <v>0.15912919454231081</v>
      </c>
      <c r="AY688" s="13">
        <v>0.30317518065132693</v>
      </c>
      <c r="AZ688" s="13">
        <v>0.22102693617909899</v>
      </c>
      <c r="BB688" s="13">
        <v>0.2497110819892889</v>
      </c>
      <c r="BC688" s="13">
        <v>0.2518363793101619</v>
      </c>
      <c r="BD688" s="13">
        <v>0.19739967317139551</v>
      </c>
      <c r="BE688" s="13">
        <v>0.14272972445001511</v>
      </c>
      <c r="BF688" s="13">
        <v>0.33561771529632572</v>
      </c>
      <c r="BH688" s="13">
        <v>0.26592384527634322</v>
      </c>
      <c r="BI688" s="13">
        <v>0.2419862690414793</v>
      </c>
      <c r="BJ688" s="13">
        <v>0.21164738640257261</v>
      </c>
      <c r="BK688" s="13">
        <v>0.13909803669231269</v>
      </c>
      <c r="BL688" s="13">
        <v>0.24736078774180109</v>
      </c>
      <c r="BN688" s="13">
        <v>0.23701851085325371</v>
      </c>
      <c r="BO688" s="13">
        <v>0.2058330458051294</v>
      </c>
      <c r="BP688" s="13">
        <v>0.1368023658354264</v>
      </c>
      <c r="BQ688" s="13">
        <v>0.29344794226702509</v>
      </c>
      <c r="BR688" s="13">
        <v>0.3579692366106193</v>
      </c>
      <c r="BS688" s="13">
        <v>0.23779231482262009</v>
      </c>
    </row>
    <row r="689" spans="2:73" x14ac:dyDescent="0.35">
      <c r="B689" s="12" t="s">
        <v>271</v>
      </c>
      <c r="C689" s="13">
        <v>0.36326964072989842</v>
      </c>
      <c r="D689" s="13">
        <v>0.37348811430850398</v>
      </c>
      <c r="E689" s="13">
        <v>0.38441179298672368</v>
      </c>
      <c r="F689" s="13">
        <v>0.34332648493155782</v>
      </c>
      <c r="G689" s="13">
        <v>0.47467153777439758</v>
      </c>
      <c r="H689" s="13">
        <v>0.33262557802993059</v>
      </c>
      <c r="I689" s="13">
        <v>0.29674210617464247</v>
      </c>
      <c r="K689" s="13">
        <v>0.4076138513191912</v>
      </c>
      <c r="L689" s="13">
        <v>0.31975823900631939</v>
      </c>
      <c r="N689" s="13">
        <v>0.38745618485960381</v>
      </c>
      <c r="O689" s="13">
        <v>0.36068757736388529</v>
      </c>
      <c r="P689" s="13">
        <v>0.36254840129707921</v>
      </c>
      <c r="Q689" s="13">
        <v>0.35158494952312491</v>
      </c>
      <c r="S689" s="13">
        <v>0.36678369933082988</v>
      </c>
      <c r="T689" s="13">
        <v>0.34787714895266342</v>
      </c>
      <c r="U689" s="13">
        <v>0.34591737927344268</v>
      </c>
      <c r="V689" s="13">
        <v>0.39199814450632831</v>
      </c>
      <c r="W689" s="13">
        <v>0.36021112016495349</v>
      </c>
      <c r="X689" s="13">
        <v>0.33841641826272773</v>
      </c>
      <c r="Y689" s="13">
        <v>0.3982975279532367</v>
      </c>
      <c r="Z689" s="13">
        <v>0.3609942398304069</v>
      </c>
      <c r="AB689" s="13">
        <v>0.31498952794008339</v>
      </c>
      <c r="AC689" s="13">
        <v>0.38132144574373</v>
      </c>
      <c r="AD689" s="13">
        <v>0.37801772263497541</v>
      </c>
      <c r="AE689" s="13">
        <v>0.40214297782871128</v>
      </c>
      <c r="AF689" s="13">
        <v>0.36578124905769238</v>
      </c>
      <c r="AH689" s="13">
        <v>0.35824942081334488</v>
      </c>
      <c r="AI689" s="13">
        <v>0.4195842045460984</v>
      </c>
      <c r="AJ689" s="13">
        <v>0.33890075115564861</v>
      </c>
      <c r="AK689" s="13">
        <v>0.32563942136585883</v>
      </c>
      <c r="AL689" s="13">
        <v>0.35094692648511211</v>
      </c>
      <c r="AM689" s="13">
        <v>0.39420931315379981</v>
      </c>
      <c r="AO689" s="13">
        <v>0.36745826457751107</v>
      </c>
      <c r="AP689" s="13">
        <v>0.41264751653010318</v>
      </c>
      <c r="AQ689" s="13">
        <v>0.39189252004539388</v>
      </c>
      <c r="AR689" s="13">
        <v>0.30533573050802332</v>
      </c>
      <c r="AS689" s="13">
        <v>0.31521050730580508</v>
      </c>
      <c r="AT689" s="13">
        <v>0.39061833885232272</v>
      </c>
      <c r="AV689" s="13">
        <v>0.4157634235816855</v>
      </c>
      <c r="AW689" s="13">
        <v>0.34204592443426107</v>
      </c>
      <c r="AX689" s="13">
        <v>0.32006773631220609</v>
      </c>
      <c r="AY689" s="13">
        <v>0.43203487591461609</v>
      </c>
      <c r="AZ689" s="13">
        <v>0.37252761317624761</v>
      </c>
      <c r="BB689" s="13">
        <v>0.3719323277182624</v>
      </c>
      <c r="BC689" s="13">
        <v>0.36054522003092321</v>
      </c>
      <c r="BD689" s="13">
        <v>0.33598763384872338</v>
      </c>
      <c r="BE689" s="13">
        <v>0.33608282059463729</v>
      </c>
      <c r="BF689" s="13">
        <v>0.39013791214367149</v>
      </c>
      <c r="BH689" s="13">
        <v>0.38747478230982602</v>
      </c>
      <c r="BI689" s="13">
        <v>0.35960931996196022</v>
      </c>
      <c r="BJ689" s="13">
        <v>0.356141104574069</v>
      </c>
      <c r="BK689" s="13">
        <v>0.31065308547844378</v>
      </c>
      <c r="BL689" s="13">
        <v>0.34457926778252529</v>
      </c>
      <c r="BN689" s="13">
        <v>0.40711278625000918</v>
      </c>
      <c r="BO689" s="13">
        <v>0.33359292006664981</v>
      </c>
      <c r="BP689" s="13">
        <v>0.34138786940786348</v>
      </c>
      <c r="BQ689" s="13">
        <v>0.36047332793711029</v>
      </c>
      <c r="BR689" s="13">
        <v>0.31896368363871308</v>
      </c>
      <c r="BS689" s="13">
        <v>0.34439223809012309</v>
      </c>
    </row>
    <row r="690" spans="2:73" x14ac:dyDescent="0.35">
      <c r="B690" s="12" t="s">
        <v>144</v>
      </c>
      <c r="C690" s="13">
        <v>2.8400566920265338E-3</v>
      </c>
      <c r="D690" s="13">
        <v>0</v>
      </c>
      <c r="E690" s="13">
        <v>0</v>
      </c>
      <c r="F690" s="13">
        <v>5.0735439023442633E-3</v>
      </c>
      <c r="G690" s="13">
        <v>0</v>
      </c>
      <c r="H690" s="13">
        <v>1.227363911264984E-2</v>
      </c>
      <c r="I690" s="13">
        <v>0</v>
      </c>
      <c r="K690" s="13">
        <v>0</v>
      </c>
      <c r="L690" s="13">
        <v>5.686649193526361E-3</v>
      </c>
      <c r="N690" s="13">
        <v>0</v>
      </c>
      <c r="O690" s="13">
        <v>4.9242216771313114E-3</v>
      </c>
      <c r="P690" s="13">
        <v>0</v>
      </c>
      <c r="Q690" s="13">
        <v>5.1066857595438338E-3</v>
      </c>
      <c r="S690" s="13">
        <v>0</v>
      </c>
      <c r="T690" s="13">
        <v>0</v>
      </c>
      <c r="U690" s="13">
        <v>0</v>
      </c>
      <c r="V690" s="13">
        <v>1.453959606691071E-2</v>
      </c>
      <c r="W690" s="13">
        <v>5.4932123678110671E-3</v>
      </c>
      <c r="X690" s="13">
        <v>0</v>
      </c>
      <c r="Y690" s="13">
        <v>0</v>
      </c>
      <c r="Z690" s="13">
        <v>0</v>
      </c>
      <c r="AB690" s="13">
        <v>3.641077408222997E-3</v>
      </c>
      <c r="AC690" s="13">
        <v>5.62601580052939E-3</v>
      </c>
      <c r="AD690" s="13">
        <v>0</v>
      </c>
      <c r="AE690" s="13">
        <v>0</v>
      </c>
      <c r="AF690" s="13">
        <v>0</v>
      </c>
      <c r="AH690" s="13">
        <v>5.6133759489553009E-3</v>
      </c>
      <c r="AI690" s="13">
        <v>0</v>
      </c>
      <c r="AJ690" s="13">
        <v>0</v>
      </c>
      <c r="AK690" s="13">
        <v>0</v>
      </c>
      <c r="AL690" s="13">
        <v>0</v>
      </c>
      <c r="AM690" s="13">
        <v>0</v>
      </c>
      <c r="AO690" s="13">
        <v>3.9924404082910554E-3</v>
      </c>
      <c r="AP690" s="13">
        <v>0</v>
      </c>
      <c r="AQ690" s="13">
        <v>0</v>
      </c>
      <c r="AR690" s="13">
        <v>0</v>
      </c>
      <c r="AS690" s="13">
        <v>6.606222141551538E-3</v>
      </c>
      <c r="AT690" s="13">
        <v>0</v>
      </c>
      <c r="AV690" s="13">
        <v>3.2823093083186139E-3</v>
      </c>
      <c r="AW690" s="13">
        <v>0</v>
      </c>
      <c r="AX690" s="13">
        <v>0</v>
      </c>
      <c r="AY690" s="13">
        <v>6.4970519714052377E-3</v>
      </c>
      <c r="AZ690" s="13">
        <v>0</v>
      </c>
      <c r="BB690" s="13">
        <v>1.6921851263017259E-3</v>
      </c>
      <c r="BC690" s="13">
        <v>3.8400413236593352E-3</v>
      </c>
      <c r="BD690" s="13">
        <v>0</v>
      </c>
      <c r="BE690" s="13">
        <v>0</v>
      </c>
      <c r="BF690" s="13">
        <v>0</v>
      </c>
      <c r="BH690" s="13">
        <v>1.8340184369125851E-3</v>
      </c>
      <c r="BI690" s="13">
        <v>4.031055581089865E-3</v>
      </c>
      <c r="BJ690" s="13">
        <v>0</v>
      </c>
      <c r="BK690" s="13">
        <v>0</v>
      </c>
      <c r="BL690" s="13">
        <v>0</v>
      </c>
      <c r="BN690" s="13">
        <v>2.6022364198827761E-3</v>
      </c>
      <c r="BO690" s="13">
        <v>0</v>
      </c>
      <c r="BP690" s="13">
        <v>0</v>
      </c>
      <c r="BQ690" s="13">
        <v>9.685795006358416E-3</v>
      </c>
      <c r="BR690" s="13">
        <v>0</v>
      </c>
      <c r="BS690" s="13">
        <v>2.0973205321889342E-3</v>
      </c>
    </row>
    <row r="691" spans="2:73" x14ac:dyDescent="0.35">
      <c r="B691" s="12" t="s">
        <v>96</v>
      </c>
      <c r="C691" s="13">
        <v>4.2428725730576641E-2</v>
      </c>
      <c r="D691" s="13">
        <v>7.7721517593435679E-2</v>
      </c>
      <c r="E691" s="13">
        <v>6.3213076704975737E-2</v>
      </c>
      <c r="F691" s="13">
        <v>3.0041433079355979E-2</v>
      </c>
      <c r="G691" s="13">
        <v>2.44315192604928E-2</v>
      </c>
      <c r="H691" s="13">
        <v>3.8909287679414137E-2</v>
      </c>
      <c r="I691" s="13">
        <v>3.5541730484822412E-2</v>
      </c>
      <c r="K691" s="13">
        <v>2.8194418874671751E-2</v>
      </c>
      <c r="L691" s="13">
        <v>5.676045352892245E-2</v>
      </c>
      <c r="N691" s="13">
        <v>1.895436524682927E-2</v>
      </c>
      <c r="O691" s="13">
        <v>4.5547184936478018E-2</v>
      </c>
      <c r="P691" s="13">
        <v>3.5538047270487171E-2</v>
      </c>
      <c r="Q691" s="13">
        <v>6.2968619980686924E-2</v>
      </c>
      <c r="S691" s="13">
        <v>4.9235741512629848E-2</v>
      </c>
      <c r="T691" s="13">
        <v>4.3329905158319408E-2</v>
      </c>
      <c r="U691" s="13">
        <v>1.5112959137247001E-2</v>
      </c>
      <c r="V691" s="13">
        <v>7.0120316221986459E-2</v>
      </c>
      <c r="W691" s="13">
        <v>1.343348288714737E-2</v>
      </c>
      <c r="X691" s="13">
        <v>2.8663050499847111E-2</v>
      </c>
      <c r="Y691" s="13">
        <v>5.5929872200793818E-2</v>
      </c>
      <c r="Z691" s="13">
        <v>4.0333427716043813E-2</v>
      </c>
      <c r="AB691" s="13">
        <v>4.8652670279102458E-2</v>
      </c>
      <c r="AC691" s="13">
        <v>3.4953811687939942E-2</v>
      </c>
      <c r="AD691" s="13">
        <v>3.2848224296165893E-2</v>
      </c>
      <c r="AE691" s="13">
        <v>4.2079934041548812E-2</v>
      </c>
      <c r="AF691" s="13">
        <v>1.8733762546042011E-2</v>
      </c>
      <c r="AH691" s="13">
        <v>3.6774888844999153E-2</v>
      </c>
      <c r="AI691" s="13">
        <v>9.5345596396689807E-3</v>
      </c>
      <c r="AJ691" s="13">
        <v>7.8583402744636759E-3</v>
      </c>
      <c r="AK691" s="13">
        <v>2.708313290709604E-2</v>
      </c>
      <c r="AL691" s="13">
        <v>4.7997536453390492E-2</v>
      </c>
      <c r="AM691" s="13">
        <v>4.6961789611331461E-2</v>
      </c>
      <c r="AO691" s="13">
        <v>3.8861703493801823E-2</v>
      </c>
      <c r="AP691" s="13">
        <v>9.7007523011279437E-3</v>
      </c>
      <c r="AQ691" s="13">
        <v>7.7111613617893886E-3</v>
      </c>
      <c r="AR691" s="13">
        <v>2.7506452551127349E-2</v>
      </c>
      <c r="AS691" s="13">
        <v>4.1385592809128333E-2</v>
      </c>
      <c r="AT691" s="13">
        <v>4.4246963773630472E-2</v>
      </c>
      <c r="AV691" s="13">
        <v>1.5590880954260519E-2</v>
      </c>
      <c r="AW691" s="13">
        <v>1.351473336636678E-2</v>
      </c>
      <c r="AX691" s="13">
        <v>2.5030091945764599E-2</v>
      </c>
      <c r="AY691" s="13">
        <v>2.826398090463772E-2</v>
      </c>
      <c r="AZ691" s="13">
        <v>4.2058558104118238E-2</v>
      </c>
      <c r="BB691" s="13">
        <v>4.0603410743121127E-2</v>
      </c>
      <c r="BC691" s="13">
        <v>2.533961688804123E-2</v>
      </c>
      <c r="BD691" s="13">
        <v>5.1939353232883841E-3</v>
      </c>
      <c r="BE691" s="13">
        <v>1.9917265724767739E-2</v>
      </c>
      <c r="BF691" s="13">
        <v>4.7432525054491123E-2</v>
      </c>
      <c r="BH691" s="13">
        <v>4.1738155028288211E-2</v>
      </c>
      <c r="BI691" s="13">
        <v>2.6600079392343361E-2</v>
      </c>
      <c r="BJ691" s="13">
        <v>4.9165536706003909E-3</v>
      </c>
      <c r="BK691" s="13">
        <v>3.4032229127291411E-2</v>
      </c>
      <c r="BL691" s="13">
        <v>2.5818012596517712E-2</v>
      </c>
      <c r="BN691" s="13">
        <v>1.7458565029017159E-2</v>
      </c>
      <c r="BO691" s="13">
        <v>6.6209568938415814E-3</v>
      </c>
      <c r="BP691" s="13">
        <v>3.5091076429212852E-2</v>
      </c>
      <c r="BQ691" s="13">
        <v>5.6670438687661667E-2</v>
      </c>
      <c r="BR691" s="13">
        <v>8.1729471043386528E-2</v>
      </c>
      <c r="BS691" s="13">
        <v>3.7949933683061703E-2</v>
      </c>
    </row>
    <row r="692" spans="2:73" x14ac:dyDescent="0.35">
      <c r="B692" s="12" t="s">
        <v>90</v>
      </c>
      <c r="C692" s="13">
        <v>1.118840422656602E-2</v>
      </c>
      <c r="D692" s="13">
        <v>2.8729788711504421E-2</v>
      </c>
      <c r="E692" s="13">
        <v>1.672226714696844E-2</v>
      </c>
      <c r="F692" s="13">
        <v>1.533493866730491E-2</v>
      </c>
      <c r="G692" s="13">
        <v>1.408692143149393E-2</v>
      </c>
      <c r="H692" s="13">
        <v>0</v>
      </c>
      <c r="I692" s="13">
        <v>2.7309569277903221E-3</v>
      </c>
      <c r="K692" s="13">
        <v>9.1243726153262348E-3</v>
      </c>
      <c r="L692" s="13">
        <v>1.3278112435007971E-2</v>
      </c>
      <c r="N692" s="13">
        <v>6.1466906281644178E-3</v>
      </c>
      <c r="O692" s="13">
        <v>7.33542490551906E-3</v>
      </c>
      <c r="P692" s="13">
        <v>2.0453069257042138E-2</v>
      </c>
      <c r="Q692" s="13">
        <v>1.1090741710953729E-2</v>
      </c>
      <c r="S692" s="13">
        <v>8.0301450716158563E-3</v>
      </c>
      <c r="T692" s="13">
        <v>1.003705043535686E-2</v>
      </c>
      <c r="U692" s="13">
        <v>8.9673155599948734E-3</v>
      </c>
      <c r="V692" s="13">
        <v>1.5763904115495751E-2</v>
      </c>
      <c r="W692" s="13">
        <v>1.8967010285810791E-2</v>
      </c>
      <c r="X692" s="13">
        <v>7.8510020686731238E-3</v>
      </c>
      <c r="Y692" s="13">
        <v>0</v>
      </c>
      <c r="Z692" s="13">
        <v>1.487288590834627E-2</v>
      </c>
      <c r="AB692" s="13">
        <v>1.1696017812077819E-2</v>
      </c>
      <c r="AC692" s="13">
        <v>1.386012089153045E-2</v>
      </c>
      <c r="AD692" s="13">
        <v>9.4217574580127642E-3</v>
      </c>
      <c r="AE692" s="13">
        <v>7.3453370738700069E-3</v>
      </c>
      <c r="AF692" s="13">
        <v>1.1943454599865471E-2</v>
      </c>
      <c r="AH692" s="13">
        <v>1.0586802913003301E-2</v>
      </c>
      <c r="AI692" s="13">
        <v>7.8873898718413351E-3</v>
      </c>
      <c r="AJ692" s="13">
        <v>0</v>
      </c>
      <c r="AK692" s="13">
        <v>1.942681211004952E-2</v>
      </c>
      <c r="AL692" s="13">
        <v>9.2759109339404493E-3</v>
      </c>
      <c r="AM692" s="13">
        <v>4.7807164154100761E-3</v>
      </c>
      <c r="AO692" s="13">
        <v>1.397815831984278E-2</v>
      </c>
      <c r="AP692" s="13">
        <v>3.3025744738649711E-3</v>
      </c>
      <c r="AQ692" s="13">
        <v>0</v>
      </c>
      <c r="AR692" s="13">
        <v>1.083916762443406E-2</v>
      </c>
      <c r="AS692" s="13">
        <v>1.2674257820498769E-2</v>
      </c>
      <c r="AT692" s="13">
        <v>4.5043467848084164E-3</v>
      </c>
      <c r="AV692" s="13">
        <v>2.597081325990706E-3</v>
      </c>
      <c r="AW692" s="13">
        <v>0</v>
      </c>
      <c r="AX692" s="13">
        <v>9.863335221103239E-3</v>
      </c>
      <c r="AY692" s="13">
        <v>1.8799498882549361E-2</v>
      </c>
      <c r="AZ692" s="13">
        <v>8.0502208487311846E-3</v>
      </c>
      <c r="BB692" s="13">
        <v>1.1907486081069559E-2</v>
      </c>
      <c r="BC692" s="13">
        <v>3.0383789813571778E-3</v>
      </c>
      <c r="BD692" s="13">
        <v>0</v>
      </c>
      <c r="BE692" s="13">
        <v>1.328646260236784E-2</v>
      </c>
      <c r="BF692" s="13">
        <v>0</v>
      </c>
      <c r="BH692" s="13">
        <v>1.1124905419645221E-2</v>
      </c>
      <c r="BI692" s="13">
        <v>3.1895163405675228E-3</v>
      </c>
      <c r="BJ692" s="13">
        <v>0</v>
      </c>
      <c r="BK692" s="13">
        <v>2.586595873002789E-2</v>
      </c>
      <c r="BL692" s="13">
        <v>1.1901321935317099E-2</v>
      </c>
      <c r="BN692" s="13">
        <v>7.5295693624674361E-3</v>
      </c>
      <c r="BO692" s="13">
        <v>0</v>
      </c>
      <c r="BP692" s="13">
        <v>1.3827957597624721E-2</v>
      </c>
      <c r="BQ692" s="13">
        <v>0</v>
      </c>
      <c r="BR692" s="13">
        <v>0</v>
      </c>
      <c r="BS692" s="13">
        <v>1.227045988240421E-2</v>
      </c>
    </row>
    <row r="694" spans="2:73" x14ac:dyDescent="0.35">
      <c r="B694" s="25" t="s">
        <v>272</v>
      </c>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row>
    <row r="695" spans="2:73" x14ac:dyDescent="0.35">
      <c r="B695" s="27" t="s">
        <v>16</v>
      </c>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row>
    <row r="696" spans="2:73" ht="29" x14ac:dyDescent="0.35">
      <c r="B696" s="12" t="s">
        <v>273</v>
      </c>
      <c r="C696" s="13">
        <v>8.544037023367336E-2</v>
      </c>
      <c r="D696" s="13">
        <v>0.1705867248720673</v>
      </c>
      <c r="E696" s="13">
        <v>0.1015886830895016</v>
      </c>
      <c r="F696" s="13">
        <v>7.1876036742848065E-2</v>
      </c>
      <c r="G696" s="13">
        <v>0.12995476239407699</v>
      </c>
      <c r="H696" s="13">
        <v>3.8523462222275477E-2</v>
      </c>
      <c r="I696" s="13">
        <v>4.6204404449224801E-2</v>
      </c>
      <c r="K696" s="13">
        <v>9.3043529584879089E-2</v>
      </c>
      <c r="L696" s="13">
        <v>7.8033108103467197E-2</v>
      </c>
      <c r="N696" s="13">
        <v>9.8927524034567324E-2</v>
      </c>
      <c r="O696" s="13">
        <v>7.5149425813745688E-2</v>
      </c>
      <c r="P696" s="13">
        <v>9.9870995541484098E-2</v>
      </c>
      <c r="Q696" s="13">
        <v>7.5912460897995457E-2</v>
      </c>
      <c r="S696" s="13">
        <v>0.1156412804138114</v>
      </c>
      <c r="T696" s="13">
        <v>0.1163334271752221</v>
      </c>
      <c r="U696" s="13">
        <v>3.0835260868385918E-2</v>
      </c>
      <c r="V696" s="13">
        <v>6.8238913291132686E-2</v>
      </c>
      <c r="W696" s="13">
        <v>3.457742790976541E-2</v>
      </c>
      <c r="X696" s="13">
        <v>7.2502750994581672E-2</v>
      </c>
      <c r="Y696" s="13">
        <v>3.1393330010781408E-2</v>
      </c>
      <c r="Z696" s="13">
        <v>0.10748707027324871</v>
      </c>
      <c r="AB696" s="13">
        <v>9.0986299975185966E-2</v>
      </c>
      <c r="AC696" s="13">
        <v>9.0922686378709427E-2</v>
      </c>
      <c r="AD696" s="13">
        <v>5.8465173008601073E-2</v>
      </c>
      <c r="AE696" s="13">
        <v>0.10092443277241191</v>
      </c>
      <c r="AF696" s="13">
        <v>9.2471811445560867E-2</v>
      </c>
      <c r="AH696" s="13">
        <v>9.7705562777567423E-2</v>
      </c>
      <c r="AI696" s="13">
        <v>9.5138946974879041E-2</v>
      </c>
      <c r="AJ696" s="13">
        <v>4.5227184455659923E-2</v>
      </c>
      <c r="AK696" s="13">
        <v>5.3304230238545823E-2</v>
      </c>
      <c r="AL696" s="13">
        <v>0.17249379030217371</v>
      </c>
      <c r="AM696" s="13">
        <v>5.1541003402239272E-2</v>
      </c>
      <c r="AO696" s="13">
        <v>0.10038742729369959</v>
      </c>
      <c r="AP696" s="13">
        <v>0.1121405337536367</v>
      </c>
      <c r="AQ696" s="13">
        <v>4.9171312017001277E-2</v>
      </c>
      <c r="AR696" s="13">
        <v>4.2132555341454693E-2</v>
      </c>
      <c r="AS696" s="13">
        <v>0.12389341858268681</v>
      </c>
      <c r="AT696" s="13">
        <v>6.2272284221708232E-2</v>
      </c>
      <c r="AV696" s="13">
        <v>0.124997620007972</v>
      </c>
      <c r="AW696" s="13">
        <v>5.4060947040188649E-2</v>
      </c>
      <c r="AX696" s="13">
        <v>6.1728540935642333E-2</v>
      </c>
      <c r="AY696" s="13">
        <v>0.14168114055200021</v>
      </c>
      <c r="AZ696" s="13">
        <v>4.4965812376411403E-2</v>
      </c>
      <c r="BB696" s="13">
        <v>9.23457344201771E-2</v>
      </c>
      <c r="BC696" s="13">
        <v>8.0063674123726183E-2</v>
      </c>
      <c r="BD696" s="13">
        <v>4.7195820211649503E-2</v>
      </c>
      <c r="BE696" s="13">
        <v>8.1083098008546101E-2</v>
      </c>
      <c r="BF696" s="13">
        <v>7.6203790879911817E-2</v>
      </c>
      <c r="BH696" s="13">
        <v>8.920779024161074E-2</v>
      </c>
      <c r="BI696" s="13">
        <v>9.4727353602939282E-2</v>
      </c>
      <c r="BJ696" s="13">
        <v>5.6842620385915539E-2</v>
      </c>
      <c r="BK696" s="13">
        <v>6.1002383506307031E-2</v>
      </c>
      <c r="BL696" s="13">
        <v>7.2797931079199296E-2</v>
      </c>
      <c r="BN696" s="13">
        <v>9.7576961311540811E-2</v>
      </c>
      <c r="BO696" s="13">
        <v>5.6640607904599807E-2</v>
      </c>
      <c r="BP696" s="13">
        <v>8.3700739819211223E-2</v>
      </c>
      <c r="BQ696" s="13">
        <v>5.5914840878695783E-2</v>
      </c>
      <c r="BR696" s="13">
        <v>0.16315498859395899</v>
      </c>
      <c r="BS696" s="13">
        <v>8.288476090911881E-2</v>
      </c>
    </row>
    <row r="697" spans="2:73" ht="29" x14ac:dyDescent="0.35">
      <c r="B697" s="12" t="s">
        <v>274</v>
      </c>
      <c r="C697" s="13">
        <v>7.0528602262693474E-2</v>
      </c>
      <c r="D697" s="13">
        <v>5.0934164583831543E-2</v>
      </c>
      <c r="E697" s="13">
        <v>5.79030834458455E-2</v>
      </c>
      <c r="F697" s="13">
        <v>0.1005940675423533</v>
      </c>
      <c r="G697" s="13">
        <v>7.3520258839721117E-2</v>
      </c>
      <c r="H697" s="13">
        <v>7.3913434667550015E-2</v>
      </c>
      <c r="I697" s="13">
        <v>6.4319648178264299E-2</v>
      </c>
      <c r="K697" s="13">
        <v>7.8070161057715304E-2</v>
      </c>
      <c r="L697" s="13">
        <v>6.3148741189682445E-2</v>
      </c>
      <c r="N697" s="13">
        <v>6.6466337631950492E-2</v>
      </c>
      <c r="O697" s="13">
        <v>7.6019573175843111E-2</v>
      </c>
      <c r="P697" s="13">
        <v>6.8706901661933453E-2</v>
      </c>
      <c r="Q697" s="13">
        <v>6.7762625072934915E-2</v>
      </c>
      <c r="S697" s="13">
        <v>7.6931649978704289E-2</v>
      </c>
      <c r="T697" s="13">
        <v>6.4515740666986537E-2</v>
      </c>
      <c r="U697" s="13">
        <v>0.1008387562719152</v>
      </c>
      <c r="V697" s="13">
        <v>5.5895353737606179E-2</v>
      </c>
      <c r="W697" s="13">
        <v>8.7256712090574215E-2</v>
      </c>
      <c r="X697" s="13">
        <v>6.7743872919238834E-2</v>
      </c>
      <c r="Y697" s="13">
        <v>1.6446052127891551E-2</v>
      </c>
      <c r="Z697" s="13">
        <v>7.1027761974496839E-2</v>
      </c>
      <c r="AB697" s="13">
        <v>6.8201433451344037E-2</v>
      </c>
      <c r="AC697" s="13">
        <v>7.9240363118623661E-2</v>
      </c>
      <c r="AD697" s="13">
        <v>7.7549902258159553E-2</v>
      </c>
      <c r="AE697" s="13">
        <v>3.7842798627293978E-2</v>
      </c>
      <c r="AF697" s="13">
        <v>6.413346847152146E-2</v>
      </c>
      <c r="AH697" s="13">
        <v>6.0962045058588543E-2</v>
      </c>
      <c r="AI697" s="13">
        <v>8.4259804646485859E-2</v>
      </c>
      <c r="AJ697" s="13">
        <v>6.0669439701321499E-2</v>
      </c>
      <c r="AK697" s="13">
        <v>6.688080513009842E-2</v>
      </c>
      <c r="AL697" s="13">
        <v>8.2644268791348605E-2</v>
      </c>
      <c r="AM697" s="13">
        <v>9.3414699712219509E-2</v>
      </c>
      <c r="AO697" s="13">
        <v>7.0772940120271688E-2</v>
      </c>
      <c r="AP697" s="13">
        <v>7.6865195365566699E-2</v>
      </c>
      <c r="AQ697" s="13">
        <v>3.7314728066211417E-2</v>
      </c>
      <c r="AR697" s="13">
        <v>9.8291242490873329E-2</v>
      </c>
      <c r="AS697" s="13">
        <v>4.7872146693610028E-2</v>
      </c>
      <c r="AT697" s="13">
        <v>9.7776815777626411E-2</v>
      </c>
      <c r="AV697" s="13">
        <v>7.4927503844521876E-2</v>
      </c>
      <c r="AW697" s="13">
        <v>5.0286241954876867E-2</v>
      </c>
      <c r="AX697" s="13">
        <v>7.0787532605529224E-2</v>
      </c>
      <c r="AY697" s="13">
        <v>9.1724372945067578E-2</v>
      </c>
      <c r="AZ697" s="13">
        <v>0.1100499074785698</v>
      </c>
      <c r="BB697" s="13">
        <v>5.4197734880226278E-2</v>
      </c>
      <c r="BC697" s="13">
        <v>0.1136378567980689</v>
      </c>
      <c r="BD697" s="13">
        <v>9.0034697829880161E-2</v>
      </c>
      <c r="BE697" s="13">
        <v>6.3524699581350527E-2</v>
      </c>
      <c r="BF697" s="13">
        <v>6.0755161616866407E-2</v>
      </c>
      <c r="BH697" s="13">
        <v>5.9178100757386123E-2</v>
      </c>
      <c r="BI697" s="13">
        <v>0.10960955797389189</v>
      </c>
      <c r="BJ697" s="13">
        <v>0.1075112797136618</v>
      </c>
      <c r="BK697" s="13">
        <v>6.6765584259873445E-2</v>
      </c>
      <c r="BL697" s="13">
        <v>1.122340989465671E-2</v>
      </c>
      <c r="BN697" s="13">
        <v>9.686034195987557E-2</v>
      </c>
      <c r="BO697" s="13">
        <v>8.6127699165406357E-2</v>
      </c>
      <c r="BP697" s="13">
        <v>2.0540797067529301E-2</v>
      </c>
      <c r="BQ697" s="13">
        <v>7.8056519629072049E-2</v>
      </c>
      <c r="BR697" s="13">
        <v>3.5715829774894972E-2</v>
      </c>
      <c r="BS697" s="13">
        <v>5.9565492415029071E-2</v>
      </c>
    </row>
    <row r="698" spans="2:73" ht="29" x14ac:dyDescent="0.35">
      <c r="B698" s="12" t="s">
        <v>275</v>
      </c>
      <c r="C698" s="13">
        <v>0.25198727518755643</v>
      </c>
      <c r="D698" s="13">
        <v>0.21621767798381489</v>
      </c>
      <c r="E698" s="13">
        <v>0.24362251654852829</v>
      </c>
      <c r="F698" s="13">
        <v>0.30045962528906661</v>
      </c>
      <c r="G698" s="13">
        <v>0.31862400254175499</v>
      </c>
      <c r="H698" s="13">
        <v>0.24765251165053631</v>
      </c>
      <c r="I698" s="13">
        <v>0.19689418786218779</v>
      </c>
      <c r="K698" s="13">
        <v>0.29490740177973912</v>
      </c>
      <c r="L698" s="13">
        <v>0.2096447436662911</v>
      </c>
      <c r="N698" s="13">
        <v>0.31251454367346382</v>
      </c>
      <c r="O698" s="13">
        <v>0.2743660848360775</v>
      </c>
      <c r="P698" s="13">
        <v>0.20757789838144461</v>
      </c>
      <c r="Q698" s="13">
        <v>0.22098322630831491</v>
      </c>
      <c r="S698" s="13">
        <v>0.2494670799902555</v>
      </c>
      <c r="T698" s="13">
        <v>0.31416354772707478</v>
      </c>
      <c r="U698" s="13">
        <v>0.29073561495189859</v>
      </c>
      <c r="V698" s="13">
        <v>0.19476725917788079</v>
      </c>
      <c r="W698" s="13">
        <v>0.2273499636849913</v>
      </c>
      <c r="X698" s="13">
        <v>0.20600517146815309</v>
      </c>
      <c r="Y698" s="13">
        <v>0.361163866958571</v>
      </c>
      <c r="Z698" s="13">
        <v>0.2559349313745784</v>
      </c>
      <c r="AB698" s="13">
        <v>0.2355983774929987</v>
      </c>
      <c r="AC698" s="13">
        <v>0.24219778916899351</v>
      </c>
      <c r="AD698" s="13">
        <v>0.26244386696583982</v>
      </c>
      <c r="AE698" s="13">
        <v>0.31433352957044408</v>
      </c>
      <c r="AF698" s="13">
        <v>0.30396893917432682</v>
      </c>
      <c r="AH698" s="13">
        <v>0.32337701409312042</v>
      </c>
      <c r="AI698" s="13">
        <v>0.32907465213687692</v>
      </c>
      <c r="AJ698" s="13">
        <v>0.191650991700238</v>
      </c>
      <c r="AK698" s="13">
        <v>0.15455688045971341</v>
      </c>
      <c r="AL698" s="13">
        <v>0.30154028460913512</v>
      </c>
      <c r="AM698" s="13">
        <v>9.844398506714494E-2</v>
      </c>
      <c r="AO698" s="13">
        <v>0.29295230289068602</v>
      </c>
      <c r="AP698" s="13">
        <v>0.29944009978699643</v>
      </c>
      <c r="AQ698" s="13">
        <v>0.17866100710391619</v>
      </c>
      <c r="AR698" s="13">
        <v>0.16017173708630941</v>
      </c>
      <c r="AS698" s="13">
        <v>0.42538852096631818</v>
      </c>
      <c r="AT698" s="13">
        <v>0.1205107727566343</v>
      </c>
      <c r="AV698" s="13">
        <v>0.30942165042983022</v>
      </c>
      <c r="AW698" s="13">
        <v>0.1786290019507481</v>
      </c>
      <c r="AX698" s="13">
        <v>0.17369571744774731</v>
      </c>
      <c r="AY698" s="13">
        <v>0.33286987158092279</v>
      </c>
      <c r="AZ698" s="13">
        <v>0.12883500204234799</v>
      </c>
      <c r="BB698" s="13">
        <v>0.31193383028581001</v>
      </c>
      <c r="BC698" s="13">
        <v>0.26257660830095447</v>
      </c>
      <c r="BD698" s="13">
        <v>0.11026655791686921</v>
      </c>
      <c r="BE698" s="13">
        <v>0.17339761131365189</v>
      </c>
      <c r="BF698" s="13">
        <v>0.34777959287442062</v>
      </c>
      <c r="BH698" s="13">
        <v>0.2835103339630371</v>
      </c>
      <c r="BI698" s="13">
        <v>0.27210363691150302</v>
      </c>
      <c r="BJ698" s="13">
        <v>0.104377782226102</v>
      </c>
      <c r="BK698" s="13">
        <v>0.18063711360517631</v>
      </c>
      <c r="BL698" s="13">
        <v>0.50124743811098893</v>
      </c>
      <c r="BN698" s="13">
        <v>0.2464046405608179</v>
      </c>
      <c r="BO698" s="13">
        <v>0.13674676722045101</v>
      </c>
      <c r="BP698" s="13">
        <v>0.1845055055235833</v>
      </c>
      <c r="BQ698" s="13">
        <v>0.1572882775869166</v>
      </c>
      <c r="BR698" s="13">
        <v>0.3201080752359643</v>
      </c>
      <c r="BS698" s="13">
        <v>0.3464754600659859</v>
      </c>
    </row>
    <row r="699" spans="2:73" ht="29" x14ac:dyDescent="0.35">
      <c r="B699" s="12" t="s">
        <v>276</v>
      </c>
      <c r="C699" s="13">
        <v>0.1147446200942618</v>
      </c>
      <c r="D699" s="13">
        <v>0.12693833652624961</v>
      </c>
      <c r="E699" s="13">
        <v>0.14496773654873371</v>
      </c>
      <c r="F699" s="13">
        <v>0.1018967409969485</v>
      </c>
      <c r="G699" s="13">
        <v>8.7912527474375834E-2</v>
      </c>
      <c r="H699" s="13">
        <v>8.8643366868244297E-2</v>
      </c>
      <c r="I699" s="13">
        <v>0.13419101093060271</v>
      </c>
      <c r="K699" s="13">
        <v>0.14751323536829569</v>
      </c>
      <c r="L699" s="13">
        <v>8.2238914578439209E-2</v>
      </c>
      <c r="N699" s="13">
        <v>0.1411442039583472</v>
      </c>
      <c r="O699" s="13">
        <v>0.10272799244024421</v>
      </c>
      <c r="P699" s="13">
        <v>0.1109996950369351</v>
      </c>
      <c r="Q699" s="13">
        <v>0.1117611670147682</v>
      </c>
      <c r="S699" s="13">
        <v>0.12515879514590311</v>
      </c>
      <c r="T699" s="13">
        <v>8.9869352729303881E-2</v>
      </c>
      <c r="U699" s="13">
        <v>0.1656722410499073</v>
      </c>
      <c r="V699" s="13">
        <v>9.2682601818926985E-2</v>
      </c>
      <c r="W699" s="13">
        <v>0.106954987558914</v>
      </c>
      <c r="X699" s="13">
        <v>0.1766918512565876</v>
      </c>
      <c r="Y699" s="13">
        <v>0.10711251148471659</v>
      </c>
      <c r="Z699" s="13">
        <v>7.5707622122629367E-2</v>
      </c>
      <c r="AB699" s="13">
        <v>9.8852916631836624E-2</v>
      </c>
      <c r="AC699" s="13">
        <v>0.1183207297641438</v>
      </c>
      <c r="AD699" s="13">
        <v>9.2127140455566484E-2</v>
      </c>
      <c r="AE699" s="13">
        <v>0.13819708145570339</v>
      </c>
      <c r="AF699" s="13">
        <v>0.152077614052677</v>
      </c>
      <c r="AH699" s="13">
        <v>0.1006603888399531</v>
      </c>
      <c r="AI699" s="13">
        <v>0.1172259062503607</v>
      </c>
      <c r="AJ699" s="13">
        <v>0.1193765084036328</v>
      </c>
      <c r="AK699" s="13">
        <v>0.26849054010173801</v>
      </c>
      <c r="AL699" s="13">
        <v>9.224050120396099E-2</v>
      </c>
      <c r="AM699" s="13">
        <v>9.7284161319022747E-2</v>
      </c>
      <c r="AO699" s="13">
        <v>9.7164233533186442E-2</v>
      </c>
      <c r="AP699" s="13">
        <v>0.1238076438014202</v>
      </c>
      <c r="AQ699" s="13">
        <v>0.14046384035993259</v>
      </c>
      <c r="AR699" s="13">
        <v>0.21796815780983139</v>
      </c>
      <c r="AS699" s="13">
        <v>0.11042119941507331</v>
      </c>
      <c r="AT699" s="13">
        <v>9.9869514215503372E-2</v>
      </c>
      <c r="AV699" s="13">
        <v>0.12713839683906011</v>
      </c>
      <c r="AW699" s="13">
        <v>0.14796352204730981</v>
      </c>
      <c r="AX699" s="13">
        <v>0.2270782668332135</v>
      </c>
      <c r="AY699" s="13">
        <v>0.10207390032431569</v>
      </c>
      <c r="AZ699" s="13">
        <v>9.5545863307790066E-2</v>
      </c>
      <c r="BB699" s="13">
        <v>0.1061624141768982</v>
      </c>
      <c r="BC699" s="13">
        <v>0.1220515179190738</v>
      </c>
      <c r="BD699" s="13">
        <v>0.14283736157767199</v>
      </c>
      <c r="BE699" s="13">
        <v>0.23417839609883509</v>
      </c>
      <c r="BF699" s="13">
        <v>8.7979929963743805E-2</v>
      </c>
      <c r="BH699" s="13">
        <v>0.11424137163099091</v>
      </c>
      <c r="BI699" s="13">
        <v>0.1088853339115209</v>
      </c>
      <c r="BJ699" s="13">
        <v>0.13553271203458481</v>
      </c>
      <c r="BK699" s="13">
        <v>0.20916708108547641</v>
      </c>
      <c r="BL699" s="13">
        <v>9.7283603255748211E-2</v>
      </c>
      <c r="BN699" s="13">
        <v>0.1307478969231709</v>
      </c>
      <c r="BO699" s="13">
        <v>0.11683055646823171</v>
      </c>
      <c r="BP699" s="13">
        <v>0.25317070479446879</v>
      </c>
      <c r="BQ699" s="13">
        <v>9.7866932932180725E-2</v>
      </c>
      <c r="BR699" s="13">
        <v>0.11853143225518099</v>
      </c>
      <c r="BS699" s="13">
        <v>9.9748460370927661E-2</v>
      </c>
    </row>
    <row r="700" spans="2:73" ht="43.5" x14ac:dyDescent="0.35">
      <c r="B700" s="12" t="s">
        <v>277</v>
      </c>
      <c r="C700" s="13">
        <v>0.21157922576083921</v>
      </c>
      <c r="D700" s="13">
        <v>7.9599129912097416E-2</v>
      </c>
      <c r="E700" s="13">
        <v>0.13633358539064899</v>
      </c>
      <c r="F700" s="13">
        <v>0.16064679594205961</v>
      </c>
      <c r="G700" s="13">
        <v>0.18060853991036871</v>
      </c>
      <c r="H700" s="13">
        <v>0.26167878438180531</v>
      </c>
      <c r="I700" s="13">
        <v>0.34350335102701968</v>
      </c>
      <c r="K700" s="13">
        <v>0.22024728094682439</v>
      </c>
      <c r="L700" s="13">
        <v>0.2033963575949122</v>
      </c>
      <c r="N700" s="13">
        <v>0.19517198489126639</v>
      </c>
      <c r="O700" s="13">
        <v>0.210658984823204</v>
      </c>
      <c r="P700" s="13">
        <v>0.22199363673114589</v>
      </c>
      <c r="Q700" s="13">
        <v>0.21466340707505421</v>
      </c>
      <c r="S700" s="13">
        <v>0.14614727613111669</v>
      </c>
      <c r="T700" s="13">
        <v>0.1158240540458005</v>
      </c>
      <c r="U700" s="13">
        <v>0.2152192852101153</v>
      </c>
      <c r="V700" s="13">
        <v>0.29867195615675302</v>
      </c>
      <c r="W700" s="13">
        <v>0.32398111832571352</v>
      </c>
      <c r="X700" s="13">
        <v>0.28522408910641422</v>
      </c>
      <c r="Y700" s="13">
        <v>0.193120334976144</v>
      </c>
      <c r="Z700" s="13">
        <v>0.209114774286904</v>
      </c>
      <c r="AB700" s="13">
        <v>0.1766890796049044</v>
      </c>
      <c r="AC700" s="13">
        <v>0.22927393124724499</v>
      </c>
      <c r="AD700" s="13">
        <v>0.23405352400741411</v>
      </c>
      <c r="AE700" s="13">
        <v>0.19298039918129331</v>
      </c>
      <c r="AF700" s="13">
        <v>0.19068245649971499</v>
      </c>
      <c r="AH700" s="13">
        <v>0.17376953893504879</v>
      </c>
      <c r="AI700" s="13">
        <v>0.16111161988874209</v>
      </c>
      <c r="AJ700" s="13">
        <v>0.31943103523049188</v>
      </c>
      <c r="AK700" s="13">
        <v>0.20318231484628041</v>
      </c>
      <c r="AL700" s="13">
        <v>7.9826598982742747E-2</v>
      </c>
      <c r="AM700" s="13">
        <v>0.4094365583839254</v>
      </c>
      <c r="AO700" s="13">
        <v>0.18131803430919199</v>
      </c>
      <c r="AP700" s="13">
        <v>0.18154327420411931</v>
      </c>
      <c r="AQ700" s="13">
        <v>0.30948167461383541</v>
      </c>
      <c r="AR700" s="13">
        <v>0.178670571497589</v>
      </c>
      <c r="AS700" s="13">
        <v>6.5671864420997331E-2</v>
      </c>
      <c r="AT700" s="13">
        <v>0.38975046327734791</v>
      </c>
      <c r="AV700" s="13">
        <v>0.15249630453581081</v>
      </c>
      <c r="AW700" s="13">
        <v>0.27258769002191358</v>
      </c>
      <c r="AX700" s="13">
        <v>0.21896733204843299</v>
      </c>
      <c r="AY700" s="13">
        <v>7.9856279768876534E-2</v>
      </c>
      <c r="AZ700" s="13">
        <v>0.39723764361847952</v>
      </c>
      <c r="BB700" s="13">
        <v>0.18973441764741239</v>
      </c>
      <c r="BC700" s="13">
        <v>0.20874385761070649</v>
      </c>
      <c r="BD700" s="13">
        <v>0.38625678172415467</v>
      </c>
      <c r="BE700" s="13">
        <v>0.27362148330981562</v>
      </c>
      <c r="BF700" s="13">
        <v>0.12641269407013231</v>
      </c>
      <c r="BH700" s="13">
        <v>0.20239572237098241</v>
      </c>
      <c r="BI700" s="13">
        <v>0.1905773283147979</v>
      </c>
      <c r="BJ700" s="13">
        <v>0.38981924564985437</v>
      </c>
      <c r="BK700" s="13">
        <v>0.27704418659143021</v>
      </c>
      <c r="BL700" s="13">
        <v>8.1184071281673403E-2</v>
      </c>
      <c r="BN700" s="13">
        <v>0.200194697120538</v>
      </c>
      <c r="BO700" s="13">
        <v>0.33163730346649178</v>
      </c>
      <c r="BP700" s="13">
        <v>0.2460787844243244</v>
      </c>
      <c r="BQ700" s="13">
        <v>0.3361769257059502</v>
      </c>
      <c r="BR700" s="13">
        <v>6.0723343084104812E-2</v>
      </c>
      <c r="BS700" s="13">
        <v>0.18829042774259491</v>
      </c>
    </row>
    <row r="701" spans="2:73" ht="29" x14ac:dyDescent="0.35">
      <c r="B701" s="12" t="s">
        <v>278</v>
      </c>
      <c r="C701" s="13">
        <v>5.461060231105043E-2</v>
      </c>
      <c r="D701" s="13">
        <v>0.1161181626347029</v>
      </c>
      <c r="E701" s="13">
        <v>6.2278156217373447E-2</v>
      </c>
      <c r="F701" s="13">
        <v>6.5477522465036464E-2</v>
      </c>
      <c r="G701" s="13">
        <v>2.8889489760306211E-2</v>
      </c>
      <c r="H701" s="13">
        <v>5.1399840622668447E-2</v>
      </c>
      <c r="I701" s="13">
        <v>3.6182531868936489E-2</v>
      </c>
      <c r="K701" s="13">
        <v>5.0817531042105943E-2</v>
      </c>
      <c r="L701" s="13">
        <v>5.6235462748835757E-2</v>
      </c>
      <c r="N701" s="13">
        <v>4.5816952156791629E-2</v>
      </c>
      <c r="O701" s="13">
        <v>5.5750945117466387E-2</v>
      </c>
      <c r="P701" s="13">
        <v>7.0709839843628455E-2</v>
      </c>
      <c r="Q701" s="13">
        <v>4.5698997050932763E-2</v>
      </c>
      <c r="S701" s="13">
        <v>4.2914989461282749E-2</v>
      </c>
      <c r="T701" s="13">
        <v>7.4855351957126018E-2</v>
      </c>
      <c r="U701" s="13">
        <v>7.949527589816438E-2</v>
      </c>
      <c r="V701" s="13">
        <v>4.7010011026694533E-2</v>
      </c>
      <c r="W701" s="13">
        <v>2.9683760769621668E-2</v>
      </c>
      <c r="X701" s="13">
        <v>4.2883841701004968E-2</v>
      </c>
      <c r="Y701" s="13">
        <v>9.2437751518913924E-2</v>
      </c>
      <c r="Z701" s="13">
        <v>7.9674656530797569E-2</v>
      </c>
      <c r="AB701" s="13">
        <v>3.2976809457520753E-2</v>
      </c>
      <c r="AC701" s="13">
        <v>6.2267801205951108E-2</v>
      </c>
      <c r="AD701" s="13">
        <v>6.6357282651848995E-2</v>
      </c>
      <c r="AE701" s="13">
        <v>4.0496209288414922E-2</v>
      </c>
      <c r="AF701" s="13">
        <v>8.1009184959098687E-2</v>
      </c>
      <c r="AH701" s="13">
        <v>5.0551261157514273E-2</v>
      </c>
      <c r="AI701" s="13">
        <v>3.6001153034963429E-2</v>
      </c>
      <c r="AJ701" s="13">
        <v>0.108620221769651</v>
      </c>
      <c r="AK701" s="13">
        <v>3.9614869686396839E-2</v>
      </c>
      <c r="AL701" s="13">
        <v>6.3377159177344919E-2</v>
      </c>
      <c r="AM701" s="13">
        <v>5.18140721541391E-2</v>
      </c>
      <c r="AO701" s="13">
        <v>4.938910190339324E-2</v>
      </c>
      <c r="AP701" s="13">
        <v>3.9851363034434803E-2</v>
      </c>
      <c r="AQ701" s="13">
        <v>0.1089445827587649</v>
      </c>
      <c r="AR701" s="13">
        <v>4.0234065131455513E-2</v>
      </c>
      <c r="AS701" s="13">
        <v>6.0122542999931847E-2</v>
      </c>
      <c r="AT701" s="13">
        <v>5.3260617950724468E-2</v>
      </c>
      <c r="AV701" s="13">
        <v>4.7457720193404433E-2</v>
      </c>
      <c r="AW701" s="13">
        <v>9.2813289826453538E-2</v>
      </c>
      <c r="AX701" s="13">
        <v>4.2615398802929097E-2</v>
      </c>
      <c r="AY701" s="13">
        <v>7.1624488342556067E-2</v>
      </c>
      <c r="AZ701" s="13">
        <v>6.3756397946261839E-2</v>
      </c>
      <c r="BB701" s="13">
        <v>4.6539737388547678E-2</v>
      </c>
      <c r="BC701" s="13">
        <v>3.8637215921493419E-2</v>
      </c>
      <c r="BD701" s="13">
        <v>7.329445768262266E-2</v>
      </c>
      <c r="BE701" s="13">
        <v>3.2599706825353313E-2</v>
      </c>
      <c r="BF701" s="13">
        <v>0.1030869043390896</v>
      </c>
      <c r="BH701" s="13">
        <v>4.7223760741341263E-2</v>
      </c>
      <c r="BI701" s="13">
        <v>4.5448508917011618E-2</v>
      </c>
      <c r="BJ701" s="13">
        <v>7.0571692713961312E-2</v>
      </c>
      <c r="BK701" s="13">
        <v>2.559559636573315E-2</v>
      </c>
      <c r="BL701" s="13">
        <v>9.8240241451245061E-2</v>
      </c>
      <c r="BN701" s="13">
        <v>5.5904383872885911E-2</v>
      </c>
      <c r="BO701" s="13">
        <v>7.3624283950915789E-2</v>
      </c>
      <c r="BP701" s="13">
        <v>3.3928320664948539E-2</v>
      </c>
      <c r="BQ701" s="13">
        <v>7.6702904299662589E-2</v>
      </c>
      <c r="BR701" s="13">
        <v>0.1052509527313077</v>
      </c>
      <c r="BS701" s="13">
        <v>4.6456739989201648E-2</v>
      </c>
    </row>
    <row r="702" spans="2:73" ht="58" x14ac:dyDescent="0.35">
      <c r="B702" s="12" t="s">
        <v>279</v>
      </c>
      <c r="C702" s="13">
        <v>7.7419096375377916E-2</v>
      </c>
      <c r="D702" s="13">
        <v>7.6583632161971948E-2</v>
      </c>
      <c r="E702" s="13">
        <v>8.5253254973703882E-2</v>
      </c>
      <c r="F702" s="13">
        <v>9.1448744125093101E-2</v>
      </c>
      <c r="G702" s="13">
        <v>6.2670716669476129E-2</v>
      </c>
      <c r="H702" s="13">
        <v>0.101513547837968</v>
      </c>
      <c r="I702" s="13">
        <v>5.6545224494710812E-2</v>
      </c>
      <c r="K702" s="13">
        <v>5.9753584732516907E-2</v>
      </c>
      <c r="L702" s="13">
        <v>9.5262305784854492E-2</v>
      </c>
      <c r="N702" s="13">
        <v>7.5835422357925314E-2</v>
      </c>
      <c r="O702" s="13">
        <v>8.0553056778569915E-2</v>
      </c>
      <c r="P702" s="13">
        <v>8.1939367621301301E-2</v>
      </c>
      <c r="Q702" s="13">
        <v>6.9925550799514111E-2</v>
      </c>
      <c r="S702" s="13">
        <v>9.1836599362254842E-2</v>
      </c>
      <c r="T702" s="13">
        <v>8.6779344569973799E-2</v>
      </c>
      <c r="U702" s="13">
        <v>4.3495315857653739E-2</v>
      </c>
      <c r="V702" s="13">
        <v>9.1861276429689123E-2</v>
      </c>
      <c r="W702" s="13">
        <v>7.5520908564633171E-2</v>
      </c>
      <c r="X702" s="13">
        <v>6.6133635818286921E-2</v>
      </c>
      <c r="Y702" s="13">
        <v>3.074952049647554E-2</v>
      </c>
      <c r="Z702" s="13">
        <v>5.1402993610348828E-2</v>
      </c>
      <c r="AB702" s="13">
        <v>9.9376121645161464E-2</v>
      </c>
      <c r="AC702" s="13">
        <v>5.8277407124110482E-2</v>
      </c>
      <c r="AD702" s="13">
        <v>0.10958880079881041</v>
      </c>
      <c r="AE702" s="13">
        <v>8.4680555826354295E-2</v>
      </c>
      <c r="AF702" s="13">
        <v>5.8395309419809277E-2</v>
      </c>
      <c r="AH702" s="13">
        <v>7.2613212018932866E-2</v>
      </c>
      <c r="AI702" s="13">
        <v>7.6482835044186112E-2</v>
      </c>
      <c r="AJ702" s="13">
        <v>7.0353743228329768E-2</v>
      </c>
      <c r="AK702" s="13">
        <v>8.1115505922052134E-2</v>
      </c>
      <c r="AL702" s="13">
        <v>6.3509492676785184E-2</v>
      </c>
      <c r="AM702" s="13">
        <v>9.2122283757171727E-2</v>
      </c>
      <c r="AO702" s="13">
        <v>7.778462408837819E-2</v>
      </c>
      <c r="AP702" s="13">
        <v>7.6123187603013051E-2</v>
      </c>
      <c r="AQ702" s="13">
        <v>9.2877781018518124E-2</v>
      </c>
      <c r="AR702" s="13">
        <v>9.4066322537037575E-2</v>
      </c>
      <c r="AS702" s="13">
        <v>5.2348374947946683E-2</v>
      </c>
      <c r="AT702" s="13">
        <v>8.6286891574271524E-2</v>
      </c>
      <c r="AV702" s="13">
        <v>6.3017974996059503E-2</v>
      </c>
      <c r="AW702" s="13">
        <v>0.10740577393743909</v>
      </c>
      <c r="AX702" s="13">
        <v>7.9163342666608572E-2</v>
      </c>
      <c r="AY702" s="13">
        <v>9.164628949845241E-2</v>
      </c>
      <c r="AZ702" s="13">
        <v>8.7662284578878549E-2</v>
      </c>
      <c r="BB702" s="13">
        <v>8.1478040748212799E-2</v>
      </c>
      <c r="BC702" s="13">
        <v>7.9859315389395433E-2</v>
      </c>
      <c r="BD702" s="13">
        <v>6.5365114492792975E-2</v>
      </c>
      <c r="BE702" s="13">
        <v>4.9904143718962207E-2</v>
      </c>
      <c r="BF702" s="13">
        <v>5.5064629281721643E-2</v>
      </c>
      <c r="BH702" s="13">
        <v>8.1255580803452729E-2</v>
      </c>
      <c r="BI702" s="13">
        <v>8.3552175391846714E-2</v>
      </c>
      <c r="BJ702" s="13">
        <v>6.1874296383284497E-2</v>
      </c>
      <c r="BK702" s="13">
        <v>5.3372129210970988E-2</v>
      </c>
      <c r="BL702" s="13">
        <v>2.7672589011510651E-2</v>
      </c>
      <c r="BN702" s="13">
        <v>7.2252587640489779E-2</v>
      </c>
      <c r="BO702" s="13">
        <v>7.3866126767334048E-2</v>
      </c>
      <c r="BP702" s="13">
        <v>5.8457496221917531E-2</v>
      </c>
      <c r="BQ702" s="13">
        <v>0.1063658869232727</v>
      </c>
      <c r="BR702" s="13">
        <v>7.6064569421983572E-2</v>
      </c>
      <c r="BS702" s="13">
        <v>6.9744969084230002E-2</v>
      </c>
    </row>
    <row r="703" spans="2:73" x14ac:dyDescent="0.35">
      <c r="B703" s="12" t="s">
        <v>90</v>
      </c>
      <c r="C703" s="13">
        <v>2.2306139066162651E-2</v>
      </c>
      <c r="D703" s="13">
        <v>1.9977994568914241E-2</v>
      </c>
      <c r="E703" s="13">
        <v>3.6749962547951993E-2</v>
      </c>
      <c r="F703" s="13">
        <v>9.521934450122187E-3</v>
      </c>
      <c r="G703" s="13">
        <v>2.4072996068628241E-2</v>
      </c>
      <c r="H703" s="13">
        <v>2.2084521541909229E-2</v>
      </c>
      <c r="I703" s="13">
        <v>1.9952665595862389E-2</v>
      </c>
      <c r="K703" s="13">
        <v>4.5551599817676086E-3</v>
      </c>
      <c r="L703" s="13">
        <v>4.0108415608066918E-2</v>
      </c>
      <c r="N703" s="13">
        <v>9.9912484871727929E-3</v>
      </c>
      <c r="O703" s="13">
        <v>1.7302039548118129E-2</v>
      </c>
      <c r="P703" s="13">
        <v>2.4366031780051992E-2</v>
      </c>
      <c r="Q703" s="13">
        <v>3.5754920719914193E-2</v>
      </c>
      <c r="S703" s="13">
        <v>2.7113738953926401E-2</v>
      </c>
      <c r="T703" s="13">
        <v>1.340381459576368E-2</v>
      </c>
      <c r="U703" s="13">
        <v>0</v>
      </c>
      <c r="V703" s="13">
        <v>3.6750415385232917E-2</v>
      </c>
      <c r="W703" s="13">
        <v>4.2412936057578702E-3</v>
      </c>
      <c r="X703" s="13">
        <v>4.1617924405132532E-2</v>
      </c>
      <c r="Y703" s="13">
        <v>3.8546953133632517E-2</v>
      </c>
      <c r="Z703" s="13">
        <v>9.434116441812971E-3</v>
      </c>
      <c r="AB703" s="13">
        <v>3.6500622787538677E-2</v>
      </c>
      <c r="AC703" s="13">
        <v>1.7522647734771461E-2</v>
      </c>
      <c r="AD703" s="13">
        <v>2.767066751084199E-2</v>
      </c>
      <c r="AE703" s="13">
        <v>0</v>
      </c>
      <c r="AF703" s="13">
        <v>1.9551003173005701E-2</v>
      </c>
      <c r="AH703" s="13">
        <v>1.8040361220504179E-2</v>
      </c>
      <c r="AI703" s="13">
        <v>1.9535230178278271E-2</v>
      </c>
      <c r="AJ703" s="13">
        <v>1.8007340730987271E-2</v>
      </c>
      <c r="AK703" s="13">
        <v>1.5998549068983309E-2</v>
      </c>
      <c r="AL703" s="13">
        <v>1.9431835413115221E-2</v>
      </c>
      <c r="AM703" s="13">
        <v>2.399601841388763E-2</v>
      </c>
      <c r="AO703" s="13">
        <v>1.8734056201590469E-2</v>
      </c>
      <c r="AP703" s="13">
        <v>1.4444417728795469E-2</v>
      </c>
      <c r="AQ703" s="13">
        <v>1.76700811142773E-2</v>
      </c>
      <c r="AR703" s="13">
        <v>3.5236066596728878E-2</v>
      </c>
      <c r="AS703" s="13">
        <v>1.3904066235914491E-2</v>
      </c>
      <c r="AT703" s="13">
        <v>2.2608826585570851E-2</v>
      </c>
      <c r="AV703" s="13">
        <v>1.2057701751785929E-2</v>
      </c>
      <c r="AW703" s="13">
        <v>2.7340072914129359E-2</v>
      </c>
      <c r="AX703" s="13">
        <v>3.8905516972389809E-2</v>
      </c>
      <c r="AY703" s="13">
        <v>1.282029805270235E-2</v>
      </c>
      <c r="AZ703" s="13">
        <v>1.9490427943829339E-2</v>
      </c>
      <c r="BB703" s="13">
        <v>1.8901372510125601E-2</v>
      </c>
      <c r="BC703" s="13">
        <v>9.4488687591930531E-3</v>
      </c>
      <c r="BD703" s="13">
        <v>1.190187238456631E-2</v>
      </c>
      <c r="BE703" s="13">
        <v>3.2720442904654597E-2</v>
      </c>
      <c r="BF703" s="13">
        <v>2.3681986533969138E-2</v>
      </c>
      <c r="BH703" s="13">
        <v>1.8099115545097862E-2</v>
      </c>
      <c r="BI703" s="13">
        <v>9.918881578710282E-3</v>
      </c>
      <c r="BJ703" s="13">
        <v>1.12662539514083E-2</v>
      </c>
      <c r="BK703" s="13">
        <v>5.0616625484750939E-2</v>
      </c>
      <c r="BL703" s="13">
        <v>2.650572559155245E-2</v>
      </c>
      <c r="BN703" s="13">
        <v>9.1705090228969138E-3</v>
      </c>
      <c r="BO703" s="13">
        <v>2.4045704688855411E-2</v>
      </c>
      <c r="BP703" s="13">
        <v>3.4053977390523051E-2</v>
      </c>
      <c r="BQ703" s="13">
        <v>4.1014475592861623E-2</v>
      </c>
      <c r="BR703" s="13">
        <v>3.6728192731518811E-2</v>
      </c>
      <c r="BS703" s="13">
        <v>1.4617312354986259E-2</v>
      </c>
    </row>
    <row r="704" spans="2:73" x14ac:dyDescent="0.35">
      <c r="B704" s="12" t="s">
        <v>96</v>
      </c>
      <c r="C704" s="13">
        <v>0.1113840687083848</v>
      </c>
      <c r="D704" s="13">
        <v>0.14304417675635039</v>
      </c>
      <c r="E704" s="13">
        <v>0.13130302123771259</v>
      </c>
      <c r="F704" s="13">
        <v>9.8078532446471911E-2</v>
      </c>
      <c r="G704" s="13">
        <v>9.3746706341291647E-2</v>
      </c>
      <c r="H704" s="13">
        <v>0.114590530207043</v>
      </c>
      <c r="I704" s="13">
        <v>0.102206975593191</v>
      </c>
      <c r="K704" s="13">
        <v>5.1092115506155882E-2</v>
      </c>
      <c r="L704" s="13">
        <v>0.17193195072545059</v>
      </c>
      <c r="N704" s="13">
        <v>5.4131782808515119E-2</v>
      </c>
      <c r="O704" s="13">
        <v>0.1074718974667311</v>
      </c>
      <c r="P704" s="13">
        <v>0.1138356334020748</v>
      </c>
      <c r="Q704" s="13">
        <v>0.15753764506057141</v>
      </c>
      <c r="S704" s="13">
        <v>0.12478859056274499</v>
      </c>
      <c r="T704" s="13">
        <v>0.12425536653274841</v>
      </c>
      <c r="U704" s="13">
        <v>7.3708249891959537E-2</v>
      </c>
      <c r="V704" s="13">
        <v>0.1141222129760837</v>
      </c>
      <c r="W704" s="13">
        <v>0.1104338274900287</v>
      </c>
      <c r="X704" s="13">
        <v>4.1196862330600367E-2</v>
      </c>
      <c r="Y704" s="13">
        <v>0.12902967929287359</v>
      </c>
      <c r="Z704" s="13">
        <v>0.14021607338518319</v>
      </c>
      <c r="AB704" s="13">
        <v>0.16081833895350939</v>
      </c>
      <c r="AC704" s="13">
        <v>0.1019766442574515</v>
      </c>
      <c r="AD704" s="13">
        <v>7.1743642342917621E-2</v>
      </c>
      <c r="AE704" s="13">
        <v>9.0544993278084157E-2</v>
      </c>
      <c r="AF704" s="13">
        <v>3.7710212804285471E-2</v>
      </c>
      <c r="AH704" s="13">
        <v>0.10232061589877051</v>
      </c>
      <c r="AI704" s="13">
        <v>8.1169851845227667E-2</v>
      </c>
      <c r="AJ704" s="13">
        <v>6.6663534779687894E-2</v>
      </c>
      <c r="AK704" s="13">
        <v>0.1168563045461915</v>
      </c>
      <c r="AL704" s="13">
        <v>0.1249360688433933</v>
      </c>
      <c r="AM704" s="13">
        <v>8.1947217790249854E-2</v>
      </c>
      <c r="AO704" s="13">
        <v>0.11149727965960241</v>
      </c>
      <c r="AP704" s="13">
        <v>7.5784284722017314E-2</v>
      </c>
      <c r="AQ704" s="13">
        <v>6.5414992947542744E-2</v>
      </c>
      <c r="AR704" s="13">
        <v>0.13322928150872029</v>
      </c>
      <c r="AS704" s="13">
        <v>0.10037786573752119</v>
      </c>
      <c r="AT704" s="13">
        <v>6.7663813640612983E-2</v>
      </c>
      <c r="AV704" s="13">
        <v>8.8485127401555314E-2</v>
      </c>
      <c r="AW704" s="13">
        <v>6.8913460306940982E-2</v>
      </c>
      <c r="AX704" s="13">
        <v>8.7058351687507057E-2</v>
      </c>
      <c r="AY704" s="13">
        <v>7.5703358935106407E-2</v>
      </c>
      <c r="AZ704" s="13">
        <v>5.2456660707431359E-2</v>
      </c>
      <c r="BB704" s="13">
        <v>9.8706717942589686E-2</v>
      </c>
      <c r="BC704" s="13">
        <v>8.4981085177388116E-2</v>
      </c>
      <c r="BD704" s="13">
        <v>7.2847336179792319E-2</v>
      </c>
      <c r="BE704" s="13">
        <v>5.897041823883066E-2</v>
      </c>
      <c r="BF704" s="13">
        <v>0.1190353104401444</v>
      </c>
      <c r="BH704" s="13">
        <v>0.1048882239461008</v>
      </c>
      <c r="BI704" s="13">
        <v>8.5177223397778154E-2</v>
      </c>
      <c r="BJ704" s="13">
        <v>6.2204116941227433E-2</v>
      </c>
      <c r="BK704" s="13">
        <v>7.5799299890281502E-2</v>
      </c>
      <c r="BL704" s="13">
        <v>8.384499032342517E-2</v>
      </c>
      <c r="BN704" s="13">
        <v>9.0887981587784147E-2</v>
      </c>
      <c r="BO704" s="13">
        <v>0.1004809503677139</v>
      </c>
      <c r="BP704" s="13">
        <v>8.5563674093493691E-2</v>
      </c>
      <c r="BQ704" s="13">
        <v>5.0613236451387947E-2</v>
      </c>
      <c r="BR704" s="13">
        <v>8.3722616171086062E-2</v>
      </c>
      <c r="BS704" s="13">
        <v>9.2216377067925737E-2</v>
      </c>
    </row>
    <row r="706" spans="2:73" x14ac:dyDescent="0.35">
      <c r="B706" s="25" t="s">
        <v>280</v>
      </c>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row>
    <row r="707" spans="2:73" x14ac:dyDescent="0.35">
      <c r="B707" s="27" t="s">
        <v>16</v>
      </c>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row>
    <row r="708" spans="2:73" ht="29" x14ac:dyDescent="0.35">
      <c r="B708" s="12" t="s">
        <v>273</v>
      </c>
      <c r="C708" s="13">
        <v>7.791132894065371E-2</v>
      </c>
      <c r="D708" s="13">
        <v>0.1471246592649845</v>
      </c>
      <c r="E708" s="13">
        <v>0.11820616845542491</v>
      </c>
      <c r="F708" s="13">
        <v>0.1097167499542593</v>
      </c>
      <c r="G708" s="13">
        <v>6.5400505939097825E-2</v>
      </c>
      <c r="H708" s="13">
        <v>5.3517627427171921E-2</v>
      </c>
      <c r="I708" s="13">
        <v>2.455325099214456E-2</v>
      </c>
      <c r="K708" s="13">
        <v>8.4407511946383879E-2</v>
      </c>
      <c r="L708" s="13">
        <v>7.1593784021725435E-2</v>
      </c>
      <c r="N708" s="13">
        <v>0.1250471904488048</v>
      </c>
      <c r="O708" s="13">
        <v>7.8116366988896971E-2</v>
      </c>
      <c r="P708" s="13">
        <v>6.8075020533470684E-2</v>
      </c>
      <c r="Q708" s="13">
        <v>5.3554257697315713E-2</v>
      </c>
      <c r="S708" s="13">
        <v>0.11711747447047199</v>
      </c>
      <c r="T708" s="13">
        <v>8.6127382535292243E-2</v>
      </c>
      <c r="U708" s="13">
        <v>3.1188783856442269E-2</v>
      </c>
      <c r="V708" s="13">
        <v>4.6367673167181121E-2</v>
      </c>
      <c r="W708" s="13">
        <v>7.2489399176826952E-2</v>
      </c>
      <c r="X708" s="13">
        <v>5.4778657537675197E-2</v>
      </c>
      <c r="Y708" s="13">
        <v>6.1779980614180878E-2</v>
      </c>
      <c r="Z708" s="13">
        <v>6.7735156529678778E-2</v>
      </c>
      <c r="AB708" s="13">
        <v>5.1265966463343533E-2</v>
      </c>
      <c r="AC708" s="13">
        <v>8.2183128186375812E-2</v>
      </c>
      <c r="AD708" s="13">
        <v>8.5412233430606957E-2</v>
      </c>
      <c r="AE708" s="13">
        <v>7.5752497345241712E-2</v>
      </c>
      <c r="AF708" s="13">
        <v>0.1291561668220651</v>
      </c>
      <c r="AH708" s="13">
        <v>8.8948915804382619E-2</v>
      </c>
      <c r="AI708" s="13">
        <v>0.1139664295482264</v>
      </c>
      <c r="AJ708" s="13">
        <v>5.871560078983834E-2</v>
      </c>
      <c r="AK708" s="13">
        <v>6.1664950560884273E-2</v>
      </c>
      <c r="AL708" s="13">
        <v>8.7740120937870245E-2</v>
      </c>
      <c r="AM708" s="13">
        <v>5.2000821637614263E-2</v>
      </c>
      <c r="AO708" s="13">
        <v>7.7608290724151763E-2</v>
      </c>
      <c r="AP708" s="13">
        <v>0.12997787602526531</v>
      </c>
      <c r="AQ708" s="13">
        <v>5.8579651720564688E-2</v>
      </c>
      <c r="AR708" s="13">
        <v>6.8331161470754853E-2</v>
      </c>
      <c r="AS708" s="13">
        <v>9.6834406164837822E-2</v>
      </c>
      <c r="AT708" s="13">
        <v>5.3436571586615633E-2</v>
      </c>
      <c r="AV708" s="13">
        <v>0.13777683450125949</v>
      </c>
      <c r="AW708" s="13">
        <v>6.4389063620141754E-2</v>
      </c>
      <c r="AX708" s="13">
        <v>6.4766392486534458E-2</v>
      </c>
      <c r="AY708" s="13">
        <v>8.6069188674534072E-2</v>
      </c>
      <c r="AZ708" s="13">
        <v>4.4679853234727507E-2</v>
      </c>
      <c r="BB708" s="13">
        <v>7.8397616372438556E-2</v>
      </c>
      <c r="BC708" s="13">
        <v>9.7834569725502293E-2</v>
      </c>
      <c r="BD708" s="13">
        <v>4.9425801900126277E-2</v>
      </c>
      <c r="BE708" s="13">
        <v>4.5059184007994427E-2</v>
      </c>
      <c r="BF708" s="13">
        <v>4.7626811601828307E-2</v>
      </c>
      <c r="BH708" s="13">
        <v>7.8171576921193073E-2</v>
      </c>
      <c r="BI708" s="13">
        <v>0.10452636715618691</v>
      </c>
      <c r="BJ708" s="13">
        <v>5.02100860986942E-2</v>
      </c>
      <c r="BK708" s="13">
        <v>2.4815283449973611E-2</v>
      </c>
      <c r="BL708" s="13">
        <v>9.1230465027310956E-2</v>
      </c>
      <c r="BN708" s="13">
        <v>9.7639984508899269E-2</v>
      </c>
      <c r="BO708" s="13">
        <v>4.164070488304606E-2</v>
      </c>
      <c r="BP708" s="13">
        <v>3.4138382769768869E-2</v>
      </c>
      <c r="BQ708" s="13">
        <v>6.2180019038796323E-2</v>
      </c>
      <c r="BR708" s="13">
        <v>0.10877794640680261</v>
      </c>
      <c r="BS708" s="13">
        <v>8.2784017423566253E-2</v>
      </c>
    </row>
    <row r="709" spans="2:73" ht="29" x14ac:dyDescent="0.35">
      <c r="B709" s="12" t="s">
        <v>274</v>
      </c>
      <c r="C709" s="13">
        <v>5.8817567743136373E-2</v>
      </c>
      <c r="D709" s="13">
        <v>6.04818121761364E-2</v>
      </c>
      <c r="E709" s="13">
        <v>9.6435387003003928E-2</v>
      </c>
      <c r="F709" s="13">
        <v>6.5146540839431097E-2</v>
      </c>
      <c r="G709" s="13">
        <v>4.4256211732139741E-2</v>
      </c>
      <c r="H709" s="13">
        <v>5.2274076578944062E-2</v>
      </c>
      <c r="I709" s="13">
        <v>4.2131410715966523E-2</v>
      </c>
      <c r="K709" s="13">
        <v>5.9433735925187678E-2</v>
      </c>
      <c r="L709" s="13">
        <v>5.8336292211742677E-2</v>
      </c>
      <c r="N709" s="13">
        <v>7.0507428876972728E-2</v>
      </c>
      <c r="O709" s="13">
        <v>4.6616755344396257E-2</v>
      </c>
      <c r="P709" s="13">
        <v>8.6472960274919144E-2</v>
      </c>
      <c r="Q709" s="13">
        <v>4.0208824594350517E-2</v>
      </c>
      <c r="S709" s="13">
        <v>5.9205238879629377E-2</v>
      </c>
      <c r="T709" s="13">
        <v>3.3009076246913002E-2</v>
      </c>
      <c r="U709" s="13">
        <v>4.9212919471313399E-2</v>
      </c>
      <c r="V709" s="13">
        <v>8.7864857375217972E-2</v>
      </c>
      <c r="W709" s="13">
        <v>4.9040350008953633E-2</v>
      </c>
      <c r="X709" s="13">
        <v>6.5483349140612851E-2</v>
      </c>
      <c r="Y709" s="13">
        <v>4.9714980042169551E-2</v>
      </c>
      <c r="Z709" s="13">
        <v>7.0813261628954433E-2</v>
      </c>
      <c r="AB709" s="13">
        <v>5.2272291024322667E-2</v>
      </c>
      <c r="AC709" s="13">
        <v>6.7661614371098813E-2</v>
      </c>
      <c r="AD709" s="13">
        <v>7.2991910638049648E-2</v>
      </c>
      <c r="AE709" s="13">
        <v>3.3085706857432909E-2</v>
      </c>
      <c r="AF709" s="13">
        <v>6.5177249908477966E-2</v>
      </c>
      <c r="AH709" s="13">
        <v>3.6510727086385697E-2</v>
      </c>
      <c r="AI709" s="13">
        <v>6.7666581504914822E-2</v>
      </c>
      <c r="AJ709" s="13">
        <v>8.5083554437310471E-2</v>
      </c>
      <c r="AK709" s="13">
        <v>6.3859714488371078E-2</v>
      </c>
      <c r="AL709" s="13">
        <v>5.4356226918102241E-2</v>
      </c>
      <c r="AM709" s="13">
        <v>8.9779286094521765E-2</v>
      </c>
      <c r="AO709" s="13">
        <v>4.1943787408256973E-2</v>
      </c>
      <c r="AP709" s="13">
        <v>6.4655679927933501E-2</v>
      </c>
      <c r="AQ709" s="13">
        <v>4.5838091350868602E-2</v>
      </c>
      <c r="AR709" s="13">
        <v>7.2103924798539012E-2</v>
      </c>
      <c r="AS709" s="13">
        <v>3.8893525152729237E-2</v>
      </c>
      <c r="AT709" s="13">
        <v>0.10249531720444439</v>
      </c>
      <c r="AV709" s="13">
        <v>6.8420070364496988E-2</v>
      </c>
      <c r="AW709" s="13">
        <v>2.6920141160373279E-2</v>
      </c>
      <c r="AX709" s="13">
        <v>8.3403347784936688E-2</v>
      </c>
      <c r="AY709" s="13">
        <v>6.231967371750325E-2</v>
      </c>
      <c r="AZ709" s="13">
        <v>0.1021752368837979</v>
      </c>
      <c r="BB709" s="13">
        <v>4.6083535608123921E-2</v>
      </c>
      <c r="BC709" s="13">
        <v>5.6944096201036083E-2</v>
      </c>
      <c r="BD709" s="13">
        <v>9.8700680528641518E-2</v>
      </c>
      <c r="BE709" s="13">
        <v>7.0291668301629737E-2</v>
      </c>
      <c r="BF709" s="13">
        <v>6.6971236389363739E-2</v>
      </c>
      <c r="BH709" s="13">
        <v>4.8796678818419807E-2</v>
      </c>
      <c r="BI709" s="13">
        <v>6.9226455760305283E-2</v>
      </c>
      <c r="BJ709" s="13">
        <v>8.4220111681023696E-2</v>
      </c>
      <c r="BK709" s="13">
        <v>6.1781874026516213E-2</v>
      </c>
      <c r="BL709" s="13">
        <v>5.7140993785422763E-2</v>
      </c>
      <c r="BN709" s="13">
        <v>6.3512156208426637E-2</v>
      </c>
      <c r="BO709" s="13">
        <v>8.8049863691252062E-2</v>
      </c>
      <c r="BP709" s="13">
        <v>3.2673506444470063E-2</v>
      </c>
      <c r="BQ709" s="13">
        <v>9.3218710793252835E-2</v>
      </c>
      <c r="BR709" s="13">
        <v>9.9550549638574667E-2</v>
      </c>
      <c r="BS709" s="13">
        <v>4.7585089691279399E-2</v>
      </c>
    </row>
    <row r="710" spans="2:73" ht="29" x14ac:dyDescent="0.35">
      <c r="B710" s="12" t="s">
        <v>275</v>
      </c>
      <c r="C710" s="13">
        <v>0.26188054144708289</v>
      </c>
      <c r="D710" s="13">
        <v>0.21839878640772639</v>
      </c>
      <c r="E710" s="13">
        <v>0.26241883289192502</v>
      </c>
      <c r="F710" s="13">
        <v>0.30428495734794081</v>
      </c>
      <c r="G710" s="13">
        <v>0.31023573793311637</v>
      </c>
      <c r="H710" s="13">
        <v>0.25336288456879907</v>
      </c>
      <c r="I710" s="13">
        <v>0.2240310647978713</v>
      </c>
      <c r="K710" s="13">
        <v>0.28118186515627652</v>
      </c>
      <c r="L710" s="13">
        <v>0.2431796872808514</v>
      </c>
      <c r="N710" s="13">
        <v>0.274268957289241</v>
      </c>
      <c r="O710" s="13">
        <v>0.33017237402015109</v>
      </c>
      <c r="P710" s="13">
        <v>0.22084275834406181</v>
      </c>
      <c r="Q710" s="13">
        <v>0.20114976409610369</v>
      </c>
      <c r="S710" s="13">
        <v>0.22501934706600191</v>
      </c>
      <c r="T710" s="13">
        <v>0.32028544308258738</v>
      </c>
      <c r="U710" s="13">
        <v>0.28930672915618211</v>
      </c>
      <c r="V710" s="13">
        <v>0.2004320517014086</v>
      </c>
      <c r="W710" s="13">
        <v>0.240478601866984</v>
      </c>
      <c r="X710" s="13">
        <v>0.25498049609888013</v>
      </c>
      <c r="Y710" s="13">
        <v>0.49199140738742853</v>
      </c>
      <c r="Z710" s="13">
        <v>0.28879151685834342</v>
      </c>
      <c r="AB710" s="13">
        <v>0.2613597096723223</v>
      </c>
      <c r="AC710" s="13">
        <v>0.24704233602723619</v>
      </c>
      <c r="AD710" s="13">
        <v>0.27094315182527912</v>
      </c>
      <c r="AE710" s="13">
        <v>0.32181210330472981</v>
      </c>
      <c r="AF710" s="13">
        <v>0.25487928966344348</v>
      </c>
      <c r="AH710" s="13">
        <v>0.34066381894256381</v>
      </c>
      <c r="AI710" s="13">
        <v>0.32108685530067882</v>
      </c>
      <c r="AJ710" s="13">
        <v>0.15254559047544719</v>
      </c>
      <c r="AK710" s="13">
        <v>0.2389300798438258</v>
      </c>
      <c r="AL710" s="13">
        <v>0.36923789173767768</v>
      </c>
      <c r="AM710" s="13">
        <v>0.10114529261473471</v>
      </c>
      <c r="AO710" s="13">
        <v>0.31089277640570151</v>
      </c>
      <c r="AP710" s="13">
        <v>0.30104454918308732</v>
      </c>
      <c r="AQ710" s="13">
        <v>0.15546904522841981</v>
      </c>
      <c r="AR710" s="13">
        <v>0.26197736622987822</v>
      </c>
      <c r="AS710" s="13">
        <v>0.45328443149687708</v>
      </c>
      <c r="AT710" s="13">
        <v>0.1066802725388806</v>
      </c>
      <c r="AV710" s="13">
        <v>0.31545903970415512</v>
      </c>
      <c r="AW710" s="13">
        <v>0.1957824083194068</v>
      </c>
      <c r="AX710" s="13">
        <v>0.242109180207048</v>
      </c>
      <c r="AY710" s="13">
        <v>0.38417392041286991</v>
      </c>
      <c r="AZ710" s="13">
        <v>0.1144042745905397</v>
      </c>
      <c r="BB710" s="13">
        <v>0.31910282748929858</v>
      </c>
      <c r="BC710" s="13">
        <v>0.28591371416196582</v>
      </c>
      <c r="BD710" s="13">
        <v>9.2319226618857983E-2</v>
      </c>
      <c r="BE710" s="13">
        <v>0.18944445354996151</v>
      </c>
      <c r="BF710" s="13">
        <v>0.30680055086484059</v>
      </c>
      <c r="BH710" s="13">
        <v>0.31100668496952838</v>
      </c>
      <c r="BI710" s="13">
        <v>0.2795773437686036</v>
      </c>
      <c r="BJ710" s="13">
        <v>0.11108864823036629</v>
      </c>
      <c r="BK710" s="13">
        <v>0.20632061760954329</v>
      </c>
      <c r="BL710" s="13">
        <v>0.38252812081621518</v>
      </c>
      <c r="BN710" s="13">
        <v>0.26715084279027451</v>
      </c>
      <c r="BO710" s="13">
        <v>0.13001756603753459</v>
      </c>
      <c r="BP710" s="13">
        <v>0.21034816346589699</v>
      </c>
      <c r="BQ710" s="13">
        <v>7.6252888426062676E-2</v>
      </c>
      <c r="BR710" s="13">
        <v>0.34473080980854282</v>
      </c>
      <c r="BS710" s="13">
        <v>0.35055032306861811</v>
      </c>
    </row>
    <row r="711" spans="2:73" ht="29" x14ac:dyDescent="0.35">
      <c r="B711" s="12" t="s">
        <v>276</v>
      </c>
      <c r="C711" s="13">
        <v>0.13850887964792261</v>
      </c>
      <c r="D711" s="13">
        <v>0.1735855519000474</v>
      </c>
      <c r="E711" s="13">
        <v>0.16964957627678021</v>
      </c>
      <c r="F711" s="13">
        <v>9.9338506691046394E-2</v>
      </c>
      <c r="G711" s="13">
        <v>0.10237239297574501</v>
      </c>
      <c r="H711" s="13">
        <v>0.11989366657792121</v>
      </c>
      <c r="I711" s="13">
        <v>0.16559475053426709</v>
      </c>
      <c r="K711" s="13">
        <v>0.17838698545155859</v>
      </c>
      <c r="L711" s="13">
        <v>9.6654641908095237E-2</v>
      </c>
      <c r="N711" s="13">
        <v>0.19488988616357089</v>
      </c>
      <c r="O711" s="13">
        <v>0.1081059379312963</v>
      </c>
      <c r="P711" s="13">
        <v>0.12614986460580721</v>
      </c>
      <c r="Q711" s="13">
        <v>0.14724027264660461</v>
      </c>
      <c r="S711" s="13">
        <v>0.13057694785277069</v>
      </c>
      <c r="T711" s="13">
        <v>0.15603706361930969</v>
      </c>
      <c r="U711" s="13">
        <v>0.15011011216721759</v>
      </c>
      <c r="V711" s="13">
        <v>0.1211323452083735</v>
      </c>
      <c r="W711" s="13">
        <v>0.1800911712206229</v>
      </c>
      <c r="X711" s="13">
        <v>0.13593122092778179</v>
      </c>
      <c r="Y711" s="13">
        <v>8.5509792029738213E-2</v>
      </c>
      <c r="Z711" s="13">
        <v>0.1236765510903346</v>
      </c>
      <c r="AB711" s="13">
        <v>0.1190071753671192</v>
      </c>
      <c r="AC711" s="13">
        <v>0.14322287543646939</v>
      </c>
      <c r="AD711" s="13">
        <v>0.12684066427373919</v>
      </c>
      <c r="AE711" s="13">
        <v>0.15006049471196761</v>
      </c>
      <c r="AF711" s="13">
        <v>0.18448980903136139</v>
      </c>
      <c r="AH711" s="13">
        <v>0.1155530153577306</v>
      </c>
      <c r="AI711" s="13">
        <v>0.13826143577503711</v>
      </c>
      <c r="AJ711" s="13">
        <v>0.1907308490441588</v>
      </c>
      <c r="AK711" s="13">
        <v>0.19793308829035211</v>
      </c>
      <c r="AL711" s="13">
        <v>0.16519106156564831</v>
      </c>
      <c r="AM711" s="13">
        <v>0.1246104206744863</v>
      </c>
      <c r="AO711" s="13">
        <v>0.1126096020665316</v>
      </c>
      <c r="AP711" s="13">
        <v>0.13048197988828461</v>
      </c>
      <c r="AQ711" s="13">
        <v>0.20347640723097679</v>
      </c>
      <c r="AR711" s="13">
        <v>0.1688884946035917</v>
      </c>
      <c r="AS711" s="13">
        <v>0.1522785619615446</v>
      </c>
      <c r="AT711" s="13">
        <v>0.14343413955624079</v>
      </c>
      <c r="AV711" s="13">
        <v>0.1352721531582487</v>
      </c>
      <c r="AW711" s="13">
        <v>0.20439382004891499</v>
      </c>
      <c r="AX711" s="13">
        <v>0.18961148374813411</v>
      </c>
      <c r="AY711" s="13">
        <v>0.17678793963188111</v>
      </c>
      <c r="AZ711" s="13">
        <v>0.14093911563715841</v>
      </c>
      <c r="BB711" s="13">
        <v>0.1148386225143669</v>
      </c>
      <c r="BC711" s="13">
        <v>0.16159085131823869</v>
      </c>
      <c r="BD711" s="13">
        <v>0.18266650403905879</v>
      </c>
      <c r="BE711" s="13">
        <v>0.2222115178716669</v>
      </c>
      <c r="BF711" s="13">
        <v>0.27325705885929219</v>
      </c>
      <c r="BH711" s="13">
        <v>0.1118160089340845</v>
      </c>
      <c r="BI711" s="13">
        <v>0.15140155045433629</v>
      </c>
      <c r="BJ711" s="13">
        <v>0.17437457960399241</v>
      </c>
      <c r="BK711" s="13">
        <v>0.26136412389018382</v>
      </c>
      <c r="BL711" s="13">
        <v>0.25217225760576378</v>
      </c>
      <c r="BN711" s="13">
        <v>0.17733677497422731</v>
      </c>
      <c r="BO711" s="13">
        <v>0.184940967496456</v>
      </c>
      <c r="BP711" s="13">
        <v>0.27560761282097318</v>
      </c>
      <c r="BQ711" s="13">
        <v>0.14122778891417309</v>
      </c>
      <c r="BR711" s="13">
        <v>0.2009831055355209</v>
      </c>
      <c r="BS711" s="13">
        <v>9.9697883998431866E-2</v>
      </c>
    </row>
    <row r="712" spans="2:73" ht="43.5" x14ac:dyDescent="0.35">
      <c r="B712" s="12" t="s">
        <v>277</v>
      </c>
      <c r="C712" s="13">
        <v>0.22685372667786169</v>
      </c>
      <c r="D712" s="13">
        <v>6.524856134291207E-2</v>
      </c>
      <c r="E712" s="13">
        <v>0.10755712537977261</v>
      </c>
      <c r="F712" s="13">
        <v>0.18537394670330751</v>
      </c>
      <c r="G712" s="13">
        <v>0.2479840439394369</v>
      </c>
      <c r="H712" s="13">
        <v>0.29641774981021179</v>
      </c>
      <c r="I712" s="13">
        <v>0.34546410231825009</v>
      </c>
      <c r="K712" s="13">
        <v>0.23959004371703241</v>
      </c>
      <c r="L712" s="13">
        <v>0.21463759680524111</v>
      </c>
      <c r="N712" s="13">
        <v>0.18431490941808309</v>
      </c>
      <c r="O712" s="13">
        <v>0.245311715117047</v>
      </c>
      <c r="P712" s="13">
        <v>0.2472797741085217</v>
      </c>
      <c r="Q712" s="13">
        <v>0.21674895727040949</v>
      </c>
      <c r="S712" s="13">
        <v>0.19752037289269009</v>
      </c>
      <c r="T712" s="13">
        <v>0.14398872642694949</v>
      </c>
      <c r="U712" s="13">
        <v>0.29247831854280038</v>
      </c>
      <c r="V712" s="13">
        <v>0.29151630380206689</v>
      </c>
      <c r="W712" s="13">
        <v>0.29570568298807498</v>
      </c>
      <c r="X712" s="13">
        <v>0.29032543569839292</v>
      </c>
      <c r="Y712" s="13">
        <v>0.16265812361701951</v>
      </c>
      <c r="Z712" s="13">
        <v>0.17997573695004609</v>
      </c>
      <c r="AB712" s="13">
        <v>0.19290615907207639</v>
      </c>
      <c r="AC712" s="13">
        <v>0.23578183360567079</v>
      </c>
      <c r="AD712" s="13">
        <v>0.26998852122064321</v>
      </c>
      <c r="AE712" s="13">
        <v>0.22240492492171851</v>
      </c>
      <c r="AF712" s="13">
        <v>0.1855695767804216</v>
      </c>
      <c r="AH712" s="13">
        <v>0.19581042190039791</v>
      </c>
      <c r="AI712" s="13">
        <v>0.18831755984327511</v>
      </c>
      <c r="AJ712" s="13">
        <v>0.29712539177063829</v>
      </c>
      <c r="AK712" s="13">
        <v>0.29090754947823633</v>
      </c>
      <c r="AL712" s="13">
        <v>5.1261663608654841E-2</v>
      </c>
      <c r="AM712" s="13">
        <v>0.3843964874838609</v>
      </c>
      <c r="AO712" s="13">
        <v>0.20266620014984579</v>
      </c>
      <c r="AP712" s="13">
        <v>0.20099296879180009</v>
      </c>
      <c r="AQ712" s="13">
        <v>0.33151636220665742</v>
      </c>
      <c r="AR712" s="13">
        <v>0.27472531912321241</v>
      </c>
      <c r="AS712" s="13">
        <v>6.9455808950560152E-2</v>
      </c>
      <c r="AT712" s="13">
        <v>0.35250753668339829</v>
      </c>
      <c r="AV712" s="13">
        <v>0.17609426249869961</v>
      </c>
      <c r="AW712" s="13">
        <v>0.28195291955747032</v>
      </c>
      <c r="AX712" s="13">
        <v>0.27562097973255889</v>
      </c>
      <c r="AY712" s="13">
        <v>5.2116205486499E-2</v>
      </c>
      <c r="AZ712" s="13">
        <v>0.37481606843553139</v>
      </c>
      <c r="BB712" s="13">
        <v>0.20959759310698611</v>
      </c>
      <c r="BC712" s="13">
        <v>0.21929553383418879</v>
      </c>
      <c r="BD712" s="13">
        <v>0.43149485557701323</v>
      </c>
      <c r="BE712" s="13">
        <v>0.30753622576455503</v>
      </c>
      <c r="BF712" s="13">
        <v>4.6015021757706623E-2</v>
      </c>
      <c r="BH712" s="13">
        <v>0.21750494787721891</v>
      </c>
      <c r="BI712" s="13">
        <v>0.20629377902460649</v>
      </c>
      <c r="BJ712" s="13">
        <v>0.4249809728970283</v>
      </c>
      <c r="BK712" s="13">
        <v>0.2966395932701516</v>
      </c>
      <c r="BL712" s="13">
        <v>4.8581557391712507E-2</v>
      </c>
      <c r="BN712" s="13">
        <v>0.22191658220643559</v>
      </c>
      <c r="BO712" s="13">
        <v>0.37498813922866497</v>
      </c>
      <c r="BP712" s="13">
        <v>0.28954122577713409</v>
      </c>
      <c r="BQ712" s="13">
        <v>0.31075431034187051</v>
      </c>
      <c r="BR712" s="13">
        <v>1.7009451231967249E-2</v>
      </c>
      <c r="BS712" s="13">
        <v>0.20013451871974511</v>
      </c>
    </row>
    <row r="713" spans="2:73" ht="29" x14ac:dyDescent="0.35">
      <c r="B713" s="12" t="s">
        <v>278</v>
      </c>
      <c r="C713" s="13">
        <v>3.7460131078973488E-2</v>
      </c>
      <c r="D713" s="13">
        <v>5.2294452918245048E-2</v>
      </c>
      <c r="E713" s="13">
        <v>4.9937290068390427E-2</v>
      </c>
      <c r="F713" s="13">
        <v>5.2472706967047332E-2</v>
      </c>
      <c r="G713" s="13">
        <v>3.6737002057393831E-2</v>
      </c>
      <c r="H713" s="13">
        <v>2.7164087079515811E-2</v>
      </c>
      <c r="I713" s="13">
        <v>2.0181298163544529E-2</v>
      </c>
      <c r="K713" s="13">
        <v>4.7984204282029493E-2</v>
      </c>
      <c r="L713" s="13">
        <v>2.7021890132093902E-2</v>
      </c>
      <c r="N713" s="13">
        <v>3.5026324192535811E-2</v>
      </c>
      <c r="O713" s="13">
        <v>2.3621179800580781E-2</v>
      </c>
      <c r="P713" s="13">
        <v>4.7682125309315551E-2</v>
      </c>
      <c r="Q713" s="13">
        <v>4.6917394374171847E-2</v>
      </c>
      <c r="S713" s="13">
        <v>3.547095161956268E-2</v>
      </c>
      <c r="T713" s="13">
        <v>3.6711937109605963E-2</v>
      </c>
      <c r="U713" s="13">
        <v>2.8687161622322328E-2</v>
      </c>
      <c r="V713" s="13">
        <v>5.3048425113062021E-2</v>
      </c>
      <c r="W713" s="13">
        <v>2.362770335771483E-2</v>
      </c>
      <c r="X713" s="13">
        <v>2.796384196038091E-2</v>
      </c>
      <c r="Y713" s="13">
        <v>1.298077291996096E-2</v>
      </c>
      <c r="Z713" s="13">
        <v>6.3648283749547896E-2</v>
      </c>
      <c r="AB713" s="13">
        <v>4.9190917900294243E-2</v>
      </c>
      <c r="AC713" s="13">
        <v>3.6848665499979907E-2</v>
      </c>
      <c r="AD713" s="13">
        <v>3.3145837806679977E-2</v>
      </c>
      <c r="AE713" s="13">
        <v>1.399511082377277E-2</v>
      </c>
      <c r="AF713" s="13">
        <v>5.7165359604527087E-2</v>
      </c>
      <c r="AH713" s="13">
        <v>2.3284625237380941E-2</v>
      </c>
      <c r="AI713" s="13">
        <v>3.9821139727423648E-2</v>
      </c>
      <c r="AJ713" s="13">
        <v>3.6418292349985747E-2</v>
      </c>
      <c r="AK713" s="13">
        <v>2.454252071608479E-2</v>
      </c>
      <c r="AL713" s="13">
        <v>5.8701705017641777E-2</v>
      </c>
      <c r="AM713" s="13">
        <v>5.9198492955359741E-2</v>
      </c>
      <c r="AO713" s="13">
        <v>2.8427768019367371E-2</v>
      </c>
      <c r="AP713" s="13">
        <v>3.5792947296782167E-2</v>
      </c>
      <c r="AQ713" s="13">
        <v>3.7783723619062903E-2</v>
      </c>
      <c r="AR713" s="13">
        <v>4.3340735690550213E-2</v>
      </c>
      <c r="AS713" s="13">
        <v>2.3613258804690389E-2</v>
      </c>
      <c r="AT713" s="13">
        <v>5.9604374287568263E-2</v>
      </c>
      <c r="AV713" s="13">
        <v>2.7173905211079451E-2</v>
      </c>
      <c r="AW713" s="13">
        <v>5.1151211639203317E-2</v>
      </c>
      <c r="AX713" s="13">
        <v>4.8169750991753947E-2</v>
      </c>
      <c r="AY713" s="13">
        <v>3.9885962958535658E-2</v>
      </c>
      <c r="AZ713" s="13">
        <v>5.6417444585781379E-2</v>
      </c>
      <c r="BB713" s="13">
        <v>2.85987217876588E-2</v>
      </c>
      <c r="BC713" s="13">
        <v>3.3516329198890783E-2</v>
      </c>
      <c r="BD713" s="13">
        <v>3.7689018317706033E-2</v>
      </c>
      <c r="BE713" s="13">
        <v>6.2137826312678092E-2</v>
      </c>
      <c r="BF713" s="13">
        <v>8.1264298218143141E-2</v>
      </c>
      <c r="BH713" s="13">
        <v>3.191343832443537E-2</v>
      </c>
      <c r="BI713" s="13">
        <v>3.9121914812217717E-2</v>
      </c>
      <c r="BJ713" s="13">
        <v>4.0629882939750103E-2</v>
      </c>
      <c r="BK713" s="13">
        <v>5.4711853336381337E-2</v>
      </c>
      <c r="BL713" s="13">
        <v>3.2753634082830378E-2</v>
      </c>
      <c r="BN713" s="13">
        <v>3.4493449406226902E-2</v>
      </c>
      <c r="BO713" s="13">
        <v>2.5770954224099411E-2</v>
      </c>
      <c r="BP713" s="13">
        <v>5.8706979807407848E-2</v>
      </c>
      <c r="BQ713" s="13">
        <v>9.5975759320395954E-2</v>
      </c>
      <c r="BR713" s="13">
        <v>2.713646419098667E-2</v>
      </c>
      <c r="BS713" s="13">
        <v>3.01719197936803E-2</v>
      </c>
    </row>
    <row r="714" spans="2:73" ht="58" x14ac:dyDescent="0.35">
      <c r="B714" s="12" t="s">
        <v>279</v>
      </c>
      <c r="C714" s="13">
        <v>7.4346251989418105E-2</v>
      </c>
      <c r="D714" s="13">
        <v>0.13399814365840471</v>
      </c>
      <c r="E714" s="13">
        <v>4.0417221519167303E-2</v>
      </c>
      <c r="F714" s="13">
        <v>8.3992256886928615E-2</v>
      </c>
      <c r="G714" s="13">
        <v>0.1007673499465357</v>
      </c>
      <c r="H714" s="13">
        <v>5.2244428721278387E-2</v>
      </c>
      <c r="I714" s="13">
        <v>6.3063689817249732E-2</v>
      </c>
      <c r="K714" s="13">
        <v>4.9378712381787787E-2</v>
      </c>
      <c r="L714" s="13">
        <v>9.9484498828791845E-2</v>
      </c>
      <c r="N714" s="13">
        <v>7.0922250575118889E-2</v>
      </c>
      <c r="O714" s="13">
        <v>6.4289147300689048E-2</v>
      </c>
      <c r="P714" s="13">
        <v>7.7001769922461508E-2</v>
      </c>
      <c r="Q714" s="13">
        <v>8.7627090647989847E-2</v>
      </c>
      <c r="S714" s="13">
        <v>0.10819246408133031</v>
      </c>
      <c r="T714" s="13">
        <v>9.3619940892890621E-2</v>
      </c>
      <c r="U714" s="13">
        <v>8.1168636751305839E-2</v>
      </c>
      <c r="V714" s="13">
        <v>4.0193001972898303E-2</v>
      </c>
      <c r="W714" s="13">
        <v>1.9161110608709949E-2</v>
      </c>
      <c r="X714" s="13">
        <v>8.6671178964419837E-2</v>
      </c>
      <c r="Y714" s="13">
        <v>3.3078111578523632E-2</v>
      </c>
      <c r="Z714" s="13">
        <v>6.6980670939581224E-2</v>
      </c>
      <c r="AB714" s="13">
        <v>0.10558085952760569</v>
      </c>
      <c r="AC714" s="13">
        <v>7.1225455547929056E-2</v>
      </c>
      <c r="AD714" s="13">
        <v>5.7640064463168737E-2</v>
      </c>
      <c r="AE714" s="13">
        <v>7.1754321645873073E-2</v>
      </c>
      <c r="AF714" s="13">
        <v>8.1209966598130442E-2</v>
      </c>
      <c r="AH714" s="13">
        <v>7.8397651371124227E-2</v>
      </c>
      <c r="AI714" s="13">
        <v>5.6820406977305532E-2</v>
      </c>
      <c r="AJ714" s="13">
        <v>8.6550424108420648E-2</v>
      </c>
      <c r="AK714" s="13">
        <v>2.9120489925108989E-2</v>
      </c>
      <c r="AL714" s="13">
        <v>9.0982903072550469E-2</v>
      </c>
      <c r="AM714" s="13">
        <v>8.1196935735339162E-2</v>
      </c>
      <c r="AO714" s="13">
        <v>9.1061559058408861E-2</v>
      </c>
      <c r="AP714" s="13">
        <v>6.6035006522164097E-2</v>
      </c>
      <c r="AQ714" s="13">
        <v>8.6008640243005974E-2</v>
      </c>
      <c r="AR714" s="13">
        <v>3.2025702132679842E-2</v>
      </c>
      <c r="AS714" s="13">
        <v>6.4224645918353793E-2</v>
      </c>
      <c r="AT714" s="13">
        <v>7.7114971689372966E-2</v>
      </c>
      <c r="AV714" s="13">
        <v>6.7734540927787759E-2</v>
      </c>
      <c r="AW714" s="13">
        <v>7.6886611335529015E-2</v>
      </c>
      <c r="AX714" s="13">
        <v>2.9397141242119861E-2</v>
      </c>
      <c r="AY714" s="13">
        <v>0.1064954157433276</v>
      </c>
      <c r="AZ714" s="13">
        <v>7.4509038679005227E-2</v>
      </c>
      <c r="BB714" s="13">
        <v>8.1138019913251883E-2</v>
      </c>
      <c r="BC714" s="13">
        <v>6.2383141711041493E-2</v>
      </c>
      <c r="BD714" s="13">
        <v>2.4964599983411741E-2</v>
      </c>
      <c r="BE714" s="13">
        <v>6.6242593424497329E-2</v>
      </c>
      <c r="BF714" s="13">
        <v>8.7535529150931074E-2</v>
      </c>
      <c r="BH714" s="13">
        <v>7.5497457500223672E-2</v>
      </c>
      <c r="BI714" s="13">
        <v>6.7512876096684798E-2</v>
      </c>
      <c r="BJ714" s="13">
        <v>4.2927904894212492E-2</v>
      </c>
      <c r="BK714" s="13">
        <v>4.3266640255776423E-2</v>
      </c>
      <c r="BL714" s="13">
        <v>7.7296916637390078E-2</v>
      </c>
      <c r="BN714" s="13">
        <v>6.5710062636597233E-2</v>
      </c>
      <c r="BO714" s="13">
        <v>5.4497435350211253E-2</v>
      </c>
      <c r="BP714" s="13">
        <v>4.0648820900831849E-2</v>
      </c>
      <c r="BQ714" s="13">
        <v>9.3032528161066247E-2</v>
      </c>
      <c r="BR714" s="13">
        <v>6.0465506187207779E-2</v>
      </c>
      <c r="BS714" s="13">
        <v>7.0976786081762777E-2</v>
      </c>
    </row>
    <row r="715" spans="2:73" x14ac:dyDescent="0.35">
      <c r="B715" s="12" t="s">
        <v>90</v>
      </c>
      <c r="C715" s="13">
        <v>1.490229858143891E-2</v>
      </c>
      <c r="D715" s="13">
        <v>1.190084901887551E-2</v>
      </c>
      <c r="E715" s="13">
        <v>2.764814336312444E-2</v>
      </c>
      <c r="F715" s="13">
        <v>1.7775106998302381E-2</v>
      </c>
      <c r="G715" s="13">
        <v>8.1495101045825288E-3</v>
      </c>
      <c r="H715" s="13">
        <v>2.1978390231670621E-2</v>
      </c>
      <c r="I715" s="13">
        <v>4.9907545636272439E-3</v>
      </c>
      <c r="K715" s="13">
        <v>4.5344143007656629E-3</v>
      </c>
      <c r="L715" s="13">
        <v>2.5304442057327362E-2</v>
      </c>
      <c r="N715" s="13">
        <v>5.2808589503606047E-3</v>
      </c>
      <c r="O715" s="13">
        <v>1.005524886862154E-2</v>
      </c>
      <c r="P715" s="13">
        <v>1.7864725415727971E-2</v>
      </c>
      <c r="Q715" s="13">
        <v>2.5234523924875931E-2</v>
      </c>
      <c r="S715" s="13">
        <v>1.311847228661373E-2</v>
      </c>
      <c r="T715" s="13">
        <v>5.2065424152762064E-3</v>
      </c>
      <c r="U715" s="13">
        <v>0</v>
      </c>
      <c r="V715" s="13">
        <v>3.4183712273230513E-2</v>
      </c>
      <c r="W715" s="13">
        <v>1.5700550032564629E-2</v>
      </c>
      <c r="X715" s="13">
        <v>6.806915412086707E-3</v>
      </c>
      <c r="Y715" s="13">
        <v>0</v>
      </c>
      <c r="Z715" s="13">
        <v>2.9470958070571301E-2</v>
      </c>
      <c r="AB715" s="13">
        <v>2.1635055384371691E-2</v>
      </c>
      <c r="AC715" s="13">
        <v>9.5734634024677752E-3</v>
      </c>
      <c r="AD715" s="13">
        <v>2.2942746939489479E-2</v>
      </c>
      <c r="AE715" s="13">
        <v>7.9171401580586751E-3</v>
      </c>
      <c r="AF715" s="13">
        <v>1.229335657037153E-2</v>
      </c>
      <c r="AH715" s="13">
        <v>1.427035948312089E-2</v>
      </c>
      <c r="AI715" s="13">
        <v>4.1024358519941174E-3</v>
      </c>
      <c r="AJ715" s="13">
        <v>1.645244229416656E-2</v>
      </c>
      <c r="AK715" s="13">
        <v>0</v>
      </c>
      <c r="AL715" s="13">
        <v>1.7048332154025549E-2</v>
      </c>
      <c r="AM715" s="13">
        <v>2.0070483514486419E-2</v>
      </c>
      <c r="AO715" s="13">
        <v>1.6038275208919501E-2</v>
      </c>
      <c r="AP715" s="13">
        <v>4.1739435837063318E-3</v>
      </c>
      <c r="AQ715" s="13">
        <v>1.614430438169151E-2</v>
      </c>
      <c r="AR715" s="13">
        <v>0</v>
      </c>
      <c r="AS715" s="13">
        <v>1.219859753039359E-2</v>
      </c>
      <c r="AT715" s="13">
        <v>1.8910223914687611E-2</v>
      </c>
      <c r="AV715" s="13">
        <v>3.9811975510900674E-3</v>
      </c>
      <c r="AW715" s="13">
        <v>1.576095269881915E-2</v>
      </c>
      <c r="AX715" s="13">
        <v>9.0375326216543921E-3</v>
      </c>
      <c r="AY715" s="13">
        <v>1.1160199456125831E-2</v>
      </c>
      <c r="AZ715" s="13">
        <v>1.28698002101098E-2</v>
      </c>
      <c r="BB715" s="13">
        <v>1.3595559599941191E-2</v>
      </c>
      <c r="BC715" s="13">
        <v>4.8988329298880412E-3</v>
      </c>
      <c r="BD715" s="13">
        <v>1.2174384566163951E-2</v>
      </c>
      <c r="BE715" s="13">
        <v>1.280317717988686E-2</v>
      </c>
      <c r="BF715" s="13">
        <v>0</v>
      </c>
      <c r="BH715" s="13">
        <v>1.473509403839901E-2</v>
      </c>
      <c r="BI715" s="13">
        <v>5.1425144050360949E-3</v>
      </c>
      <c r="BJ715" s="13">
        <v>1.1524212644253349E-2</v>
      </c>
      <c r="BK715" s="13">
        <v>1.369290755902158E-2</v>
      </c>
      <c r="BL715" s="13">
        <v>0</v>
      </c>
      <c r="BN715" s="13">
        <v>4.7371774579657074E-3</v>
      </c>
      <c r="BO715" s="13">
        <v>1.551926822426977E-2</v>
      </c>
      <c r="BP715" s="13">
        <v>1.332497568817155E-2</v>
      </c>
      <c r="BQ715" s="13">
        <v>3.2598040444181388E-2</v>
      </c>
      <c r="BR715" s="13">
        <v>1.70586883038004E-2</v>
      </c>
      <c r="BS715" s="13">
        <v>1.080209218191845E-2</v>
      </c>
    </row>
    <row r="716" spans="2:73" x14ac:dyDescent="0.35">
      <c r="B716" s="12" t="s">
        <v>96</v>
      </c>
      <c r="C716" s="13">
        <v>0.1093192738935123</v>
      </c>
      <c r="D716" s="13">
        <v>0.13696718331266811</v>
      </c>
      <c r="E716" s="13">
        <v>0.1277302550424112</v>
      </c>
      <c r="F716" s="13">
        <v>8.18992276117365E-2</v>
      </c>
      <c r="G716" s="13">
        <v>8.4097245371951956E-2</v>
      </c>
      <c r="H716" s="13">
        <v>0.123147089004487</v>
      </c>
      <c r="I716" s="13">
        <v>0.10998967809707901</v>
      </c>
      <c r="K716" s="13">
        <v>5.510252683897806E-2</v>
      </c>
      <c r="L716" s="13">
        <v>0.1637871667541311</v>
      </c>
      <c r="N716" s="13">
        <v>3.9742194085312113E-2</v>
      </c>
      <c r="O716" s="13">
        <v>9.3711274628320934E-2</v>
      </c>
      <c r="P716" s="13">
        <v>0.10863100148571431</v>
      </c>
      <c r="Q716" s="13">
        <v>0.18131891474817841</v>
      </c>
      <c r="S716" s="13">
        <v>0.1137787308509292</v>
      </c>
      <c r="T716" s="13">
        <v>0.12501388767117511</v>
      </c>
      <c r="U716" s="13">
        <v>7.7847338432416036E-2</v>
      </c>
      <c r="V716" s="13">
        <v>0.12526162938656099</v>
      </c>
      <c r="W716" s="13">
        <v>0.1037054307395479</v>
      </c>
      <c r="X716" s="13">
        <v>7.7058904259769703E-2</v>
      </c>
      <c r="Y716" s="13">
        <v>0.1022868318109789</v>
      </c>
      <c r="Z716" s="13">
        <v>0.1089078641829421</v>
      </c>
      <c r="AB716" s="13">
        <v>0.14678186558854431</v>
      </c>
      <c r="AC716" s="13">
        <v>0.10646062792277219</v>
      </c>
      <c r="AD716" s="13">
        <v>6.0094869402343737E-2</v>
      </c>
      <c r="AE716" s="13">
        <v>0.103217700231205</v>
      </c>
      <c r="AF716" s="13">
        <v>3.0059225021201549E-2</v>
      </c>
      <c r="AH716" s="13">
        <v>0.10656046481691329</v>
      </c>
      <c r="AI716" s="13">
        <v>6.9957155471144464E-2</v>
      </c>
      <c r="AJ716" s="13">
        <v>7.6377854730033889E-2</v>
      </c>
      <c r="AK716" s="13">
        <v>9.3041606697136528E-2</v>
      </c>
      <c r="AL716" s="13">
        <v>0.10548009498782859</v>
      </c>
      <c r="AM716" s="13">
        <v>8.7601779289596948E-2</v>
      </c>
      <c r="AO716" s="13">
        <v>0.1187517409588166</v>
      </c>
      <c r="AP716" s="13">
        <v>6.6845048780976454E-2</v>
      </c>
      <c r="AQ716" s="13">
        <v>6.5183774018752472E-2</v>
      </c>
      <c r="AR716" s="13">
        <v>7.8607295950793785E-2</v>
      </c>
      <c r="AS716" s="13">
        <v>8.9216764020013356E-2</v>
      </c>
      <c r="AT716" s="13">
        <v>8.5816592538791231E-2</v>
      </c>
      <c r="AV716" s="13">
        <v>6.8087996083182972E-2</v>
      </c>
      <c r="AW716" s="13">
        <v>8.2762871620141301E-2</v>
      </c>
      <c r="AX716" s="13">
        <v>5.7884191185259601E-2</v>
      </c>
      <c r="AY716" s="13">
        <v>8.0991493918723623E-2</v>
      </c>
      <c r="AZ716" s="13">
        <v>7.9189167743348499E-2</v>
      </c>
      <c r="BB716" s="13">
        <v>0.10864750360793381</v>
      </c>
      <c r="BC716" s="13">
        <v>7.7622930919247851E-2</v>
      </c>
      <c r="BD716" s="13">
        <v>7.0564928469020405E-2</v>
      </c>
      <c r="BE716" s="13">
        <v>2.4273353587130279E-2</v>
      </c>
      <c r="BF716" s="13">
        <v>9.0529493157894103E-2</v>
      </c>
      <c r="BH716" s="13">
        <v>0.1105581126164973</v>
      </c>
      <c r="BI716" s="13">
        <v>7.7197198522022586E-2</v>
      </c>
      <c r="BJ716" s="13">
        <v>6.0043601010679092E-2</v>
      </c>
      <c r="BK716" s="13">
        <v>3.740710660245207E-2</v>
      </c>
      <c r="BL716" s="13">
        <v>5.8296054653354239E-2</v>
      </c>
      <c r="BN716" s="13">
        <v>6.750296981094675E-2</v>
      </c>
      <c r="BO716" s="13">
        <v>8.4575100864465805E-2</v>
      </c>
      <c r="BP716" s="13">
        <v>4.5010332325345279E-2</v>
      </c>
      <c r="BQ716" s="13">
        <v>9.4759954560201226E-2</v>
      </c>
      <c r="BR716" s="13">
        <v>0.12428747869659711</v>
      </c>
      <c r="BS716" s="13">
        <v>0.10729736904099769</v>
      </c>
    </row>
    <row r="718" spans="2:73" x14ac:dyDescent="0.35">
      <c r="B718" s="25" t="s">
        <v>281</v>
      </c>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row>
    <row r="719" spans="2:73" x14ac:dyDescent="0.35">
      <c r="B719" s="27" t="s">
        <v>16</v>
      </c>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row>
    <row r="720" spans="2:73" ht="29" x14ac:dyDescent="0.35">
      <c r="B720" s="12" t="s">
        <v>273</v>
      </c>
      <c r="C720" s="13">
        <v>6.7210007074955239E-2</v>
      </c>
      <c r="D720" s="13">
        <v>0.14248445788229341</v>
      </c>
      <c r="E720" s="13">
        <v>9.267966300294013E-2</v>
      </c>
      <c r="F720" s="13">
        <v>8.9176672806772744E-2</v>
      </c>
      <c r="G720" s="13">
        <v>6.4337712930915336E-2</v>
      </c>
      <c r="H720" s="13">
        <v>5.8231423612004257E-2</v>
      </c>
      <c r="I720" s="13">
        <v>1.010523411055636E-2</v>
      </c>
      <c r="K720" s="13">
        <v>7.4808354534426205E-2</v>
      </c>
      <c r="L720" s="13">
        <v>5.9765745731736333E-2</v>
      </c>
      <c r="N720" s="13">
        <v>9.6213718719180649E-2</v>
      </c>
      <c r="O720" s="13">
        <v>4.6878524435867409E-2</v>
      </c>
      <c r="P720" s="13">
        <v>8.3803612793938859E-2</v>
      </c>
      <c r="Q720" s="13">
        <v>5.2638315416994048E-2</v>
      </c>
      <c r="S720" s="13">
        <v>8.7049082616989154E-2</v>
      </c>
      <c r="T720" s="13">
        <v>9.1922276714413359E-2</v>
      </c>
      <c r="U720" s="13">
        <v>3.6246845823979891E-2</v>
      </c>
      <c r="V720" s="13">
        <v>4.4038697972836362E-2</v>
      </c>
      <c r="W720" s="13">
        <v>6.605496478379061E-2</v>
      </c>
      <c r="X720" s="13">
        <v>5.5331059014168932E-2</v>
      </c>
      <c r="Y720" s="13">
        <v>5.6692049108301203E-2</v>
      </c>
      <c r="Z720" s="13">
        <v>4.1716043610334368E-2</v>
      </c>
      <c r="AB720" s="13">
        <v>4.8565341560898832E-2</v>
      </c>
      <c r="AC720" s="13">
        <v>7.2266860941529426E-2</v>
      </c>
      <c r="AD720" s="13">
        <v>4.1213542548400067E-2</v>
      </c>
      <c r="AE720" s="13">
        <v>8.9962231615949753E-2</v>
      </c>
      <c r="AF720" s="13">
        <v>0.1057934823471012</v>
      </c>
      <c r="AH720" s="13">
        <v>7.8783718885259021E-2</v>
      </c>
      <c r="AI720" s="13">
        <v>0.1093314065333022</v>
      </c>
      <c r="AJ720" s="13">
        <v>2.574622660018204E-2</v>
      </c>
      <c r="AK720" s="13">
        <v>6.1047751842536559E-2</v>
      </c>
      <c r="AL720" s="13">
        <v>9.6032200781697247E-2</v>
      </c>
      <c r="AM720" s="13">
        <v>1.4331894802367819E-2</v>
      </c>
      <c r="AO720" s="13">
        <v>8.1069107577303234E-2</v>
      </c>
      <c r="AP720" s="13">
        <v>0.10429306841315771</v>
      </c>
      <c r="AQ720" s="13">
        <v>3.1044507569779219E-2</v>
      </c>
      <c r="AR720" s="13">
        <v>5.65326299732819E-2</v>
      </c>
      <c r="AS720" s="13">
        <v>7.9021048032976896E-2</v>
      </c>
      <c r="AT720" s="13">
        <v>2.7307314274699169E-2</v>
      </c>
      <c r="AV720" s="13">
        <v>0.11986226828726219</v>
      </c>
      <c r="AW720" s="13">
        <v>5.9143538018013468E-2</v>
      </c>
      <c r="AX720" s="13">
        <v>4.2606310391127583E-2</v>
      </c>
      <c r="AY720" s="13">
        <v>0.1079887341708843</v>
      </c>
      <c r="AZ720" s="13">
        <v>2.2482144061825068E-2</v>
      </c>
      <c r="BB720" s="13">
        <v>6.3308518407200587E-2</v>
      </c>
      <c r="BC720" s="13">
        <v>9.3921368042523268E-2</v>
      </c>
      <c r="BD720" s="13">
        <v>4.2025726528106017E-2</v>
      </c>
      <c r="BE720" s="13">
        <v>3.4965122730362057E-2</v>
      </c>
      <c r="BF720" s="13">
        <v>0.11576072919030921</v>
      </c>
      <c r="BH720" s="13">
        <v>6.5932338082848735E-2</v>
      </c>
      <c r="BI720" s="13">
        <v>9.6134400753804458E-2</v>
      </c>
      <c r="BJ720" s="13">
        <v>4.3902628851730671E-2</v>
      </c>
      <c r="BK720" s="13">
        <v>1.3931087397707339E-2</v>
      </c>
      <c r="BL720" s="13">
        <v>9.8663332290130079E-2</v>
      </c>
      <c r="BN720" s="13">
        <v>8.6838785214771425E-2</v>
      </c>
      <c r="BO720" s="13">
        <v>3.0767494443190681E-2</v>
      </c>
      <c r="BP720" s="13">
        <v>4.0716826824822742E-2</v>
      </c>
      <c r="BQ720" s="13">
        <v>2.7307608806187988E-2</v>
      </c>
      <c r="BR720" s="13">
        <v>0.1541310320123479</v>
      </c>
      <c r="BS720" s="13">
        <v>7.004770279862399E-2</v>
      </c>
    </row>
    <row r="721" spans="2:73" ht="29" x14ac:dyDescent="0.35">
      <c r="B721" s="12" t="s">
        <v>274</v>
      </c>
      <c r="C721" s="13">
        <v>5.9517348954751789E-2</v>
      </c>
      <c r="D721" s="13">
        <v>6.5289404172779633E-2</v>
      </c>
      <c r="E721" s="13">
        <v>5.1192830094612903E-2</v>
      </c>
      <c r="F721" s="13">
        <v>6.001036795172137E-2</v>
      </c>
      <c r="G721" s="13">
        <v>5.5933865867557581E-2</v>
      </c>
      <c r="H721" s="13">
        <v>8.2198452385716297E-2</v>
      </c>
      <c r="I721" s="13">
        <v>4.8995934326777242E-2</v>
      </c>
      <c r="K721" s="13">
        <v>6.5548742390264966E-2</v>
      </c>
      <c r="L721" s="13">
        <v>5.3622410838512193E-2</v>
      </c>
      <c r="N721" s="13">
        <v>6.5803441647305422E-2</v>
      </c>
      <c r="O721" s="13">
        <v>5.5518115041051287E-2</v>
      </c>
      <c r="P721" s="13">
        <v>5.804258836973894E-2</v>
      </c>
      <c r="Q721" s="13">
        <v>6.2038020775203463E-2</v>
      </c>
      <c r="S721" s="13">
        <v>3.3897837426774047E-2</v>
      </c>
      <c r="T721" s="13">
        <v>6.8269477663445627E-2</v>
      </c>
      <c r="U721" s="13">
        <v>5.7189234469641623E-2</v>
      </c>
      <c r="V721" s="13">
        <v>7.8353232339171491E-2</v>
      </c>
      <c r="W721" s="13">
        <v>0.1080347999528263</v>
      </c>
      <c r="X721" s="13">
        <v>4.3755002204186572E-2</v>
      </c>
      <c r="Y721" s="13">
        <v>1.6446052127891551E-2</v>
      </c>
      <c r="Z721" s="13">
        <v>6.382235296522365E-2</v>
      </c>
      <c r="AB721" s="13">
        <v>7.7411668214765625E-2</v>
      </c>
      <c r="AC721" s="13">
        <v>4.449254573654101E-2</v>
      </c>
      <c r="AD721" s="13">
        <v>6.9994070496089647E-2</v>
      </c>
      <c r="AE721" s="13">
        <v>4.046915663099742E-2</v>
      </c>
      <c r="AF721" s="13">
        <v>9.1147261949001149E-2</v>
      </c>
      <c r="AH721" s="13">
        <v>4.5088737442206227E-2</v>
      </c>
      <c r="AI721" s="13">
        <v>5.1787923268592891E-2</v>
      </c>
      <c r="AJ721" s="13">
        <v>8.6086402140628973E-2</v>
      </c>
      <c r="AK721" s="13">
        <v>3.5415006021657987E-2</v>
      </c>
      <c r="AL721" s="13">
        <v>4.1443970226089699E-2</v>
      </c>
      <c r="AM721" s="13">
        <v>0.10900413656387301</v>
      </c>
      <c r="AO721" s="13">
        <v>5.0674657549878828E-2</v>
      </c>
      <c r="AP721" s="13">
        <v>5.0601876813656181E-2</v>
      </c>
      <c r="AQ721" s="13">
        <v>8.4474089283132631E-2</v>
      </c>
      <c r="AR721" s="13">
        <v>5.5252603625008292E-2</v>
      </c>
      <c r="AS721" s="13">
        <v>3.5691477633764172E-2</v>
      </c>
      <c r="AT721" s="13">
        <v>0.1033754012583821</v>
      </c>
      <c r="AV721" s="13">
        <v>5.6143511529789247E-2</v>
      </c>
      <c r="AW721" s="13">
        <v>5.0666701932813189E-2</v>
      </c>
      <c r="AX721" s="13">
        <v>5.2737080491025157E-2</v>
      </c>
      <c r="AY721" s="13">
        <v>4.2027196415450198E-2</v>
      </c>
      <c r="AZ721" s="13">
        <v>0.1019886185972705</v>
      </c>
      <c r="BB721" s="13">
        <v>5.521937596011723E-2</v>
      </c>
      <c r="BC721" s="13">
        <v>5.4502253429342021E-2</v>
      </c>
      <c r="BD721" s="13">
        <v>9.0478598460199705E-2</v>
      </c>
      <c r="BE721" s="13">
        <v>8.2787287171408944E-2</v>
      </c>
      <c r="BF721" s="13">
        <v>4.5124789700278917E-2</v>
      </c>
      <c r="BH721" s="13">
        <v>5.8396538357555983E-2</v>
      </c>
      <c r="BI721" s="13">
        <v>5.524429775172536E-2</v>
      </c>
      <c r="BJ721" s="13">
        <v>9.4131629759911156E-2</v>
      </c>
      <c r="BK721" s="13">
        <v>8.8877592366805092E-2</v>
      </c>
      <c r="BL721" s="13">
        <v>2.2677347979915899E-2</v>
      </c>
      <c r="BN721" s="13">
        <v>5.8725091077562137E-2</v>
      </c>
      <c r="BO721" s="13">
        <v>7.8049704696534827E-2</v>
      </c>
      <c r="BP721" s="13">
        <v>6.3839746567881064E-2</v>
      </c>
      <c r="BQ721" s="13">
        <v>8.7168165590328764E-2</v>
      </c>
      <c r="BR721" s="13">
        <v>4.247464242966556E-2</v>
      </c>
      <c r="BS721" s="13">
        <v>5.4326917343185968E-2</v>
      </c>
    </row>
    <row r="722" spans="2:73" ht="29" x14ac:dyDescent="0.35">
      <c r="B722" s="12" t="s">
        <v>275</v>
      </c>
      <c r="C722" s="13">
        <v>0.24885201690067069</v>
      </c>
      <c r="D722" s="13">
        <v>0.23642080778938299</v>
      </c>
      <c r="E722" s="13">
        <v>0.25129555858464531</v>
      </c>
      <c r="F722" s="13">
        <v>0.26030364125513089</v>
      </c>
      <c r="G722" s="13">
        <v>0.30464380685517328</v>
      </c>
      <c r="H722" s="13">
        <v>0.25097297254802842</v>
      </c>
      <c r="I722" s="13">
        <v>0.20278362958996579</v>
      </c>
      <c r="K722" s="13">
        <v>0.26170093539414302</v>
      </c>
      <c r="L722" s="13">
        <v>0.23657373753736899</v>
      </c>
      <c r="N722" s="13">
        <v>0.28079659400507989</v>
      </c>
      <c r="O722" s="13">
        <v>0.25580183263048811</v>
      </c>
      <c r="P722" s="13">
        <v>0.22271203981978471</v>
      </c>
      <c r="Q722" s="13">
        <v>0.23971907187957939</v>
      </c>
      <c r="S722" s="13">
        <v>0.24355312791609321</v>
      </c>
      <c r="T722" s="13">
        <v>0.28097253014420992</v>
      </c>
      <c r="U722" s="13">
        <v>0.26469965246470079</v>
      </c>
      <c r="V722" s="13">
        <v>0.2194416624195106</v>
      </c>
      <c r="W722" s="13">
        <v>0.28074258019865878</v>
      </c>
      <c r="X722" s="13">
        <v>0.20869454521947531</v>
      </c>
      <c r="Y722" s="13">
        <v>0.30511321713215711</v>
      </c>
      <c r="Z722" s="13">
        <v>0.225713717991469</v>
      </c>
      <c r="AB722" s="13">
        <v>0.30131088296536701</v>
      </c>
      <c r="AC722" s="13">
        <v>0.21842053958997609</v>
      </c>
      <c r="AD722" s="13">
        <v>0.25757137444289929</v>
      </c>
      <c r="AE722" s="13">
        <v>0.2916049596543917</v>
      </c>
      <c r="AF722" s="13">
        <v>0.25971207253142309</v>
      </c>
      <c r="AH722" s="13">
        <v>0.33750142469959432</v>
      </c>
      <c r="AI722" s="13">
        <v>0.2497120855319831</v>
      </c>
      <c r="AJ722" s="13">
        <v>0.13746940823309911</v>
      </c>
      <c r="AK722" s="13">
        <v>0.25708530770614108</v>
      </c>
      <c r="AL722" s="13">
        <v>0.3504794580577863</v>
      </c>
      <c r="AM722" s="13">
        <v>0.1013788112208926</v>
      </c>
      <c r="AO722" s="13">
        <v>0.3052563423378265</v>
      </c>
      <c r="AP722" s="13">
        <v>0.2438343062477282</v>
      </c>
      <c r="AQ722" s="13">
        <v>0.13641237923716501</v>
      </c>
      <c r="AR722" s="13">
        <v>0.26524506865781178</v>
      </c>
      <c r="AS722" s="13">
        <v>0.42756835595422282</v>
      </c>
      <c r="AT722" s="13">
        <v>0.1168780377720306</v>
      </c>
      <c r="AV722" s="13">
        <v>0.27036627182724549</v>
      </c>
      <c r="AW722" s="13">
        <v>0.1495471212602566</v>
      </c>
      <c r="AX722" s="13">
        <v>0.26684853621329641</v>
      </c>
      <c r="AY722" s="13">
        <v>0.38288506901832531</v>
      </c>
      <c r="AZ722" s="13">
        <v>0.11814210859926549</v>
      </c>
      <c r="BB722" s="13">
        <v>0.32202202415374159</v>
      </c>
      <c r="BC722" s="13">
        <v>0.2001468216931406</v>
      </c>
      <c r="BD722" s="13">
        <v>7.2616236370683138E-2</v>
      </c>
      <c r="BE722" s="13">
        <v>0.21448528603096889</v>
      </c>
      <c r="BF722" s="13">
        <v>0.28074997836361198</v>
      </c>
      <c r="BH722" s="13">
        <v>0.30454315376764018</v>
      </c>
      <c r="BI722" s="13">
        <v>0.20316717467075621</v>
      </c>
      <c r="BJ722" s="13">
        <v>7.8504756538814002E-2</v>
      </c>
      <c r="BK722" s="13">
        <v>0.22765211050597969</v>
      </c>
      <c r="BL722" s="13">
        <v>0.41079980535226129</v>
      </c>
      <c r="BN722" s="13">
        <v>0.24410374368138821</v>
      </c>
      <c r="BO722" s="13">
        <v>9.88744738226775E-2</v>
      </c>
      <c r="BP722" s="13">
        <v>0.24579552995167181</v>
      </c>
      <c r="BQ722" s="13">
        <v>0.1237903681244121</v>
      </c>
      <c r="BR722" s="13">
        <v>0.27086083639421188</v>
      </c>
      <c r="BS722" s="13">
        <v>0.34157527188912562</v>
      </c>
    </row>
    <row r="723" spans="2:73" ht="29" x14ac:dyDescent="0.35">
      <c r="B723" s="12" t="s">
        <v>276</v>
      </c>
      <c r="C723" s="13">
        <v>0.13715953834015709</v>
      </c>
      <c r="D723" s="13">
        <v>0.1448964233663439</v>
      </c>
      <c r="E723" s="13">
        <v>0.16955601955063801</v>
      </c>
      <c r="F723" s="13">
        <v>0.11714702765886641</v>
      </c>
      <c r="G723" s="13">
        <v>9.3283925491049288E-2</v>
      </c>
      <c r="H723" s="13">
        <v>0.1024749770122774</v>
      </c>
      <c r="I723" s="13">
        <v>0.18026119203181459</v>
      </c>
      <c r="K723" s="13">
        <v>0.18256395268007181</v>
      </c>
      <c r="L723" s="13">
        <v>8.9775854225020782E-2</v>
      </c>
      <c r="N723" s="13">
        <v>0.17700155102261669</v>
      </c>
      <c r="O723" s="13">
        <v>0.13715902512602329</v>
      </c>
      <c r="P723" s="13">
        <v>0.11410570707374761</v>
      </c>
      <c r="Q723" s="13">
        <v>0.13159575997678691</v>
      </c>
      <c r="S723" s="13">
        <v>0.14436892165334511</v>
      </c>
      <c r="T723" s="13">
        <v>0.13885403481982081</v>
      </c>
      <c r="U723" s="13">
        <v>0.19970719019219821</v>
      </c>
      <c r="V723" s="13">
        <v>0.1199675152797675</v>
      </c>
      <c r="W723" s="13">
        <v>0.10484183569530391</v>
      </c>
      <c r="X723" s="13">
        <v>0.1718258741120893</v>
      </c>
      <c r="Y723" s="13">
        <v>0.14358918775132529</v>
      </c>
      <c r="Z723" s="13">
        <v>0.10222413069079871</v>
      </c>
      <c r="AB723" s="13">
        <v>0.12468992831136549</v>
      </c>
      <c r="AC723" s="13">
        <v>0.1361002864965894</v>
      </c>
      <c r="AD723" s="13">
        <v>0.15590362570531141</v>
      </c>
      <c r="AE723" s="13">
        <v>0.12891636457682451</v>
      </c>
      <c r="AF723" s="13">
        <v>0.1550306218886274</v>
      </c>
      <c r="AH723" s="13">
        <v>0.1087490251284032</v>
      </c>
      <c r="AI723" s="13">
        <v>0.14269112411022461</v>
      </c>
      <c r="AJ723" s="13">
        <v>0.23395273665287769</v>
      </c>
      <c r="AK723" s="13">
        <v>0.21719804586308369</v>
      </c>
      <c r="AL723" s="13">
        <v>0.12926060251330079</v>
      </c>
      <c r="AM723" s="13">
        <v>0.12957422076775049</v>
      </c>
      <c r="AO723" s="13">
        <v>0.1073446068121187</v>
      </c>
      <c r="AP723" s="13">
        <v>0.14620045396835141</v>
      </c>
      <c r="AQ723" s="13">
        <v>0.2479980347456488</v>
      </c>
      <c r="AR723" s="13">
        <v>0.17274695666008091</v>
      </c>
      <c r="AS723" s="13">
        <v>0.1318679932415828</v>
      </c>
      <c r="AT723" s="13">
        <v>0.13258159117570381</v>
      </c>
      <c r="AV723" s="13">
        <v>0.1226905181063126</v>
      </c>
      <c r="AW723" s="13">
        <v>0.26151419649033553</v>
      </c>
      <c r="AX723" s="13">
        <v>0.22580331748842389</v>
      </c>
      <c r="AY723" s="13">
        <v>0.1221085016043786</v>
      </c>
      <c r="AZ723" s="13">
        <v>0.13948047280680759</v>
      </c>
      <c r="BB723" s="13">
        <v>0.10104947144015659</v>
      </c>
      <c r="BC723" s="13">
        <v>0.13841586731083849</v>
      </c>
      <c r="BD723" s="13">
        <v>0.2269131059030367</v>
      </c>
      <c r="BE723" s="13">
        <v>0.2383937466370202</v>
      </c>
      <c r="BF723" s="13">
        <v>0.1330044106810975</v>
      </c>
      <c r="BH723" s="13">
        <v>0.107061164792045</v>
      </c>
      <c r="BI723" s="13">
        <v>0.13804455891400461</v>
      </c>
      <c r="BJ723" s="13">
        <v>0.195153290181241</v>
      </c>
      <c r="BK723" s="13">
        <v>0.2616183104214081</v>
      </c>
      <c r="BL723" s="13">
        <v>0.1083838879646583</v>
      </c>
      <c r="BN723" s="13">
        <v>0.14511066806525039</v>
      </c>
      <c r="BO723" s="13">
        <v>0.19812129436229381</v>
      </c>
      <c r="BP723" s="13">
        <v>0.26874880143529922</v>
      </c>
      <c r="BQ723" s="13">
        <v>0.15522505083761959</v>
      </c>
      <c r="BR723" s="13">
        <v>0.15372967676096991</v>
      </c>
      <c r="BS723" s="13">
        <v>9.3767469286369726E-2</v>
      </c>
    </row>
    <row r="724" spans="2:73" ht="43.5" x14ac:dyDescent="0.35">
      <c r="B724" s="12" t="s">
        <v>277</v>
      </c>
      <c r="C724" s="13">
        <v>0.20065337823307869</v>
      </c>
      <c r="D724" s="13">
        <v>7.3469873386406204E-2</v>
      </c>
      <c r="E724" s="13">
        <v>0.15260803267710929</v>
      </c>
      <c r="F724" s="13">
        <v>0.16999553549593319</v>
      </c>
      <c r="G724" s="13">
        <v>0.19259792524803429</v>
      </c>
      <c r="H724" s="13">
        <v>0.25844063520541699</v>
      </c>
      <c r="I724" s="13">
        <v>0.27539749405443792</v>
      </c>
      <c r="K724" s="13">
        <v>0.2103344593172983</v>
      </c>
      <c r="L724" s="13">
        <v>0.19143241794699989</v>
      </c>
      <c r="N724" s="13">
        <v>0.15504461887673049</v>
      </c>
      <c r="O724" s="13">
        <v>0.2119916711055233</v>
      </c>
      <c r="P724" s="13">
        <v>0.23169007900149899</v>
      </c>
      <c r="Q724" s="13">
        <v>0.19104034415547241</v>
      </c>
      <c r="S724" s="13">
        <v>0.1595004987504722</v>
      </c>
      <c r="T724" s="13">
        <v>0.16358971018002641</v>
      </c>
      <c r="U724" s="13">
        <v>0.18686496098773939</v>
      </c>
      <c r="V724" s="13">
        <v>0.28212020841033608</v>
      </c>
      <c r="W724" s="13">
        <v>0.18716544027134741</v>
      </c>
      <c r="X724" s="13">
        <v>0.23556206517092779</v>
      </c>
      <c r="Y724" s="13">
        <v>0.1095696807293164</v>
      </c>
      <c r="Z724" s="13">
        <v>0.28059431099114163</v>
      </c>
      <c r="AB724" s="13">
        <v>0.14878663596463221</v>
      </c>
      <c r="AC724" s="13">
        <v>0.23107086534959209</v>
      </c>
      <c r="AD724" s="13">
        <v>0.24675819143963859</v>
      </c>
      <c r="AE724" s="13">
        <v>0.19032810676830861</v>
      </c>
      <c r="AF724" s="13">
        <v>0.15365262406540189</v>
      </c>
      <c r="AH724" s="13">
        <v>0.15533642222526409</v>
      </c>
      <c r="AI724" s="13">
        <v>0.14483737540611349</v>
      </c>
      <c r="AJ724" s="13">
        <v>0.30638519553515758</v>
      </c>
      <c r="AK724" s="13">
        <v>0.2173985115746509</v>
      </c>
      <c r="AL724" s="13">
        <v>9.9429120945890084E-2</v>
      </c>
      <c r="AM724" s="13">
        <v>0.37360692827542052</v>
      </c>
      <c r="AO724" s="13">
        <v>0.1677098618623977</v>
      </c>
      <c r="AP724" s="13">
        <v>0.1657578828994144</v>
      </c>
      <c r="AQ724" s="13">
        <v>0.29341295697139719</v>
      </c>
      <c r="AR724" s="13">
        <v>0.1985154659838578</v>
      </c>
      <c r="AS724" s="13">
        <v>6.2867422727308789E-2</v>
      </c>
      <c r="AT724" s="13">
        <v>0.35816039893037949</v>
      </c>
      <c r="AV724" s="13">
        <v>0.15798170289671851</v>
      </c>
      <c r="AW724" s="13">
        <v>0.28650797152768792</v>
      </c>
      <c r="AX724" s="13">
        <v>0.18812360546940129</v>
      </c>
      <c r="AY724" s="13">
        <v>8.4796222337227334E-2</v>
      </c>
      <c r="AZ724" s="13">
        <v>0.37190723546430032</v>
      </c>
      <c r="BB724" s="13">
        <v>0.1794988790523171</v>
      </c>
      <c r="BC724" s="13">
        <v>0.1890784178673624</v>
      </c>
      <c r="BD724" s="13">
        <v>0.3952164193677794</v>
      </c>
      <c r="BE724" s="13">
        <v>0.16630828953011109</v>
      </c>
      <c r="BF724" s="13">
        <v>8.3043071939459215E-2</v>
      </c>
      <c r="BH724" s="13">
        <v>0.1876633473935298</v>
      </c>
      <c r="BI724" s="13">
        <v>0.17548980534553571</v>
      </c>
      <c r="BJ724" s="13">
        <v>0.40609191341083722</v>
      </c>
      <c r="BK724" s="13">
        <v>0.1557061823382255</v>
      </c>
      <c r="BL724" s="13">
        <v>6.8010788166568775E-2</v>
      </c>
      <c r="BN724" s="13">
        <v>0.16884340349590601</v>
      </c>
      <c r="BO724" s="13">
        <v>0.37041289621103057</v>
      </c>
      <c r="BP724" s="13">
        <v>0.18243567224279431</v>
      </c>
      <c r="BQ724" s="13">
        <v>0.37602574702985259</v>
      </c>
      <c r="BR724" s="13">
        <v>5.5870973427260211E-2</v>
      </c>
      <c r="BS724" s="13">
        <v>0.16957442927190611</v>
      </c>
    </row>
    <row r="725" spans="2:73" ht="29" x14ac:dyDescent="0.35">
      <c r="B725" s="12" t="s">
        <v>278</v>
      </c>
      <c r="C725" s="13">
        <v>3.0198023258661649E-2</v>
      </c>
      <c r="D725" s="13">
        <v>6.9834157091275398E-2</v>
      </c>
      <c r="E725" s="13">
        <v>2.7274081520391499E-2</v>
      </c>
      <c r="F725" s="13">
        <v>4.5135179063866528E-2</v>
      </c>
      <c r="G725" s="13">
        <v>4.1847280157886052E-2</v>
      </c>
      <c r="H725" s="13">
        <v>1.262056129452771E-2</v>
      </c>
      <c r="I725" s="13">
        <v>9.4053135549165227E-3</v>
      </c>
      <c r="K725" s="13">
        <v>2.7536267624602959E-2</v>
      </c>
      <c r="L725" s="13">
        <v>3.2929058513143331E-2</v>
      </c>
      <c r="N725" s="13">
        <v>3.3435604426854407E-2</v>
      </c>
      <c r="O725" s="13">
        <v>1.9413225344741901E-2</v>
      </c>
      <c r="P725" s="13">
        <v>4.3130841983978138E-2</v>
      </c>
      <c r="Q725" s="13">
        <v>2.9231977900915501E-2</v>
      </c>
      <c r="S725" s="13">
        <v>4.818631013400556E-2</v>
      </c>
      <c r="T725" s="13">
        <v>1.9380275000031751E-2</v>
      </c>
      <c r="U725" s="13">
        <v>2.8900161438708379E-2</v>
      </c>
      <c r="V725" s="13">
        <v>2.6539783476316268E-2</v>
      </c>
      <c r="W725" s="13">
        <v>1.0695337154361649E-2</v>
      </c>
      <c r="X725" s="13">
        <v>2.0046575561242719E-2</v>
      </c>
      <c r="Y725" s="13">
        <v>7.0222024748626405E-2</v>
      </c>
      <c r="Z725" s="13">
        <v>2.232065193043704E-2</v>
      </c>
      <c r="AB725" s="13">
        <v>1.527376088272534E-2</v>
      </c>
      <c r="AC725" s="13">
        <v>4.4469940366572792E-2</v>
      </c>
      <c r="AD725" s="13">
        <v>9.7779343007589874E-3</v>
      </c>
      <c r="AE725" s="13">
        <v>1.554619739258674E-2</v>
      </c>
      <c r="AF725" s="13">
        <v>4.4423684522344117E-2</v>
      </c>
      <c r="AH725" s="13">
        <v>2.2321604573540439E-2</v>
      </c>
      <c r="AI725" s="13">
        <v>4.4823378915371657E-2</v>
      </c>
      <c r="AJ725" s="13">
        <v>2.2167188220974049E-2</v>
      </c>
      <c r="AK725" s="13">
        <v>2.2463351754043029E-2</v>
      </c>
      <c r="AL725" s="13">
        <v>3.9316504169846549E-2</v>
      </c>
      <c r="AM725" s="13">
        <v>3.2212189164028251E-2</v>
      </c>
      <c r="AO725" s="13">
        <v>2.2092837506356069E-2</v>
      </c>
      <c r="AP725" s="13">
        <v>4.8827365203887051E-2</v>
      </c>
      <c r="AQ725" s="13">
        <v>1.1267427924503149E-2</v>
      </c>
      <c r="AR725" s="13">
        <v>1.9050944682086991E-2</v>
      </c>
      <c r="AS725" s="13">
        <v>3.4615325460867111E-2</v>
      </c>
      <c r="AT725" s="13">
        <v>3.137167072429517E-2</v>
      </c>
      <c r="AV725" s="13">
        <v>4.0219595430572262E-2</v>
      </c>
      <c r="AW725" s="13">
        <v>2.4395490294446671E-2</v>
      </c>
      <c r="AX725" s="13">
        <v>3.6316174824870769E-2</v>
      </c>
      <c r="AY725" s="13">
        <v>4.8441049889253802E-2</v>
      </c>
      <c r="AZ725" s="13">
        <v>3.1670594715687943E-2</v>
      </c>
      <c r="BB725" s="13">
        <v>1.87807919871536E-2</v>
      </c>
      <c r="BC725" s="13">
        <v>3.6687524684124471E-2</v>
      </c>
      <c r="BD725" s="13">
        <v>1.129486422460021E-2</v>
      </c>
      <c r="BE725" s="13">
        <v>4.9139625315756802E-2</v>
      </c>
      <c r="BF725" s="13">
        <v>4.5509082319586038E-2</v>
      </c>
      <c r="BH725" s="13">
        <v>2.1509874495428259E-2</v>
      </c>
      <c r="BI725" s="13">
        <v>4.1701979793273843E-2</v>
      </c>
      <c r="BJ725" s="13">
        <v>1.460154472882933E-2</v>
      </c>
      <c r="BK725" s="13">
        <v>3.0322438887555699E-2</v>
      </c>
      <c r="BL725" s="13">
        <v>5.2208836004268247E-2</v>
      </c>
      <c r="BN725" s="13">
        <v>4.0236153365280053E-2</v>
      </c>
      <c r="BO725" s="13">
        <v>1.7273809176028821E-2</v>
      </c>
      <c r="BP725" s="13">
        <v>2.4304048464454629E-2</v>
      </c>
      <c r="BQ725" s="13">
        <v>5.0046473339392543E-2</v>
      </c>
      <c r="BR725" s="13">
        <v>7.1062218957843828E-2</v>
      </c>
      <c r="BS725" s="13">
        <v>1.8697366806266161E-2</v>
      </c>
    </row>
    <row r="726" spans="2:73" ht="58" x14ac:dyDescent="0.35">
      <c r="B726" s="12" t="s">
        <v>279</v>
      </c>
      <c r="C726" s="13">
        <v>9.7124853978918652E-2</v>
      </c>
      <c r="D726" s="13">
        <v>0.1211511068025176</v>
      </c>
      <c r="E726" s="13">
        <v>9.5747832113728906E-2</v>
      </c>
      <c r="F726" s="13">
        <v>0.1209304711295509</v>
      </c>
      <c r="G726" s="13">
        <v>0.1051854822009107</v>
      </c>
      <c r="H726" s="13">
        <v>7.4536468202878667E-2</v>
      </c>
      <c r="I726" s="13">
        <v>8.2601672100581766E-2</v>
      </c>
      <c r="K726" s="13">
        <v>7.3785772375858552E-2</v>
      </c>
      <c r="L726" s="13">
        <v>0.1206868725809974</v>
      </c>
      <c r="N726" s="13">
        <v>8.818362301779438E-2</v>
      </c>
      <c r="O726" s="13">
        <v>0.1142000017712595</v>
      </c>
      <c r="P726" s="13">
        <v>8.4815002375250706E-2</v>
      </c>
      <c r="Q726" s="13">
        <v>9.2932724700138178E-2</v>
      </c>
      <c r="S726" s="13">
        <v>0.11119145177858331</v>
      </c>
      <c r="T726" s="13">
        <v>9.1962947739550244E-2</v>
      </c>
      <c r="U726" s="13">
        <v>0.1164675198374697</v>
      </c>
      <c r="V726" s="13">
        <v>9.0439008508473751E-2</v>
      </c>
      <c r="W726" s="13">
        <v>8.0036340941163492E-2</v>
      </c>
      <c r="X726" s="13">
        <v>7.9842042857831863E-2</v>
      </c>
      <c r="Y726" s="13">
        <v>0.10744366867171121</v>
      </c>
      <c r="Z726" s="13">
        <v>0.1002081979885686</v>
      </c>
      <c r="AB726" s="13">
        <v>0.12636417018946269</v>
      </c>
      <c r="AC726" s="13">
        <v>8.6906438920343151E-2</v>
      </c>
      <c r="AD726" s="13">
        <v>0.1010320503466321</v>
      </c>
      <c r="AE726" s="13">
        <v>0.1010900093328654</v>
      </c>
      <c r="AF726" s="13">
        <v>8.0811627017057686E-2</v>
      </c>
      <c r="AH726" s="13">
        <v>0.1122763439562398</v>
      </c>
      <c r="AI726" s="13">
        <v>9.1149672649518551E-2</v>
      </c>
      <c r="AJ726" s="13">
        <v>9.9045779618314997E-2</v>
      </c>
      <c r="AK726" s="13">
        <v>6.9194826042157917E-2</v>
      </c>
      <c r="AL726" s="13">
        <v>0.1132121839992038</v>
      </c>
      <c r="AM726" s="13">
        <v>8.0203355418783817E-2</v>
      </c>
      <c r="AO726" s="13">
        <v>0.1236464531149532</v>
      </c>
      <c r="AP726" s="13">
        <v>9.4462398041811516E-2</v>
      </c>
      <c r="AQ726" s="13">
        <v>0.1058446631982517</v>
      </c>
      <c r="AR726" s="13">
        <v>6.1682459012827602E-2</v>
      </c>
      <c r="AS726" s="13">
        <v>9.0929170862282527E-2</v>
      </c>
      <c r="AT726" s="13">
        <v>8.1422622116683371E-2</v>
      </c>
      <c r="AV726" s="13">
        <v>0.10444990063995729</v>
      </c>
      <c r="AW726" s="13">
        <v>7.2554237858393475E-2</v>
      </c>
      <c r="AX726" s="13">
        <v>0.10733617866003051</v>
      </c>
      <c r="AY726" s="13">
        <v>9.5170648601997615E-2</v>
      </c>
      <c r="AZ726" s="13">
        <v>7.7933506077831158E-2</v>
      </c>
      <c r="BB726" s="13">
        <v>0.11975166240247311</v>
      </c>
      <c r="BC726" s="13">
        <v>8.2679775710453748E-2</v>
      </c>
      <c r="BD726" s="13">
        <v>6.3656920059223729E-2</v>
      </c>
      <c r="BE726" s="13">
        <v>0.1245157006725819</v>
      </c>
      <c r="BF726" s="13">
        <v>0.1814979871359686</v>
      </c>
      <c r="BH726" s="13">
        <v>0.1162446320826194</v>
      </c>
      <c r="BI726" s="13">
        <v>8.9778423026366558E-2</v>
      </c>
      <c r="BJ726" s="13">
        <v>7.7958622725719004E-2</v>
      </c>
      <c r="BK726" s="13">
        <v>7.7648566604793356E-2</v>
      </c>
      <c r="BL726" s="13">
        <v>0.1188367251929926</v>
      </c>
      <c r="BN726" s="13">
        <v>9.039654725543228E-2</v>
      </c>
      <c r="BO726" s="13">
        <v>8.0227450031731429E-2</v>
      </c>
      <c r="BP726" s="13">
        <v>5.5842326257171671E-2</v>
      </c>
      <c r="BQ726" s="13">
        <v>8.942147937648455E-2</v>
      </c>
      <c r="BR726" s="13">
        <v>8.4406632763956005E-2</v>
      </c>
      <c r="BS726" s="13">
        <v>0.1117718226255071</v>
      </c>
    </row>
    <row r="727" spans="2:73" x14ac:dyDescent="0.35">
      <c r="B727" s="12" t="s">
        <v>90</v>
      </c>
      <c r="C727" s="13">
        <v>4.3443665867920721E-2</v>
      </c>
      <c r="D727" s="13">
        <v>3.445980309210691E-2</v>
      </c>
      <c r="E727" s="13">
        <v>3.095687962570268E-2</v>
      </c>
      <c r="F727" s="13">
        <v>3.751847959574426E-2</v>
      </c>
      <c r="G727" s="13">
        <v>2.4122002017422609E-2</v>
      </c>
      <c r="H727" s="13">
        <v>5.5085650383091073E-2</v>
      </c>
      <c r="I727" s="13">
        <v>6.6026138046679408E-2</v>
      </c>
      <c r="K727" s="13">
        <v>4.1962042885256588E-2</v>
      </c>
      <c r="L727" s="13">
        <v>4.502493799792108E-2</v>
      </c>
      <c r="N727" s="13">
        <v>2.433773143370703E-2</v>
      </c>
      <c r="O727" s="13">
        <v>3.5716492857015399E-2</v>
      </c>
      <c r="P727" s="13">
        <v>5.4651359161864727E-2</v>
      </c>
      <c r="Q727" s="13">
        <v>5.7000190346920783E-2</v>
      </c>
      <c r="S727" s="13">
        <v>4.6208006235462833E-2</v>
      </c>
      <c r="T727" s="13">
        <v>2.24254484505618E-2</v>
      </c>
      <c r="U727" s="13">
        <v>3.489918565368836E-2</v>
      </c>
      <c r="V727" s="13">
        <v>2.8785748662068272E-2</v>
      </c>
      <c r="W727" s="13">
        <v>5.1584535405208923E-2</v>
      </c>
      <c r="X727" s="13">
        <v>8.3668476450232371E-2</v>
      </c>
      <c r="Y727" s="13">
        <v>4.1034569349853903E-2</v>
      </c>
      <c r="Z727" s="13">
        <v>4.6707419369468713E-2</v>
      </c>
      <c r="AB727" s="13">
        <v>3.2514457705887893E-2</v>
      </c>
      <c r="AC727" s="13">
        <v>5.2622107621130801E-2</v>
      </c>
      <c r="AD727" s="13">
        <v>5.5977153074013582E-2</v>
      </c>
      <c r="AE727" s="13">
        <v>3.2411785686540968E-2</v>
      </c>
      <c r="AF727" s="13">
        <v>1.2008070398718609E-2</v>
      </c>
      <c r="AH727" s="13">
        <v>3.8323910808825447E-2</v>
      </c>
      <c r="AI727" s="13">
        <v>6.3360446312239749E-2</v>
      </c>
      <c r="AJ727" s="13">
        <v>1.5954029371815719E-2</v>
      </c>
      <c r="AK727" s="13">
        <v>3.2169883610017783E-2</v>
      </c>
      <c r="AL727" s="13">
        <v>2.921900301338811E-2</v>
      </c>
      <c r="AM727" s="13">
        <v>5.93944621615001E-2</v>
      </c>
      <c r="AO727" s="13">
        <v>3.3175006646890888E-2</v>
      </c>
      <c r="AP727" s="13">
        <v>5.7582810949026481E-2</v>
      </c>
      <c r="AQ727" s="13">
        <v>1.7723740307149408E-2</v>
      </c>
      <c r="AR727" s="13">
        <v>5.3691908409221528E-2</v>
      </c>
      <c r="AS727" s="13">
        <v>4.5187658106895408E-2</v>
      </c>
      <c r="AT727" s="13">
        <v>5.5109178507946839E-2</v>
      </c>
      <c r="AV727" s="13">
        <v>4.8794506258372332E-2</v>
      </c>
      <c r="AW727" s="13">
        <v>5.8692617984400517E-3</v>
      </c>
      <c r="AX727" s="13">
        <v>4.4833860710426082E-2</v>
      </c>
      <c r="AY727" s="13">
        <v>2.831978681516778E-2</v>
      </c>
      <c r="AZ727" s="13">
        <v>4.813346576738349E-2</v>
      </c>
      <c r="BB727" s="13">
        <v>4.0592641579290947E-2</v>
      </c>
      <c r="BC727" s="13">
        <v>8.1020064742500522E-2</v>
      </c>
      <c r="BD727" s="13">
        <v>2.9021859902006959E-2</v>
      </c>
      <c r="BE727" s="13">
        <v>3.5252002798958411E-2</v>
      </c>
      <c r="BF727" s="13">
        <v>0</v>
      </c>
      <c r="BH727" s="13">
        <v>3.6780074326961752E-2</v>
      </c>
      <c r="BI727" s="13">
        <v>7.0745839250417428E-2</v>
      </c>
      <c r="BJ727" s="13">
        <v>3.1305148887330242E-2</v>
      </c>
      <c r="BK727" s="13">
        <v>6.7243888383169637E-2</v>
      </c>
      <c r="BL727" s="13">
        <v>4.786615176452727E-2</v>
      </c>
      <c r="BN727" s="13">
        <v>7.3012557766558767E-2</v>
      </c>
      <c r="BO727" s="13">
        <v>2.6954607337163951E-2</v>
      </c>
      <c r="BP727" s="13">
        <v>3.8380567671706597E-2</v>
      </c>
      <c r="BQ727" s="13">
        <v>1.083386676438511E-2</v>
      </c>
      <c r="BR727" s="13">
        <v>1.9475595257168601E-2</v>
      </c>
      <c r="BS727" s="13">
        <v>3.9188446414839942E-2</v>
      </c>
    </row>
    <row r="728" spans="2:73" x14ac:dyDescent="0.35">
      <c r="B728" s="12" t="s">
        <v>96</v>
      </c>
      <c r="C728" s="13">
        <v>0.1158411673908855</v>
      </c>
      <c r="D728" s="13">
        <v>0.11199396641689401</v>
      </c>
      <c r="E728" s="13">
        <v>0.1286891028302313</v>
      </c>
      <c r="F728" s="13">
        <v>9.9782625042413434E-2</v>
      </c>
      <c r="G728" s="13">
        <v>0.11804799923105069</v>
      </c>
      <c r="H728" s="13">
        <v>0.10543885935605921</v>
      </c>
      <c r="I728" s="13">
        <v>0.1244233921842705</v>
      </c>
      <c r="K728" s="13">
        <v>6.1759472798077683E-2</v>
      </c>
      <c r="L728" s="13">
        <v>0.17018896462829991</v>
      </c>
      <c r="N728" s="13">
        <v>7.918311685073097E-2</v>
      </c>
      <c r="O728" s="13">
        <v>0.1233211116880298</v>
      </c>
      <c r="P728" s="13">
        <v>0.1070487694201971</v>
      </c>
      <c r="Q728" s="13">
        <v>0.14380359484798941</v>
      </c>
      <c r="S728" s="13">
        <v>0.12604476348827451</v>
      </c>
      <c r="T728" s="13">
        <v>0.1226232992879399</v>
      </c>
      <c r="U728" s="13">
        <v>7.5025249131873764E-2</v>
      </c>
      <c r="V728" s="13">
        <v>0.1103141429315195</v>
      </c>
      <c r="W728" s="13">
        <v>0.11084416559733901</v>
      </c>
      <c r="X728" s="13">
        <v>0.1012743594098453</v>
      </c>
      <c r="Y728" s="13">
        <v>0.149889550380817</v>
      </c>
      <c r="Z728" s="13">
        <v>0.1166931744625584</v>
      </c>
      <c r="AB728" s="13">
        <v>0.12508315420489499</v>
      </c>
      <c r="AC728" s="13">
        <v>0.1136504149777251</v>
      </c>
      <c r="AD728" s="13">
        <v>6.1772057646256227E-2</v>
      </c>
      <c r="AE728" s="13">
        <v>0.109671188341535</v>
      </c>
      <c r="AF728" s="13">
        <v>9.7420555280325088E-2</v>
      </c>
      <c r="AH728" s="13">
        <v>0.1016188122806673</v>
      </c>
      <c r="AI728" s="13">
        <v>0.10230658727265381</v>
      </c>
      <c r="AJ728" s="13">
        <v>7.3193033626949802E-2</v>
      </c>
      <c r="AK728" s="13">
        <v>8.8027315585710864E-2</v>
      </c>
      <c r="AL728" s="13">
        <v>0.1016069562927972</v>
      </c>
      <c r="AM728" s="13">
        <v>0.1002940016253835</v>
      </c>
      <c r="AO728" s="13">
        <v>0.1090311265922748</v>
      </c>
      <c r="AP728" s="13">
        <v>8.8439837462967033E-2</v>
      </c>
      <c r="AQ728" s="13">
        <v>7.1822200762973035E-2</v>
      </c>
      <c r="AR728" s="13">
        <v>0.11728196299582309</v>
      </c>
      <c r="AS728" s="13">
        <v>9.2251547980099408E-2</v>
      </c>
      <c r="AT728" s="13">
        <v>9.3793785239879371E-2</v>
      </c>
      <c r="AV728" s="13">
        <v>7.9491725023770027E-2</v>
      </c>
      <c r="AW728" s="13">
        <v>8.9801480819613116E-2</v>
      </c>
      <c r="AX728" s="13">
        <v>3.5394935751398252E-2</v>
      </c>
      <c r="AY728" s="13">
        <v>8.8262791147315209E-2</v>
      </c>
      <c r="AZ728" s="13">
        <v>8.8261853909628318E-2</v>
      </c>
      <c r="BB728" s="13">
        <v>9.9776635017548979E-2</v>
      </c>
      <c r="BC728" s="13">
        <v>0.1235479065197143</v>
      </c>
      <c r="BD728" s="13">
        <v>6.8776269184363914E-2</v>
      </c>
      <c r="BE728" s="13">
        <v>5.4152939112831727E-2</v>
      </c>
      <c r="BF728" s="13">
        <v>0.1153099506696884</v>
      </c>
      <c r="BH728" s="13">
        <v>0.10186887670137069</v>
      </c>
      <c r="BI728" s="13">
        <v>0.1296935204941157</v>
      </c>
      <c r="BJ728" s="13">
        <v>5.8350464915587388E-2</v>
      </c>
      <c r="BK728" s="13">
        <v>7.6999823094355671E-2</v>
      </c>
      <c r="BL728" s="13">
        <v>7.2553125284677542E-2</v>
      </c>
      <c r="BN728" s="13">
        <v>9.2733050077850571E-2</v>
      </c>
      <c r="BO728" s="13">
        <v>9.9318269919348348E-2</v>
      </c>
      <c r="BP728" s="13">
        <v>7.9936480584197833E-2</v>
      </c>
      <c r="BQ728" s="13">
        <v>8.0181240131336998E-2</v>
      </c>
      <c r="BR728" s="13">
        <v>0.14798839199657629</v>
      </c>
      <c r="BS728" s="13">
        <v>0.10105057356417529</v>
      </c>
    </row>
    <row r="730" spans="2:73" x14ac:dyDescent="0.35">
      <c r="B730" s="25" t="s">
        <v>282</v>
      </c>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row>
    <row r="731" spans="2:73" x14ac:dyDescent="0.35">
      <c r="B731" s="27" t="s">
        <v>16</v>
      </c>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row>
    <row r="732" spans="2:73" x14ac:dyDescent="0.35">
      <c r="B732" s="12" t="s">
        <v>122</v>
      </c>
      <c r="C732" s="13">
        <v>0.30442489707142573</v>
      </c>
      <c r="D732" s="13">
        <v>0.2384386660230331</v>
      </c>
      <c r="E732" s="13">
        <v>0.26999023029076052</v>
      </c>
      <c r="F732" s="13">
        <v>0.34894191304810018</v>
      </c>
      <c r="G732" s="13">
        <v>0.3553909841604066</v>
      </c>
      <c r="H732" s="13">
        <v>0.3537885072069813</v>
      </c>
      <c r="I732" s="13">
        <v>0.25687749007011301</v>
      </c>
      <c r="K732" s="13">
        <v>0.34692760648858112</v>
      </c>
      <c r="L732" s="13">
        <v>0.26032656183585562</v>
      </c>
      <c r="N732" s="13">
        <v>0.3495879414554624</v>
      </c>
      <c r="O732" s="13">
        <v>0.30344401195216703</v>
      </c>
      <c r="P732" s="13">
        <v>0.27603205480827081</v>
      </c>
      <c r="Q732" s="13">
        <v>0.3019932100611849</v>
      </c>
      <c r="S732" s="13">
        <v>0.30335771682557711</v>
      </c>
      <c r="T732" s="13">
        <v>0.33468607297924119</v>
      </c>
      <c r="U732" s="13">
        <v>0.35113396047397422</v>
      </c>
      <c r="V732" s="13">
        <v>0.21768979081649559</v>
      </c>
      <c r="W732" s="13">
        <v>0.32587477370546858</v>
      </c>
      <c r="X732" s="13">
        <v>0.32870080524661782</v>
      </c>
      <c r="Y732" s="13">
        <v>0.29967302970076032</v>
      </c>
      <c r="Z732" s="13">
        <v>0.31279615603631339</v>
      </c>
      <c r="AB732" s="13">
        <v>0.30990028586789742</v>
      </c>
      <c r="AC732" s="13">
        <v>0.29729136774488452</v>
      </c>
      <c r="AD732" s="13">
        <v>0.34489461360031398</v>
      </c>
      <c r="AE732" s="13">
        <v>0.28919612461046712</v>
      </c>
      <c r="AF732" s="13">
        <v>0.32491807077361567</v>
      </c>
      <c r="AH732" s="13">
        <v>0.39688682348374221</v>
      </c>
      <c r="AI732" s="13">
        <v>0.29766801324378472</v>
      </c>
      <c r="AJ732" s="13">
        <v>0.1626872195691943</v>
      </c>
      <c r="AK732" s="13">
        <v>0.26119673224977608</v>
      </c>
      <c r="AL732" s="13">
        <v>0.41207868069736109</v>
      </c>
      <c r="AM732" s="13">
        <v>0.19327360006622701</v>
      </c>
      <c r="AO732" s="13">
        <v>0.35740508218152339</v>
      </c>
      <c r="AP732" s="13">
        <v>0.32414543459594303</v>
      </c>
      <c r="AQ732" s="13">
        <v>0.14517254150135669</v>
      </c>
      <c r="AR732" s="13">
        <v>0.2390033128220867</v>
      </c>
      <c r="AS732" s="13">
        <v>0.49701857300981062</v>
      </c>
      <c r="AT732" s="13">
        <v>0.1880056787707001</v>
      </c>
      <c r="AV732" s="13">
        <v>0.34062864635405471</v>
      </c>
      <c r="AW732" s="13">
        <v>0.1552410249574773</v>
      </c>
      <c r="AX732" s="13">
        <v>0.29464774498961072</v>
      </c>
      <c r="AY732" s="13">
        <v>0.44050569960739677</v>
      </c>
      <c r="AZ732" s="13">
        <v>0.17890851746160419</v>
      </c>
      <c r="BB732" s="13">
        <v>0.40995712678885488</v>
      </c>
      <c r="BC732" s="13">
        <v>0.29747028159525529</v>
      </c>
      <c r="BD732" s="13">
        <v>0.14640317794752369</v>
      </c>
      <c r="BE732" s="13">
        <v>0.27095506285971582</v>
      </c>
      <c r="BF732" s="13">
        <v>0.37129512966175737</v>
      </c>
      <c r="BH732" s="13">
        <v>0.39815367820658659</v>
      </c>
      <c r="BI732" s="13">
        <v>0.30356311970142658</v>
      </c>
      <c r="BJ732" s="13">
        <v>0.14633100705260371</v>
      </c>
      <c r="BK732" s="13">
        <v>0.21983337073105119</v>
      </c>
      <c r="BL732" s="13">
        <v>0.50255932226759825</v>
      </c>
      <c r="BN732" s="13">
        <v>0.32753294935585442</v>
      </c>
      <c r="BO732" s="13">
        <v>0.15223767743196381</v>
      </c>
      <c r="BP732" s="13">
        <v>0.23566354619030319</v>
      </c>
      <c r="BQ732" s="13">
        <v>0.18808943572261569</v>
      </c>
      <c r="BR732" s="13">
        <v>0.40731899936386662</v>
      </c>
      <c r="BS732" s="13">
        <v>0.41554251204485287</v>
      </c>
    </row>
    <row r="733" spans="2:73" x14ac:dyDescent="0.35">
      <c r="B733" s="12" t="s">
        <v>283</v>
      </c>
      <c r="C733" s="13">
        <v>0.28207285019173861</v>
      </c>
      <c r="D733" s="13">
        <v>0.27695027418083018</v>
      </c>
      <c r="E733" s="13">
        <v>0.29036049448927947</v>
      </c>
      <c r="F733" s="13">
        <v>0.29699978384948778</v>
      </c>
      <c r="G733" s="13">
        <v>0.3090867519296569</v>
      </c>
      <c r="H733" s="13">
        <v>0.21441252555411491</v>
      </c>
      <c r="I733" s="13">
        <v>0.29762601170993858</v>
      </c>
      <c r="K733" s="13">
        <v>0.29094133794559862</v>
      </c>
      <c r="L733" s="13">
        <v>0.27385122426463121</v>
      </c>
      <c r="N733" s="13">
        <v>0.32532128404987848</v>
      </c>
      <c r="O733" s="13">
        <v>0.30207133991855589</v>
      </c>
      <c r="P733" s="13">
        <v>0.26838656435534008</v>
      </c>
      <c r="Q733" s="13">
        <v>0.2345494520015417</v>
      </c>
      <c r="S733" s="13">
        <v>0.31562720502097058</v>
      </c>
      <c r="T733" s="13">
        <v>0.28037607968040029</v>
      </c>
      <c r="U733" s="13">
        <v>0.21410891916257321</v>
      </c>
      <c r="V733" s="13">
        <v>0.25049801318938109</v>
      </c>
      <c r="W733" s="13">
        <v>0.32912119323228167</v>
      </c>
      <c r="X733" s="13">
        <v>0.21735589580116291</v>
      </c>
      <c r="Y733" s="13">
        <v>0.28545538495554601</v>
      </c>
      <c r="Z733" s="13">
        <v>0.28915847790113941</v>
      </c>
      <c r="AB733" s="13">
        <v>0.21589189495770739</v>
      </c>
      <c r="AC733" s="13">
        <v>0.31039189242873599</v>
      </c>
      <c r="AD733" s="13">
        <v>0.25040628246814489</v>
      </c>
      <c r="AE733" s="13">
        <v>0.28374743171037597</v>
      </c>
      <c r="AF733" s="13">
        <v>0.36565505403830773</v>
      </c>
      <c r="AH733" s="13">
        <v>0.26151584567219083</v>
      </c>
      <c r="AI733" s="13">
        <v>0.44861575453460328</v>
      </c>
      <c r="AJ733" s="13">
        <v>0.23439808615271809</v>
      </c>
      <c r="AK733" s="13">
        <v>0.32306705027939708</v>
      </c>
      <c r="AL733" s="13">
        <v>0.26086787750180629</v>
      </c>
      <c r="AM733" s="13">
        <v>0.24891655876043839</v>
      </c>
      <c r="AO733" s="13">
        <v>0.25699995369073031</v>
      </c>
      <c r="AP733" s="13">
        <v>0.41100362191609258</v>
      </c>
      <c r="AQ733" s="13">
        <v>0.238483877088628</v>
      </c>
      <c r="AR733" s="13">
        <v>0.40513096656633157</v>
      </c>
      <c r="AS733" s="13">
        <v>0.23487810157561781</v>
      </c>
      <c r="AT733" s="13">
        <v>0.25969165138494488</v>
      </c>
      <c r="AV733" s="13">
        <v>0.41245878020623472</v>
      </c>
      <c r="AW733" s="13">
        <v>0.25783221906471893</v>
      </c>
      <c r="AX733" s="13">
        <v>0.33354413228896201</v>
      </c>
      <c r="AY733" s="13">
        <v>0.21724166211649129</v>
      </c>
      <c r="AZ733" s="13">
        <v>0.26826147054335958</v>
      </c>
      <c r="BB733" s="13">
        <v>0.24938655560868639</v>
      </c>
      <c r="BC733" s="13">
        <v>0.37533551946120641</v>
      </c>
      <c r="BD733" s="13">
        <v>0.25682347060555177</v>
      </c>
      <c r="BE733" s="13">
        <v>0.29561549779325003</v>
      </c>
      <c r="BF733" s="13">
        <v>0.26383339319850851</v>
      </c>
      <c r="BH733" s="13">
        <v>0.25189307772072389</v>
      </c>
      <c r="BI733" s="13">
        <v>0.3424600032803089</v>
      </c>
      <c r="BJ733" s="13">
        <v>0.29223005631528542</v>
      </c>
      <c r="BK733" s="13">
        <v>0.33045861258496922</v>
      </c>
      <c r="BL733" s="13">
        <v>0.28578195167405929</v>
      </c>
      <c r="BN733" s="13">
        <v>0.35577797894533142</v>
      </c>
      <c r="BO733" s="13">
        <v>0.26103581975645851</v>
      </c>
      <c r="BP733" s="13">
        <v>0.35470734544295002</v>
      </c>
      <c r="BQ733" s="13">
        <v>0.1902078167527434</v>
      </c>
      <c r="BR733" s="13">
        <v>0.23508686219815769</v>
      </c>
      <c r="BS733" s="13">
        <v>0.25035944222740231</v>
      </c>
    </row>
    <row r="734" spans="2:73" x14ac:dyDescent="0.35">
      <c r="B734" s="12" t="s">
        <v>124</v>
      </c>
      <c r="C734" s="13">
        <v>0.18312898949779541</v>
      </c>
      <c r="D734" s="13">
        <v>0.1707025538459144</v>
      </c>
      <c r="E734" s="13">
        <v>0.19275043022353111</v>
      </c>
      <c r="F734" s="13">
        <v>0.14431237199278879</v>
      </c>
      <c r="G734" s="13">
        <v>0.17434547485268639</v>
      </c>
      <c r="H734" s="13">
        <v>0.21441974314547979</v>
      </c>
      <c r="I734" s="13">
        <v>0.190502959370523</v>
      </c>
      <c r="K734" s="13">
        <v>0.17396085232924649</v>
      </c>
      <c r="L734" s="13">
        <v>0.1927172026068506</v>
      </c>
      <c r="N734" s="13">
        <v>0.1444735096951274</v>
      </c>
      <c r="O734" s="13">
        <v>0.18615875191524059</v>
      </c>
      <c r="P734" s="13">
        <v>0.18507145847877199</v>
      </c>
      <c r="Q734" s="13">
        <v>0.20703240378358381</v>
      </c>
      <c r="S734" s="13">
        <v>0.1759343678811511</v>
      </c>
      <c r="T734" s="13">
        <v>0.15925171008769001</v>
      </c>
      <c r="U734" s="13">
        <v>0.27098790371454989</v>
      </c>
      <c r="V734" s="13">
        <v>0.18086145341570969</v>
      </c>
      <c r="W734" s="13">
        <v>0.1351290927875082</v>
      </c>
      <c r="X734" s="13">
        <v>0.2240620911434334</v>
      </c>
      <c r="Y734" s="13">
        <v>0.20656411207546821</v>
      </c>
      <c r="Z734" s="13">
        <v>0.20115258313208059</v>
      </c>
      <c r="AB734" s="13">
        <v>0.1861040211347004</v>
      </c>
      <c r="AC734" s="13">
        <v>0.1981388545197949</v>
      </c>
      <c r="AD734" s="13">
        <v>0.17488323147325241</v>
      </c>
      <c r="AE734" s="13">
        <v>0.16001558901254079</v>
      </c>
      <c r="AF734" s="13">
        <v>0.12772220936856549</v>
      </c>
      <c r="AH734" s="13">
        <v>0.1555949186500723</v>
      </c>
      <c r="AI734" s="13">
        <v>0.1224747331771026</v>
      </c>
      <c r="AJ734" s="13">
        <v>0.31068701271021382</v>
      </c>
      <c r="AK734" s="13">
        <v>0.2568789510718813</v>
      </c>
      <c r="AL734" s="13">
        <v>0.120163036815105</v>
      </c>
      <c r="AM734" s="13">
        <v>0.19775924904775191</v>
      </c>
      <c r="AO734" s="13">
        <v>0.16818192059279621</v>
      </c>
      <c r="AP734" s="13">
        <v>0.1129029290599572</v>
      </c>
      <c r="AQ734" s="13">
        <v>0.28388777188938541</v>
      </c>
      <c r="AR734" s="13">
        <v>0.2303360290157471</v>
      </c>
      <c r="AS734" s="13">
        <v>0.12626298208117229</v>
      </c>
      <c r="AT734" s="13">
        <v>0.22340704648812579</v>
      </c>
      <c r="AV734" s="13">
        <v>0.1141000663138353</v>
      </c>
      <c r="AW734" s="13">
        <v>0.27326125883321278</v>
      </c>
      <c r="AX734" s="13">
        <v>0.24826804635986219</v>
      </c>
      <c r="AY734" s="13">
        <v>0.14429526700740469</v>
      </c>
      <c r="AZ734" s="13">
        <v>0.20519245303665071</v>
      </c>
      <c r="BB734" s="13">
        <v>0.1538248249430656</v>
      </c>
      <c r="BC734" s="13">
        <v>0.15018088242401001</v>
      </c>
      <c r="BD734" s="13">
        <v>0.24066753180502379</v>
      </c>
      <c r="BE734" s="13">
        <v>0.26966493626951382</v>
      </c>
      <c r="BF734" s="13">
        <v>6.5675382468243296E-2</v>
      </c>
      <c r="BH734" s="13">
        <v>0.1593948339326739</v>
      </c>
      <c r="BI734" s="13">
        <v>0.15325002891987971</v>
      </c>
      <c r="BJ734" s="13">
        <v>0.24234331047289209</v>
      </c>
      <c r="BK734" s="13">
        <v>0.2456886791276166</v>
      </c>
      <c r="BL734" s="13">
        <v>8.0767863327359302E-2</v>
      </c>
      <c r="BN734" s="13">
        <v>0.1428952475669347</v>
      </c>
      <c r="BO734" s="13">
        <v>0.25387140584456108</v>
      </c>
      <c r="BP734" s="13">
        <v>0.2491247801197711</v>
      </c>
      <c r="BQ734" s="13">
        <v>0.22810209132969619</v>
      </c>
      <c r="BR734" s="13">
        <v>8.5187041157110344E-2</v>
      </c>
      <c r="BS734" s="13">
        <v>0.1480808033847453</v>
      </c>
    </row>
    <row r="735" spans="2:73" x14ac:dyDescent="0.35">
      <c r="B735" s="12" t="s">
        <v>284</v>
      </c>
      <c r="C735" s="13">
        <v>8.9302739482555044E-2</v>
      </c>
      <c r="D735" s="13">
        <v>7.1353230599329506E-2</v>
      </c>
      <c r="E735" s="13">
        <v>7.8640858398553351E-2</v>
      </c>
      <c r="F735" s="13">
        <v>7.1896832896263099E-2</v>
      </c>
      <c r="G735" s="13">
        <v>5.4624483444635892E-2</v>
      </c>
      <c r="H735" s="13">
        <v>8.4532875083469072E-2</v>
      </c>
      <c r="I735" s="13">
        <v>0.144950105980933</v>
      </c>
      <c r="K735" s="13">
        <v>8.7311749626766855E-2</v>
      </c>
      <c r="L735" s="13">
        <v>9.1498559755186296E-2</v>
      </c>
      <c r="N735" s="13">
        <v>9.3824671767624102E-2</v>
      </c>
      <c r="O735" s="13">
        <v>0.10814243702820241</v>
      </c>
      <c r="P735" s="13">
        <v>6.9351783370860717E-2</v>
      </c>
      <c r="Q735" s="13">
        <v>8.3451426735667078E-2</v>
      </c>
      <c r="S735" s="13">
        <v>7.3517240907035195E-2</v>
      </c>
      <c r="T735" s="13">
        <v>9.3947902506411982E-2</v>
      </c>
      <c r="U735" s="13">
        <v>3.2945560038270011E-2</v>
      </c>
      <c r="V735" s="13">
        <v>0.13223824575623749</v>
      </c>
      <c r="W735" s="13">
        <v>8.6901361993004717E-2</v>
      </c>
      <c r="X735" s="13">
        <v>0.11355042038799761</v>
      </c>
      <c r="Y735" s="13">
        <v>3.9185335302381837E-2</v>
      </c>
      <c r="Z735" s="13">
        <v>9.11948159401966E-2</v>
      </c>
      <c r="AB735" s="13">
        <v>0.1087855159941304</v>
      </c>
      <c r="AC735" s="13">
        <v>7.4366110666826607E-2</v>
      </c>
      <c r="AD735" s="13">
        <v>0.1056258753231705</v>
      </c>
      <c r="AE735" s="13">
        <v>9.6441911550699116E-2</v>
      </c>
      <c r="AF735" s="13">
        <v>7.7649979228285121E-2</v>
      </c>
      <c r="AH735" s="13">
        <v>6.5177393355964938E-2</v>
      </c>
      <c r="AI735" s="13">
        <v>4.4084165578219828E-2</v>
      </c>
      <c r="AJ735" s="13">
        <v>0.19367529847122489</v>
      </c>
      <c r="AK735" s="13">
        <v>9.8332032350964702E-2</v>
      </c>
      <c r="AL735" s="13">
        <v>1.7370907243517229E-2</v>
      </c>
      <c r="AM735" s="13">
        <v>0.150773097280922</v>
      </c>
      <c r="AO735" s="13">
        <v>7.3645395827776627E-2</v>
      </c>
      <c r="AP735" s="13">
        <v>6.4601138678791525E-2</v>
      </c>
      <c r="AQ735" s="13">
        <v>0.22424690922534729</v>
      </c>
      <c r="AR735" s="13">
        <v>7.0710309033291591E-2</v>
      </c>
      <c r="AS735" s="13">
        <v>1.8466472630627961E-2</v>
      </c>
      <c r="AT735" s="13">
        <v>0.1357920907200604</v>
      </c>
      <c r="AV735" s="13">
        <v>4.7299762764771977E-2</v>
      </c>
      <c r="AW735" s="13">
        <v>0.21207812933799139</v>
      </c>
      <c r="AX735" s="13">
        <v>6.1526878780298201E-2</v>
      </c>
      <c r="AY735" s="13">
        <v>3.6172140917917463E-2</v>
      </c>
      <c r="AZ735" s="13">
        <v>0.13199903292248161</v>
      </c>
      <c r="BB735" s="13">
        <v>7.0243148240682493E-2</v>
      </c>
      <c r="BC735" s="13">
        <v>6.0968680932508332E-2</v>
      </c>
      <c r="BD735" s="13">
        <v>0.21665309652940939</v>
      </c>
      <c r="BE735" s="13">
        <v>0.1000052991508773</v>
      </c>
      <c r="BF735" s="13">
        <v>4.1484793733543461E-2</v>
      </c>
      <c r="BH735" s="13">
        <v>6.3713214121456321E-2</v>
      </c>
      <c r="BI735" s="13">
        <v>7.5030124365646933E-2</v>
      </c>
      <c r="BJ735" s="13">
        <v>0.2056562844191302</v>
      </c>
      <c r="BK735" s="13">
        <v>0.1077825168416605</v>
      </c>
      <c r="BL735" s="13">
        <v>2.5181349568993441E-2</v>
      </c>
      <c r="BN735" s="13">
        <v>8.6024049176624248E-2</v>
      </c>
      <c r="BO735" s="13">
        <v>0.21023503142660871</v>
      </c>
      <c r="BP735" s="13">
        <v>7.9071043619962908E-2</v>
      </c>
      <c r="BQ735" s="13">
        <v>0.1275897956458043</v>
      </c>
      <c r="BR735" s="13">
        <v>3.8375581153357097E-2</v>
      </c>
      <c r="BS735" s="13">
        <v>7.4481827275553275E-2</v>
      </c>
    </row>
    <row r="736" spans="2:73" x14ac:dyDescent="0.35">
      <c r="B736" s="12" t="s">
        <v>126</v>
      </c>
      <c r="C736" s="13">
        <v>7.0258791749794131E-2</v>
      </c>
      <c r="D736" s="13">
        <v>9.0987062529698876E-2</v>
      </c>
      <c r="E736" s="13">
        <v>6.0195447495091488E-2</v>
      </c>
      <c r="F736" s="13">
        <v>5.5420616259254492E-2</v>
      </c>
      <c r="G736" s="13">
        <v>5.5153217761025927E-2</v>
      </c>
      <c r="H736" s="13">
        <v>8.7322962976079013E-2</v>
      </c>
      <c r="I736" s="13">
        <v>7.676977438334795E-2</v>
      </c>
      <c r="K736" s="13">
        <v>7.33991098905412E-2</v>
      </c>
      <c r="L736" s="13">
        <v>6.7279586880305844E-2</v>
      </c>
      <c r="N736" s="13">
        <v>6.3190147782170469E-2</v>
      </c>
      <c r="O736" s="13">
        <v>5.348304076149956E-2</v>
      </c>
      <c r="P736" s="13">
        <v>0.1007144697711313</v>
      </c>
      <c r="Q736" s="13">
        <v>6.5076473329994597E-2</v>
      </c>
      <c r="S736" s="13">
        <v>6.2597030224084402E-2</v>
      </c>
      <c r="T736" s="13">
        <v>6.2477800856364188E-2</v>
      </c>
      <c r="U736" s="13">
        <v>6.6185176582699318E-2</v>
      </c>
      <c r="V736" s="13">
        <v>0.12204313130996711</v>
      </c>
      <c r="W736" s="13">
        <v>5.6193135811633238E-2</v>
      </c>
      <c r="X736" s="13">
        <v>6.9285261832368383E-2</v>
      </c>
      <c r="Y736" s="13">
        <v>6.4473791679545991E-2</v>
      </c>
      <c r="Z736" s="13">
        <v>4.7235217390752322E-2</v>
      </c>
      <c r="AB736" s="13">
        <v>9.8855340236499223E-2</v>
      </c>
      <c r="AC736" s="13">
        <v>5.1078539848411431E-2</v>
      </c>
      <c r="AD736" s="13">
        <v>7.3340019784554622E-2</v>
      </c>
      <c r="AE736" s="13">
        <v>8.6290843560185737E-2</v>
      </c>
      <c r="AF736" s="13">
        <v>8.7640765094419495E-2</v>
      </c>
      <c r="AH736" s="13">
        <v>6.2272159131837361E-2</v>
      </c>
      <c r="AI736" s="13">
        <v>5.1189549040026067E-2</v>
      </c>
      <c r="AJ736" s="13">
        <v>7.0727654696037659E-2</v>
      </c>
      <c r="AK736" s="13">
        <v>4.1606310112613842E-2</v>
      </c>
      <c r="AL736" s="13">
        <v>4.5278312611780662E-2</v>
      </c>
      <c r="AM736" s="13">
        <v>0.14789830235709109</v>
      </c>
      <c r="AO736" s="13">
        <v>7.0987994047838385E-2</v>
      </c>
      <c r="AP736" s="13">
        <v>5.5474449873188961E-2</v>
      </c>
      <c r="AQ736" s="13">
        <v>8.0905301437097413E-2</v>
      </c>
      <c r="AR736" s="13">
        <v>4.5315798532446397E-2</v>
      </c>
      <c r="AS736" s="13">
        <v>2.6360939910572839E-2</v>
      </c>
      <c r="AT736" s="13">
        <v>0.1312913234538203</v>
      </c>
      <c r="AV736" s="13">
        <v>4.0332763679586367E-2</v>
      </c>
      <c r="AW736" s="13">
        <v>6.8627619795301228E-2</v>
      </c>
      <c r="AX736" s="13">
        <v>5.4998471419077113E-2</v>
      </c>
      <c r="AY736" s="13">
        <v>5.6017992101881388E-2</v>
      </c>
      <c r="AZ736" s="13">
        <v>0.15096547015408521</v>
      </c>
      <c r="BB736" s="13">
        <v>6.6856804362488059E-2</v>
      </c>
      <c r="BC736" s="13">
        <v>6.3903798569060893E-2</v>
      </c>
      <c r="BD736" s="13">
        <v>9.7521058008928838E-2</v>
      </c>
      <c r="BE736" s="13">
        <v>5.0733323229462751E-2</v>
      </c>
      <c r="BF736" s="13">
        <v>2.3681986533969138E-2</v>
      </c>
      <c r="BH736" s="13">
        <v>7.2945324224682223E-2</v>
      </c>
      <c r="BI736" s="13">
        <v>6.6072886323698787E-2</v>
      </c>
      <c r="BJ736" s="13">
        <v>8.6349497194054978E-2</v>
      </c>
      <c r="BK736" s="13">
        <v>5.4258930840566093E-2</v>
      </c>
      <c r="BL736" s="13">
        <v>0</v>
      </c>
      <c r="BN736" s="13">
        <v>4.6953627942381969E-2</v>
      </c>
      <c r="BO736" s="13">
        <v>9.8574360851552481E-2</v>
      </c>
      <c r="BP736" s="13">
        <v>6.787652905233986E-2</v>
      </c>
      <c r="BQ736" s="13">
        <v>0.1502854727409775</v>
      </c>
      <c r="BR736" s="13">
        <v>7.8896633680266781E-2</v>
      </c>
      <c r="BS736" s="13">
        <v>5.7175708866054997E-2</v>
      </c>
    </row>
    <row r="737" spans="2:73" x14ac:dyDescent="0.35">
      <c r="B737" s="12" t="s">
        <v>120</v>
      </c>
      <c r="C737" s="13">
        <v>7.0811732006691094E-2</v>
      </c>
      <c r="D737" s="13">
        <v>0.15156821282119401</v>
      </c>
      <c r="E737" s="13">
        <v>0.1080625391027842</v>
      </c>
      <c r="F737" s="13">
        <v>8.242848195410539E-2</v>
      </c>
      <c r="G737" s="13">
        <v>5.13990878515884E-2</v>
      </c>
      <c r="H737" s="13">
        <v>4.5523386033875998E-2</v>
      </c>
      <c r="I737" s="13">
        <v>3.3273658485144443E-2</v>
      </c>
      <c r="K737" s="13">
        <v>2.7459343719265821E-2</v>
      </c>
      <c r="L737" s="13">
        <v>0.1143268646571704</v>
      </c>
      <c r="N737" s="13">
        <v>2.3602445249737199E-2</v>
      </c>
      <c r="O737" s="13">
        <v>4.6700418424334547E-2</v>
      </c>
      <c r="P737" s="13">
        <v>0.100443669215625</v>
      </c>
      <c r="Q737" s="13">
        <v>0.107897034088028</v>
      </c>
      <c r="S737" s="13">
        <v>6.8966439141181571E-2</v>
      </c>
      <c r="T737" s="13">
        <v>6.9260433889892267E-2</v>
      </c>
      <c r="U737" s="13">
        <v>6.4638480027933362E-2</v>
      </c>
      <c r="V737" s="13">
        <v>9.6669365512208991E-2</v>
      </c>
      <c r="W737" s="13">
        <v>6.678044247010359E-2</v>
      </c>
      <c r="X737" s="13">
        <v>4.7045525588420033E-2</v>
      </c>
      <c r="Y737" s="13">
        <v>0.10464834628629779</v>
      </c>
      <c r="Z737" s="13">
        <v>5.8462749599517617E-2</v>
      </c>
      <c r="AB737" s="13">
        <v>8.0462941809065144E-2</v>
      </c>
      <c r="AC737" s="13">
        <v>6.8733234791346437E-2</v>
      </c>
      <c r="AD737" s="13">
        <v>5.0849977350563583E-2</v>
      </c>
      <c r="AE737" s="13">
        <v>8.4308099555731195E-2</v>
      </c>
      <c r="AF737" s="13">
        <v>1.6413921496806771E-2</v>
      </c>
      <c r="AH737" s="13">
        <v>5.8552859706192367E-2</v>
      </c>
      <c r="AI737" s="13">
        <v>3.5967784426263548E-2</v>
      </c>
      <c r="AJ737" s="13">
        <v>2.7824728400611339E-2</v>
      </c>
      <c r="AK737" s="13">
        <v>1.8918923935366851E-2</v>
      </c>
      <c r="AL737" s="13">
        <v>0.14424118513042941</v>
      </c>
      <c r="AM737" s="13">
        <v>6.1379192487569817E-2</v>
      </c>
      <c r="AO737" s="13">
        <v>7.277965365933517E-2</v>
      </c>
      <c r="AP737" s="13">
        <v>3.1872425876026747E-2</v>
      </c>
      <c r="AQ737" s="13">
        <v>2.7303598858185309E-2</v>
      </c>
      <c r="AR737" s="13">
        <v>9.5035840300966099E-3</v>
      </c>
      <c r="AS737" s="13">
        <v>9.7012930792198387E-2</v>
      </c>
      <c r="AT737" s="13">
        <v>6.1812209182348372E-2</v>
      </c>
      <c r="AV737" s="13">
        <v>4.517998068151708E-2</v>
      </c>
      <c r="AW737" s="13">
        <v>3.295974801129832E-2</v>
      </c>
      <c r="AX737" s="13">
        <v>7.0147261621898343E-3</v>
      </c>
      <c r="AY737" s="13">
        <v>0.10576723824890839</v>
      </c>
      <c r="AZ737" s="13">
        <v>6.4673055881818695E-2</v>
      </c>
      <c r="BB737" s="13">
        <v>4.9731540056222392E-2</v>
      </c>
      <c r="BC737" s="13">
        <v>5.2140837017959088E-2</v>
      </c>
      <c r="BD737" s="13">
        <v>4.1931665103562318E-2</v>
      </c>
      <c r="BE737" s="13">
        <v>1.3025880697180499E-2</v>
      </c>
      <c r="BF737" s="13">
        <v>0.23402931440397809</v>
      </c>
      <c r="BH737" s="13">
        <v>5.3899871793877001E-2</v>
      </c>
      <c r="BI737" s="13">
        <v>5.9623837409039031E-2</v>
      </c>
      <c r="BJ737" s="13">
        <v>2.7089844546033619E-2</v>
      </c>
      <c r="BK737" s="13">
        <v>4.1977889874136372E-2</v>
      </c>
      <c r="BL737" s="13">
        <v>0.1057095131619897</v>
      </c>
      <c r="BN737" s="13">
        <v>4.0816147012873262E-2</v>
      </c>
      <c r="BO737" s="13">
        <v>2.4045704688855411E-2</v>
      </c>
      <c r="BP737" s="13">
        <v>1.3556755574672679E-2</v>
      </c>
      <c r="BQ737" s="13">
        <v>0.11572538780816299</v>
      </c>
      <c r="BR737" s="13">
        <v>0.15513488244724161</v>
      </c>
      <c r="BS737" s="13">
        <v>5.4359706201390988E-2</v>
      </c>
    </row>
    <row r="739" spans="2:73" x14ac:dyDescent="0.35">
      <c r="B739" s="25" t="s">
        <v>285</v>
      </c>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row>
    <row r="740" spans="2:73" x14ac:dyDescent="0.35">
      <c r="B740" s="27" t="s">
        <v>16</v>
      </c>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row>
    <row r="741" spans="2:73" x14ac:dyDescent="0.35">
      <c r="B741" s="12" t="s">
        <v>225</v>
      </c>
      <c r="C741" s="13">
        <v>0.14645866048781911</v>
      </c>
      <c r="D741" s="13">
        <v>6.9660732308783446E-2</v>
      </c>
      <c r="E741" s="13">
        <v>0.1772508227547949</v>
      </c>
      <c r="F741" s="13">
        <v>0.12617718760806659</v>
      </c>
      <c r="G741" s="13">
        <v>9.5415251330259493E-2</v>
      </c>
      <c r="H741" s="13">
        <v>0.15679585374288441</v>
      </c>
      <c r="I741" s="13">
        <v>0.20089543484678271</v>
      </c>
      <c r="K741" s="13">
        <v>0.16693561828183859</v>
      </c>
      <c r="L741" s="13">
        <v>0.1240239549430293</v>
      </c>
      <c r="N741" s="13">
        <v>0.1562915574392284</v>
      </c>
      <c r="O741" s="13">
        <v>0.1244319785405331</v>
      </c>
      <c r="P741" s="13">
        <v>0.15156175319295839</v>
      </c>
      <c r="Q741" s="13">
        <v>0.15784283712280309</v>
      </c>
      <c r="S741" s="13">
        <v>0.10790810298013841</v>
      </c>
      <c r="T741" s="13">
        <v>0.1073144652919862</v>
      </c>
      <c r="U741" s="13">
        <v>0.25462976778801327</v>
      </c>
      <c r="V741" s="13">
        <v>0.2182541408451994</v>
      </c>
      <c r="W741" s="13">
        <v>0.1601282892149723</v>
      </c>
      <c r="X741" s="13">
        <v>0.17150592528487629</v>
      </c>
      <c r="Y741" s="13">
        <v>4.9971184431701107E-2</v>
      </c>
      <c r="Z741" s="13">
        <v>0.13996540923479439</v>
      </c>
      <c r="AB741" s="13">
        <v>0.15975685693914329</v>
      </c>
      <c r="AC741" s="13">
        <v>0.14073585368667549</v>
      </c>
      <c r="AD741" s="13">
        <v>0.1344774076522024</v>
      </c>
      <c r="AE741" s="13">
        <v>0.14302848891858219</v>
      </c>
      <c r="AF741" s="13">
        <v>0.18994697555749729</v>
      </c>
      <c r="AH741" s="13">
        <v>0.1000280927576704</v>
      </c>
      <c r="AI741" s="13">
        <v>0.15239609004902541</v>
      </c>
      <c r="AJ741" s="13">
        <v>0.1905543410593728</v>
      </c>
      <c r="AK741" s="13">
        <v>0.14687975081524879</v>
      </c>
      <c r="AL741" s="13">
        <v>7.4696468942407224E-2</v>
      </c>
      <c r="AM741" s="13">
        <v>0.27290278076615598</v>
      </c>
      <c r="AO741" s="13">
        <v>0.1023770842522386</v>
      </c>
      <c r="AP741" s="13">
        <v>0.16356258741171231</v>
      </c>
      <c r="AQ741" s="13">
        <v>0.2014887793405051</v>
      </c>
      <c r="AR741" s="13">
        <v>0.13156074521166489</v>
      </c>
      <c r="AS741" s="13">
        <v>8.3549532206617774E-2</v>
      </c>
      <c r="AT741" s="13">
        <v>0.26640927307041828</v>
      </c>
      <c r="AV741" s="13">
        <v>0.13061806506584711</v>
      </c>
      <c r="AW741" s="13">
        <v>0.17145341232497599</v>
      </c>
      <c r="AX741" s="13">
        <v>0.162926736000615</v>
      </c>
      <c r="AY741" s="13">
        <v>8.2663634995458174E-2</v>
      </c>
      <c r="AZ741" s="13">
        <v>0.2789099077346584</v>
      </c>
      <c r="BB741" s="13">
        <v>0.11839527736827921</v>
      </c>
      <c r="BC741" s="13">
        <v>0.156794044160595</v>
      </c>
      <c r="BD741" s="13">
        <v>0.25336486244361522</v>
      </c>
      <c r="BE741" s="13">
        <v>0.2054270956902052</v>
      </c>
      <c r="BF741" s="13">
        <v>8.1961146399605167E-2</v>
      </c>
      <c r="BH741" s="13">
        <v>0.11344986746015261</v>
      </c>
      <c r="BI741" s="13">
        <v>0.15443337389342959</v>
      </c>
      <c r="BJ741" s="13">
        <v>0.27384899161466891</v>
      </c>
      <c r="BK741" s="13">
        <v>0.22410221895713961</v>
      </c>
      <c r="BL741" s="13">
        <v>8.8392496925162989E-2</v>
      </c>
      <c r="BN741" s="13">
        <v>0.14863602646123669</v>
      </c>
      <c r="BO741" s="13">
        <v>0.2190590995163913</v>
      </c>
      <c r="BP741" s="13">
        <v>0.18635209507102049</v>
      </c>
      <c r="BQ741" s="13">
        <v>0.28727491840865083</v>
      </c>
      <c r="BR741" s="13">
        <v>9.1570993685899271E-2</v>
      </c>
      <c r="BS741" s="13">
        <v>0.1002976793621555</v>
      </c>
    </row>
    <row r="742" spans="2:73" x14ac:dyDescent="0.35">
      <c r="B742" s="12" t="s">
        <v>226</v>
      </c>
      <c r="C742" s="13">
        <v>0.32618530650920852</v>
      </c>
      <c r="D742" s="13">
        <v>0.34558222869851968</v>
      </c>
      <c r="E742" s="13">
        <v>0.28668391338857829</v>
      </c>
      <c r="F742" s="13">
        <v>0.31960263959403679</v>
      </c>
      <c r="G742" s="13">
        <v>0.32873050975469559</v>
      </c>
      <c r="H742" s="13">
        <v>0.28018513914635068</v>
      </c>
      <c r="I742" s="13">
        <v>0.38176281708856091</v>
      </c>
      <c r="K742" s="13">
        <v>0.31993345238363519</v>
      </c>
      <c r="L742" s="13">
        <v>0.33318531193853779</v>
      </c>
      <c r="N742" s="13">
        <v>0.36825625223041752</v>
      </c>
      <c r="O742" s="13">
        <v>0.3395759776895898</v>
      </c>
      <c r="P742" s="13">
        <v>0.28719845751292178</v>
      </c>
      <c r="Q742" s="13">
        <v>0.31346546096410471</v>
      </c>
      <c r="S742" s="13">
        <v>0.3465792380199752</v>
      </c>
      <c r="T742" s="13">
        <v>0.31328498672579458</v>
      </c>
      <c r="U742" s="13">
        <v>0.27559067836638679</v>
      </c>
      <c r="V742" s="13">
        <v>0.30196041734022411</v>
      </c>
      <c r="W742" s="13">
        <v>0.27087837397943859</v>
      </c>
      <c r="X742" s="13">
        <v>0.3538472413168795</v>
      </c>
      <c r="Y742" s="13">
        <v>0.4098820093620113</v>
      </c>
      <c r="Z742" s="13">
        <v>0.3646009018376119</v>
      </c>
      <c r="AB742" s="13">
        <v>0.25842911979815558</v>
      </c>
      <c r="AC742" s="13">
        <v>0.34441066188916319</v>
      </c>
      <c r="AD742" s="13">
        <v>0.35084284259971932</v>
      </c>
      <c r="AE742" s="13">
        <v>0.31953444509202872</v>
      </c>
      <c r="AF742" s="13">
        <v>0.37088533348743119</v>
      </c>
      <c r="AH742" s="13">
        <v>0.32169195074004919</v>
      </c>
      <c r="AI742" s="13">
        <v>0.37765470359524422</v>
      </c>
      <c r="AJ742" s="13">
        <v>0.37712054004703982</v>
      </c>
      <c r="AK742" s="13">
        <v>0.3611563982320844</v>
      </c>
      <c r="AL742" s="13">
        <v>0.31894446292504602</v>
      </c>
      <c r="AM742" s="13">
        <v>0.27440478676286512</v>
      </c>
      <c r="AO742" s="13">
        <v>0.31944293573996158</v>
      </c>
      <c r="AP742" s="13">
        <v>0.37910898067083498</v>
      </c>
      <c r="AQ742" s="13">
        <v>0.35218552573091838</v>
      </c>
      <c r="AR742" s="13">
        <v>0.36040719781218938</v>
      </c>
      <c r="AS742" s="13">
        <v>0.31574371721802541</v>
      </c>
      <c r="AT742" s="13">
        <v>0.27956231306959889</v>
      </c>
      <c r="AV742" s="13">
        <v>0.37322439695387838</v>
      </c>
      <c r="AW742" s="13">
        <v>0.38240551971100267</v>
      </c>
      <c r="AX742" s="13">
        <v>0.3513316460501032</v>
      </c>
      <c r="AY742" s="13">
        <v>0.36235438390811819</v>
      </c>
      <c r="AZ742" s="13">
        <v>0.28491927195008321</v>
      </c>
      <c r="BB742" s="13">
        <v>0.30138825967549199</v>
      </c>
      <c r="BC742" s="13">
        <v>0.3649320340982885</v>
      </c>
      <c r="BD742" s="13">
        <v>0.33487051937218743</v>
      </c>
      <c r="BE742" s="13">
        <v>0.38396886745079079</v>
      </c>
      <c r="BF742" s="13">
        <v>0.31363366555774969</v>
      </c>
      <c r="BH742" s="13">
        <v>0.29261591069330239</v>
      </c>
      <c r="BI742" s="13">
        <v>0.38438572677690802</v>
      </c>
      <c r="BJ742" s="13">
        <v>0.32100986746618482</v>
      </c>
      <c r="BK742" s="13">
        <v>0.39151398269371768</v>
      </c>
      <c r="BL742" s="13">
        <v>0.35481746923284241</v>
      </c>
      <c r="BN742" s="13">
        <v>0.38846326471722609</v>
      </c>
      <c r="BO742" s="13">
        <v>0.32091685847016921</v>
      </c>
      <c r="BP742" s="13">
        <v>0.43207650024216848</v>
      </c>
      <c r="BQ742" s="13">
        <v>0.28282813727668682</v>
      </c>
      <c r="BR742" s="13">
        <v>0.29491978611549963</v>
      </c>
      <c r="BS742" s="13">
        <v>0.29684426163050598</v>
      </c>
    </row>
    <row r="743" spans="2:73" x14ac:dyDescent="0.35">
      <c r="B743" s="12" t="s">
        <v>227</v>
      </c>
      <c r="C743" s="13">
        <v>0.24567284394215641</v>
      </c>
      <c r="D743" s="13">
        <v>0.21060847645957631</v>
      </c>
      <c r="E743" s="13">
        <v>0.24945776663434099</v>
      </c>
      <c r="F743" s="13">
        <v>0.26658810451509568</v>
      </c>
      <c r="G743" s="13">
        <v>0.31707350372607462</v>
      </c>
      <c r="H743" s="13">
        <v>0.24594023212538349</v>
      </c>
      <c r="I743" s="13">
        <v>0.19239209343279931</v>
      </c>
      <c r="K743" s="13">
        <v>0.25884397146735649</v>
      </c>
      <c r="L743" s="13">
        <v>0.23306506163284249</v>
      </c>
      <c r="N743" s="13">
        <v>0.28197557881464919</v>
      </c>
      <c r="O743" s="13">
        <v>0.26323297476918739</v>
      </c>
      <c r="P743" s="13">
        <v>0.22124495824457299</v>
      </c>
      <c r="Q743" s="13">
        <v>0.2229230078561886</v>
      </c>
      <c r="S743" s="13">
        <v>0.21824312339525151</v>
      </c>
      <c r="T743" s="13">
        <v>0.31109841640418551</v>
      </c>
      <c r="U743" s="13">
        <v>0.25819734369724973</v>
      </c>
      <c r="V743" s="13">
        <v>0.24782505688003281</v>
      </c>
      <c r="W743" s="13">
        <v>0.26303338147539018</v>
      </c>
      <c r="X743" s="13">
        <v>0.20540599452376981</v>
      </c>
      <c r="Y743" s="13">
        <v>0.3144530718225414</v>
      </c>
      <c r="Z743" s="13">
        <v>0.1947203888964435</v>
      </c>
      <c r="AB743" s="13">
        <v>0.24924091780590141</v>
      </c>
      <c r="AC743" s="13">
        <v>0.25449421584349102</v>
      </c>
      <c r="AD743" s="13">
        <v>0.23448679236284309</v>
      </c>
      <c r="AE743" s="13">
        <v>0.23733655170912349</v>
      </c>
      <c r="AF743" s="13">
        <v>0.24899147506995781</v>
      </c>
      <c r="AH743" s="13">
        <v>0.28359226513257618</v>
      </c>
      <c r="AI743" s="13">
        <v>0.26546718914274181</v>
      </c>
      <c r="AJ743" s="13">
        <v>0.13859218611557109</v>
      </c>
      <c r="AK743" s="13">
        <v>0.27634821990968972</v>
      </c>
      <c r="AL743" s="13">
        <v>0.25735245883496971</v>
      </c>
      <c r="AM743" s="13">
        <v>0.20298908381968389</v>
      </c>
      <c r="AO743" s="13">
        <v>0.27850647294076097</v>
      </c>
      <c r="AP743" s="13">
        <v>0.25301066355889118</v>
      </c>
      <c r="AQ743" s="13">
        <v>0.16747761981580001</v>
      </c>
      <c r="AR743" s="13">
        <v>0.27543366745415321</v>
      </c>
      <c r="AS743" s="13">
        <v>0.29337352485552742</v>
      </c>
      <c r="AT743" s="13">
        <v>0.19489210412816901</v>
      </c>
      <c r="AV743" s="13">
        <v>0.27515221090828429</v>
      </c>
      <c r="AW743" s="13">
        <v>0.16849534024921509</v>
      </c>
      <c r="AX743" s="13">
        <v>0.26868648527754668</v>
      </c>
      <c r="AY743" s="13">
        <v>0.25806803804576722</v>
      </c>
      <c r="AZ743" s="13">
        <v>0.18008939586998929</v>
      </c>
      <c r="BB743" s="13">
        <v>0.2773893450881017</v>
      </c>
      <c r="BC743" s="13">
        <v>0.25560948974250941</v>
      </c>
      <c r="BD743" s="13">
        <v>0.17074301547399409</v>
      </c>
      <c r="BE743" s="13">
        <v>0.24842997285994031</v>
      </c>
      <c r="BF743" s="13">
        <v>0.23157670878660669</v>
      </c>
      <c r="BH743" s="13">
        <v>0.28441290463615571</v>
      </c>
      <c r="BI743" s="13">
        <v>0.24119683791238111</v>
      </c>
      <c r="BJ743" s="13">
        <v>0.18370668882380789</v>
      </c>
      <c r="BK743" s="13">
        <v>0.18258658537611039</v>
      </c>
      <c r="BL743" s="13">
        <v>0.27485124103060871</v>
      </c>
      <c r="BN743" s="13">
        <v>0.25122496559007462</v>
      </c>
      <c r="BO743" s="13">
        <v>0.2053933768507642</v>
      </c>
      <c r="BP743" s="13">
        <v>0.23502561878148959</v>
      </c>
      <c r="BQ743" s="13">
        <v>0.16039023431738519</v>
      </c>
      <c r="BR743" s="13">
        <v>0.20119270490773319</v>
      </c>
      <c r="BS743" s="13">
        <v>0.28609185619789801</v>
      </c>
    </row>
    <row r="744" spans="2:73" x14ac:dyDescent="0.35">
      <c r="B744" s="12" t="s">
        <v>228</v>
      </c>
      <c r="C744" s="13">
        <v>8.6790022611069925E-2</v>
      </c>
      <c r="D744" s="13">
        <v>0.14168267701642159</v>
      </c>
      <c r="E744" s="13">
        <v>0.1086270742630292</v>
      </c>
      <c r="F744" s="13">
        <v>8.8973571005865199E-2</v>
      </c>
      <c r="G744" s="13">
        <v>5.7805387821418051E-2</v>
      </c>
      <c r="H744" s="13">
        <v>0.12525894763465381</v>
      </c>
      <c r="I744" s="13">
        <v>3.8979810526865048E-2</v>
      </c>
      <c r="K744" s="13">
        <v>0.1061427312791156</v>
      </c>
      <c r="L744" s="13">
        <v>6.7636214858473861E-2</v>
      </c>
      <c r="N744" s="13">
        <v>8.2525159991397548E-2</v>
      </c>
      <c r="O744" s="13">
        <v>8.4406455703282299E-2</v>
      </c>
      <c r="P744" s="13">
        <v>0.1214103833607585</v>
      </c>
      <c r="Q744" s="13">
        <v>6.0314048135709418E-2</v>
      </c>
      <c r="S744" s="13">
        <v>0.12581033301747699</v>
      </c>
      <c r="T744" s="13">
        <v>6.7716035548896159E-2</v>
      </c>
      <c r="U744" s="13">
        <v>5.4855015705181587E-2</v>
      </c>
      <c r="V744" s="13">
        <v>9.3622851268412979E-2</v>
      </c>
      <c r="W744" s="13">
        <v>5.0486604468838292E-2</v>
      </c>
      <c r="X744" s="13">
        <v>0.10237544555089841</v>
      </c>
      <c r="Y744" s="13">
        <v>7.4461199369070336E-2</v>
      </c>
      <c r="Z744" s="13">
        <v>4.8972673143972752E-2</v>
      </c>
      <c r="AB744" s="13">
        <v>7.9562118618122415E-2</v>
      </c>
      <c r="AC744" s="13">
        <v>7.7272067382963772E-2</v>
      </c>
      <c r="AD744" s="13">
        <v>9.1686031702131382E-2</v>
      </c>
      <c r="AE744" s="13">
        <v>0.1032638252226294</v>
      </c>
      <c r="AF744" s="13">
        <v>0.13667692321952579</v>
      </c>
      <c r="AH744" s="13">
        <v>0.1045504708880496</v>
      </c>
      <c r="AI744" s="13">
        <v>7.5849054104747446E-2</v>
      </c>
      <c r="AJ744" s="13">
        <v>0.1058046634054977</v>
      </c>
      <c r="AK744" s="13">
        <v>6.2445799131686061E-2</v>
      </c>
      <c r="AL744" s="13">
        <v>0.1404169764240108</v>
      </c>
      <c r="AM744" s="13">
        <v>5.1099163573667811E-2</v>
      </c>
      <c r="AO744" s="13">
        <v>0.1041700776040581</v>
      </c>
      <c r="AP744" s="13">
        <v>8.1933201075916215E-2</v>
      </c>
      <c r="AQ744" s="13">
        <v>9.0827132560262591E-2</v>
      </c>
      <c r="AR744" s="13">
        <v>7.0492637651601742E-2</v>
      </c>
      <c r="AS744" s="13">
        <v>0.11228615280913321</v>
      </c>
      <c r="AT744" s="13">
        <v>6.5373433658065569E-2</v>
      </c>
      <c r="AV744" s="13">
        <v>9.6305463054890683E-2</v>
      </c>
      <c r="AW744" s="13">
        <v>9.8672755438907397E-2</v>
      </c>
      <c r="AX744" s="13">
        <v>7.0064732948955613E-2</v>
      </c>
      <c r="AY744" s="13">
        <v>0.1240322152505849</v>
      </c>
      <c r="AZ744" s="13">
        <v>6.4733112402951612E-2</v>
      </c>
      <c r="BB744" s="13">
        <v>0.10475435963370559</v>
      </c>
      <c r="BC744" s="13">
        <v>6.5023808857934351E-2</v>
      </c>
      <c r="BD744" s="13">
        <v>9.2675941092367792E-2</v>
      </c>
      <c r="BE744" s="13">
        <v>2.685618278445279E-2</v>
      </c>
      <c r="BF744" s="13">
        <v>0.17276641680624821</v>
      </c>
      <c r="BH744" s="13">
        <v>0.1136834390658143</v>
      </c>
      <c r="BI744" s="13">
        <v>6.6803115692614976E-2</v>
      </c>
      <c r="BJ744" s="13">
        <v>7.7325603910317661E-2</v>
      </c>
      <c r="BK744" s="13">
        <v>2.87224977901109E-2</v>
      </c>
      <c r="BL744" s="13">
        <v>0.105346019483854</v>
      </c>
      <c r="BN744" s="13">
        <v>6.9252366549425098E-2</v>
      </c>
      <c r="BO744" s="13">
        <v>5.000649841426752E-2</v>
      </c>
      <c r="BP744" s="13">
        <v>4.5887830022185883E-2</v>
      </c>
      <c r="BQ744" s="13">
        <v>0.11504011572544171</v>
      </c>
      <c r="BR744" s="13">
        <v>0.1594967806025398</v>
      </c>
      <c r="BS744" s="13">
        <v>0.12201850501733461</v>
      </c>
    </row>
    <row r="745" spans="2:73" x14ac:dyDescent="0.35">
      <c r="B745" s="12" t="s">
        <v>96</v>
      </c>
      <c r="C745" s="13">
        <v>0.19489316644974619</v>
      </c>
      <c r="D745" s="13">
        <v>0.23246588551669889</v>
      </c>
      <c r="E745" s="13">
        <v>0.17798042295925651</v>
      </c>
      <c r="F745" s="13">
        <v>0.1986584972769353</v>
      </c>
      <c r="G745" s="13">
        <v>0.20097534736755229</v>
      </c>
      <c r="H745" s="13">
        <v>0.19181982735072761</v>
      </c>
      <c r="I745" s="13">
        <v>0.18596984410499201</v>
      </c>
      <c r="K745" s="13">
        <v>0.1481442265880541</v>
      </c>
      <c r="L745" s="13">
        <v>0.2420894566271164</v>
      </c>
      <c r="N745" s="13">
        <v>0.1109514515243073</v>
      </c>
      <c r="O745" s="13">
        <v>0.18835261329740721</v>
      </c>
      <c r="P745" s="13">
        <v>0.2185844476887881</v>
      </c>
      <c r="Q745" s="13">
        <v>0.24545464592119429</v>
      </c>
      <c r="S745" s="13">
        <v>0.20145920258715791</v>
      </c>
      <c r="T745" s="13">
        <v>0.20058609602913741</v>
      </c>
      <c r="U745" s="13">
        <v>0.1567271944431686</v>
      </c>
      <c r="V745" s="13">
        <v>0.13833753366613069</v>
      </c>
      <c r="W745" s="13">
        <v>0.25547335086136053</v>
      </c>
      <c r="X745" s="13">
        <v>0.16686539332357611</v>
      </c>
      <c r="Y745" s="13">
        <v>0.1512325350146759</v>
      </c>
      <c r="Z745" s="13">
        <v>0.25174062688717741</v>
      </c>
      <c r="AB745" s="13">
        <v>0.25301098683867729</v>
      </c>
      <c r="AC745" s="13">
        <v>0.1830872011977063</v>
      </c>
      <c r="AD745" s="13">
        <v>0.1885069256831039</v>
      </c>
      <c r="AE745" s="13">
        <v>0.19683668905763629</v>
      </c>
      <c r="AF745" s="13">
        <v>5.3499292665588012E-2</v>
      </c>
      <c r="AH745" s="13">
        <v>0.19013722048165471</v>
      </c>
      <c r="AI745" s="13">
        <v>0.12863296310824121</v>
      </c>
      <c r="AJ745" s="13">
        <v>0.18792826937251861</v>
      </c>
      <c r="AK745" s="13">
        <v>0.15316983191129091</v>
      </c>
      <c r="AL745" s="13">
        <v>0.20858963287356599</v>
      </c>
      <c r="AM745" s="13">
        <v>0.19860418507762731</v>
      </c>
      <c r="AO745" s="13">
        <v>0.19550342946298069</v>
      </c>
      <c r="AP745" s="13">
        <v>0.1223845672826453</v>
      </c>
      <c r="AQ745" s="13">
        <v>0.18802094255251389</v>
      </c>
      <c r="AR745" s="13">
        <v>0.16210575187039081</v>
      </c>
      <c r="AS745" s="13">
        <v>0.19504707291069609</v>
      </c>
      <c r="AT745" s="13">
        <v>0.19376287607374809</v>
      </c>
      <c r="AV745" s="13">
        <v>0.12469986401709959</v>
      </c>
      <c r="AW745" s="13">
        <v>0.1789729722758987</v>
      </c>
      <c r="AX745" s="13">
        <v>0.14699039972277961</v>
      </c>
      <c r="AY745" s="13">
        <v>0.17288172780007149</v>
      </c>
      <c r="AZ745" s="13">
        <v>0.19134831204231739</v>
      </c>
      <c r="BB745" s="13">
        <v>0.19807275823442119</v>
      </c>
      <c r="BC745" s="13">
        <v>0.1576406231406729</v>
      </c>
      <c r="BD745" s="13">
        <v>0.1483456616178353</v>
      </c>
      <c r="BE745" s="13">
        <v>0.13531788121461091</v>
      </c>
      <c r="BF745" s="13">
        <v>0.20006206244979</v>
      </c>
      <c r="BH745" s="13">
        <v>0.19583787814457501</v>
      </c>
      <c r="BI745" s="13">
        <v>0.15318094572466631</v>
      </c>
      <c r="BJ745" s="13">
        <v>0.14410884818502079</v>
      </c>
      <c r="BK745" s="13">
        <v>0.1730747151829215</v>
      </c>
      <c r="BL745" s="13">
        <v>0.1765927733275319</v>
      </c>
      <c r="BN745" s="13">
        <v>0.14242337668203761</v>
      </c>
      <c r="BO745" s="13">
        <v>0.20462416674840769</v>
      </c>
      <c r="BP745" s="13">
        <v>0.10065795588313541</v>
      </c>
      <c r="BQ745" s="13">
        <v>0.15446659427183579</v>
      </c>
      <c r="BR745" s="13">
        <v>0.25281973468832852</v>
      </c>
      <c r="BS745" s="13">
        <v>0.1947476977921058</v>
      </c>
    </row>
    <row r="747" spans="2:73" x14ac:dyDescent="0.35">
      <c r="B747" s="25" t="s">
        <v>286</v>
      </c>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row>
    <row r="748" spans="2:73" x14ac:dyDescent="0.35">
      <c r="B748" s="27" t="s">
        <v>16</v>
      </c>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row>
    <row r="749" spans="2:73" x14ac:dyDescent="0.35">
      <c r="B749" s="12" t="s">
        <v>225</v>
      </c>
      <c r="C749" s="13">
        <v>0.1062084698850856</v>
      </c>
      <c r="D749" s="13">
        <v>0.2037255526291547</v>
      </c>
      <c r="E749" s="13">
        <v>0.1681643232210383</v>
      </c>
      <c r="F749" s="13">
        <v>0.1052443664930552</v>
      </c>
      <c r="G749" s="13">
        <v>5.9579042708651962E-2</v>
      </c>
      <c r="H749" s="13">
        <v>8.1485815885709675E-2</v>
      </c>
      <c r="I749" s="13">
        <v>7.1024907791381015E-2</v>
      </c>
      <c r="K749" s="13">
        <v>0.11523646651025</v>
      </c>
      <c r="L749" s="13">
        <v>9.5130501501209816E-2</v>
      </c>
      <c r="N749" s="13">
        <v>0.15105685852402631</v>
      </c>
      <c r="O749" s="13">
        <v>7.9840393356871167E-2</v>
      </c>
      <c r="P749" s="13">
        <v>0.10868842286697759</v>
      </c>
      <c r="Q749" s="13">
        <v>0.10094325801116449</v>
      </c>
      <c r="S749" s="13">
        <v>0.1146980201421349</v>
      </c>
      <c r="T749" s="13">
        <v>0.1199131519101925</v>
      </c>
      <c r="U749" s="13">
        <v>7.0652947249576381E-2</v>
      </c>
      <c r="V749" s="13">
        <v>0.14081678163341341</v>
      </c>
      <c r="W749" s="13">
        <v>8.8429178297590796E-2</v>
      </c>
      <c r="X749" s="13">
        <v>8.4687895980414166E-2</v>
      </c>
      <c r="Y749" s="13">
        <v>5.1878664591543742E-2</v>
      </c>
      <c r="Z749" s="13">
        <v>9.3683306541280598E-2</v>
      </c>
      <c r="AB749" s="13">
        <v>9.0218416475281865E-2</v>
      </c>
      <c r="AC749" s="13">
        <v>0.10380934845792809</v>
      </c>
      <c r="AD749" s="13">
        <v>6.8431281877530781E-2</v>
      </c>
      <c r="AE749" s="13">
        <v>0.11371599157358819</v>
      </c>
      <c r="AF749" s="13">
        <v>0.21649160123735739</v>
      </c>
      <c r="AH749" s="13">
        <v>0.1421452900291636</v>
      </c>
      <c r="AI749" s="13">
        <v>0.1114122968098655</v>
      </c>
      <c r="AJ749" s="13">
        <v>7.9194860967124178E-2</v>
      </c>
      <c r="AK749" s="13">
        <v>6.806616899309266E-2</v>
      </c>
      <c r="AL749" s="13">
        <v>0.16681023316001731</v>
      </c>
      <c r="AM749" s="13">
        <v>4.3439880032144752E-2</v>
      </c>
      <c r="AO749" s="13">
        <v>0.13827075411795281</v>
      </c>
      <c r="AP749" s="13">
        <v>0.12988853972323039</v>
      </c>
      <c r="AQ749" s="13">
        <v>7.8171094277045175E-2</v>
      </c>
      <c r="AR749" s="13">
        <v>5.8434440699813732E-2</v>
      </c>
      <c r="AS749" s="13">
        <v>0.15283447389304691</v>
      </c>
      <c r="AT749" s="13">
        <v>4.0928653145905269E-2</v>
      </c>
      <c r="AV749" s="13">
        <v>0.12695158257922159</v>
      </c>
      <c r="AW749" s="13">
        <v>0.14263385769848569</v>
      </c>
      <c r="AX749" s="13">
        <v>7.1485307249014321E-2</v>
      </c>
      <c r="AY749" s="13">
        <v>0.17797212881842561</v>
      </c>
      <c r="AZ749" s="13">
        <v>7.1847613393154694E-2</v>
      </c>
      <c r="BB749" s="13">
        <v>0.12599827237464339</v>
      </c>
      <c r="BC749" s="13">
        <v>0.10029122973302811</v>
      </c>
      <c r="BD749" s="13">
        <v>6.0625809469521862E-2</v>
      </c>
      <c r="BE749" s="13">
        <v>6.0120635657369671E-2</v>
      </c>
      <c r="BF749" s="13">
        <v>0.15760541550344209</v>
      </c>
      <c r="BH749" s="13">
        <v>0.119196458162798</v>
      </c>
      <c r="BI749" s="13">
        <v>9.9680062587372609E-2</v>
      </c>
      <c r="BJ749" s="13">
        <v>7.1748340670634916E-2</v>
      </c>
      <c r="BK749" s="13">
        <v>2.4975136669793299E-2</v>
      </c>
      <c r="BL749" s="13">
        <v>0.18311098256452549</v>
      </c>
      <c r="BN749" s="13">
        <v>0.1028114843694161</v>
      </c>
      <c r="BO749" s="13">
        <v>6.0662558548833657E-2</v>
      </c>
      <c r="BP749" s="13">
        <v>8.4845588346520298E-2</v>
      </c>
      <c r="BQ749" s="13">
        <v>0.1051966126568719</v>
      </c>
      <c r="BR749" s="13">
        <v>0.19801012876607221</v>
      </c>
      <c r="BS749" s="13">
        <v>0.1332040839392051</v>
      </c>
    </row>
    <row r="750" spans="2:73" x14ac:dyDescent="0.35">
      <c r="B750" s="12" t="s">
        <v>226</v>
      </c>
      <c r="C750" s="13">
        <v>0.3227736288138402</v>
      </c>
      <c r="D750" s="13">
        <v>0.30969987153859763</v>
      </c>
      <c r="E750" s="13">
        <v>0.37100118698794771</v>
      </c>
      <c r="F750" s="13">
        <v>0.3156483795823693</v>
      </c>
      <c r="G750" s="13">
        <v>0.36207103030617049</v>
      </c>
      <c r="H750" s="13">
        <v>0.33554445501921099</v>
      </c>
      <c r="I750" s="13">
        <v>0.26017926845360451</v>
      </c>
      <c r="K750" s="13">
        <v>0.34795575030931031</v>
      </c>
      <c r="L750" s="13">
        <v>0.29833158859746611</v>
      </c>
      <c r="N750" s="13">
        <v>0.34602537333873018</v>
      </c>
      <c r="O750" s="13">
        <v>0.33159042970719188</v>
      </c>
      <c r="P750" s="13">
        <v>0.31715388201281708</v>
      </c>
      <c r="Q750" s="13">
        <v>0.30191349344000212</v>
      </c>
      <c r="S750" s="13">
        <v>0.33468560050637441</v>
      </c>
      <c r="T750" s="13">
        <v>0.36183754906197713</v>
      </c>
      <c r="U750" s="13">
        <v>0.33111662496140198</v>
      </c>
      <c r="V750" s="13">
        <v>0.3076892800290279</v>
      </c>
      <c r="W750" s="13">
        <v>0.2927468781169919</v>
      </c>
      <c r="X750" s="13">
        <v>0.33981917264758998</v>
      </c>
      <c r="Y750" s="13">
        <v>0.30589979154105018</v>
      </c>
      <c r="Z750" s="13">
        <v>0.26603695595871452</v>
      </c>
      <c r="AB750" s="13">
        <v>0.27937704363811888</v>
      </c>
      <c r="AC750" s="13">
        <v>0.33845295404888098</v>
      </c>
      <c r="AD750" s="13">
        <v>0.36217547854942789</v>
      </c>
      <c r="AE750" s="13">
        <v>0.28898792649089072</v>
      </c>
      <c r="AF750" s="13">
        <v>0.34603554467616038</v>
      </c>
      <c r="AH750" s="13">
        <v>0.34879339211301341</v>
      </c>
      <c r="AI750" s="13">
        <v>0.37691751654647909</v>
      </c>
      <c r="AJ750" s="13">
        <v>0.2299116109390523</v>
      </c>
      <c r="AK750" s="13">
        <v>0.31615396479681901</v>
      </c>
      <c r="AL750" s="13">
        <v>0.35319272679497621</v>
      </c>
      <c r="AM750" s="13">
        <v>0.26648676183587883</v>
      </c>
      <c r="AO750" s="13">
        <v>0.34221609306793288</v>
      </c>
      <c r="AP750" s="13">
        <v>0.37114583433916543</v>
      </c>
      <c r="AQ750" s="13">
        <v>0.22172458143369611</v>
      </c>
      <c r="AR750" s="13">
        <v>0.34316806405559142</v>
      </c>
      <c r="AS750" s="13">
        <v>0.36919789449973311</v>
      </c>
      <c r="AT750" s="13">
        <v>0.26788070834170419</v>
      </c>
      <c r="AV750" s="13">
        <v>0.41222910708078259</v>
      </c>
      <c r="AW750" s="13">
        <v>0.26009712509564559</v>
      </c>
      <c r="AX750" s="13">
        <v>0.2995863313619811</v>
      </c>
      <c r="AY750" s="13">
        <v>0.3689661643506994</v>
      </c>
      <c r="AZ750" s="13">
        <v>0.27650521809933648</v>
      </c>
      <c r="BB750" s="13">
        <v>0.34088123886859711</v>
      </c>
      <c r="BC750" s="13">
        <v>0.3837515610140706</v>
      </c>
      <c r="BD750" s="13">
        <v>0.22859210966739779</v>
      </c>
      <c r="BE750" s="13">
        <v>0.29212764618220738</v>
      </c>
      <c r="BF750" s="13">
        <v>0.37489753676783982</v>
      </c>
      <c r="BH750" s="13">
        <v>0.34914686687706198</v>
      </c>
      <c r="BI750" s="13">
        <v>0.40543501117394332</v>
      </c>
      <c r="BJ750" s="13">
        <v>0.2424954851026308</v>
      </c>
      <c r="BK750" s="13">
        <v>0.23760052847994911</v>
      </c>
      <c r="BL750" s="13">
        <v>0.31292516839515022</v>
      </c>
      <c r="BN750" s="13">
        <v>0.35046559249181258</v>
      </c>
      <c r="BO750" s="13">
        <v>0.2667815577048776</v>
      </c>
      <c r="BP750" s="13">
        <v>0.29877100049761129</v>
      </c>
      <c r="BQ750" s="13">
        <v>0.25037060629835428</v>
      </c>
      <c r="BR750" s="13">
        <v>0.35680826748283351</v>
      </c>
      <c r="BS750" s="13">
        <v>0.33253682358445569</v>
      </c>
    </row>
    <row r="751" spans="2:73" x14ac:dyDescent="0.35">
      <c r="B751" s="12" t="s">
        <v>227</v>
      </c>
      <c r="C751" s="13">
        <v>0.25417125634032889</v>
      </c>
      <c r="D751" s="13">
        <v>0.1970552911705791</v>
      </c>
      <c r="E751" s="13">
        <v>0.1853878543891187</v>
      </c>
      <c r="F751" s="13">
        <v>0.24418164713099169</v>
      </c>
      <c r="G751" s="13">
        <v>0.26299321899289813</v>
      </c>
      <c r="H751" s="13">
        <v>0.2800844846784481</v>
      </c>
      <c r="I751" s="13">
        <v>0.31042987783868209</v>
      </c>
      <c r="K751" s="13">
        <v>0.2661968909538992</v>
      </c>
      <c r="L751" s="13">
        <v>0.24272846690219491</v>
      </c>
      <c r="N751" s="13">
        <v>0.26725224604618097</v>
      </c>
      <c r="O751" s="13">
        <v>0.28119155025892562</v>
      </c>
      <c r="P751" s="13">
        <v>0.24738777647987459</v>
      </c>
      <c r="Q751" s="13">
        <v>0.2194840523737156</v>
      </c>
      <c r="S751" s="13">
        <v>0.24738589585795021</v>
      </c>
      <c r="T751" s="13">
        <v>0.24519904950437929</v>
      </c>
      <c r="U751" s="13">
        <v>0.2394114948985791</v>
      </c>
      <c r="V751" s="13">
        <v>0.21659638488040711</v>
      </c>
      <c r="W751" s="13">
        <v>0.27397402806095139</v>
      </c>
      <c r="X751" s="13">
        <v>0.3105118991200394</v>
      </c>
      <c r="Y751" s="13">
        <v>0.33289972458539968</v>
      </c>
      <c r="Z751" s="13">
        <v>0.2383031557763764</v>
      </c>
      <c r="AB751" s="13">
        <v>0.24963606833679411</v>
      </c>
      <c r="AC751" s="13">
        <v>0.24378048604245789</v>
      </c>
      <c r="AD751" s="13">
        <v>0.25932668031635808</v>
      </c>
      <c r="AE751" s="13">
        <v>0.26465841502760551</v>
      </c>
      <c r="AF751" s="13">
        <v>0.26393257368366557</v>
      </c>
      <c r="AH751" s="13">
        <v>0.23344030986073219</v>
      </c>
      <c r="AI751" s="13">
        <v>0.25464445099517058</v>
      </c>
      <c r="AJ751" s="13">
        <v>0.34546441768575631</v>
      </c>
      <c r="AK751" s="13">
        <v>0.27703425073411919</v>
      </c>
      <c r="AL751" s="13">
        <v>0.21383550318991421</v>
      </c>
      <c r="AM751" s="13">
        <v>0.30209486674985991</v>
      </c>
      <c r="AO751" s="13">
        <v>0.22325293928951009</v>
      </c>
      <c r="AP751" s="13">
        <v>0.2350833234450225</v>
      </c>
      <c r="AQ751" s="13">
        <v>0.34331841308767891</v>
      </c>
      <c r="AR751" s="13">
        <v>0.30801057829760342</v>
      </c>
      <c r="AS751" s="13">
        <v>0.23016210090879199</v>
      </c>
      <c r="AT751" s="13">
        <v>0.32499615036262658</v>
      </c>
      <c r="AV751" s="13">
        <v>0.22217908950992879</v>
      </c>
      <c r="AW751" s="13">
        <v>0.25606930608267608</v>
      </c>
      <c r="AX751" s="13">
        <v>0.30627793040743501</v>
      </c>
      <c r="AY751" s="13">
        <v>0.18112620589491499</v>
      </c>
      <c r="AZ751" s="13">
        <v>0.31695611326807821</v>
      </c>
      <c r="BB751" s="13">
        <v>0.25732506624122059</v>
      </c>
      <c r="BC751" s="13">
        <v>0.25037509251354928</v>
      </c>
      <c r="BD751" s="13">
        <v>0.31972329258834642</v>
      </c>
      <c r="BE751" s="13">
        <v>0.31689504010569752</v>
      </c>
      <c r="BF751" s="13">
        <v>9.1429114560705432E-2</v>
      </c>
      <c r="BH751" s="13">
        <v>0.24814453804508349</v>
      </c>
      <c r="BI751" s="13">
        <v>0.22099150953580141</v>
      </c>
      <c r="BJ751" s="13">
        <v>0.31865673841676201</v>
      </c>
      <c r="BK751" s="13">
        <v>0.37636354986550707</v>
      </c>
      <c r="BL751" s="13">
        <v>0.21655865925493881</v>
      </c>
      <c r="BN751" s="13">
        <v>0.26068134862082393</v>
      </c>
      <c r="BO751" s="13">
        <v>0.23105010849350349</v>
      </c>
      <c r="BP751" s="13">
        <v>0.28991028136261432</v>
      </c>
      <c r="BQ751" s="13">
        <v>0.31478646843657798</v>
      </c>
      <c r="BR751" s="13">
        <v>9.6226458598129588E-2</v>
      </c>
      <c r="BS751" s="13">
        <v>0.2702062484393109</v>
      </c>
    </row>
    <row r="752" spans="2:73" x14ac:dyDescent="0.35">
      <c r="B752" s="12" t="s">
        <v>228</v>
      </c>
      <c r="C752" s="13">
        <v>0.1013275518115829</v>
      </c>
      <c r="D752" s="13">
        <v>7.7480277002803299E-2</v>
      </c>
      <c r="E752" s="13">
        <v>7.5171572128773997E-2</v>
      </c>
      <c r="F752" s="13">
        <v>0.1245540609709546</v>
      </c>
      <c r="G752" s="13">
        <v>9.0631767476197722E-2</v>
      </c>
      <c r="H752" s="13">
        <v>0.1199912818743718</v>
      </c>
      <c r="I752" s="13">
        <v>0.1102211995826556</v>
      </c>
      <c r="K752" s="13">
        <v>0.10597394459380501</v>
      </c>
      <c r="L752" s="13">
        <v>9.6913516411831463E-2</v>
      </c>
      <c r="N752" s="13">
        <v>8.6904083540459948E-2</v>
      </c>
      <c r="O752" s="13">
        <v>0.10282711497000541</v>
      </c>
      <c r="P752" s="13">
        <v>0.11149921443675161</v>
      </c>
      <c r="Q752" s="13">
        <v>9.842875721988989E-2</v>
      </c>
      <c r="S752" s="13">
        <v>9.8960806294365128E-2</v>
      </c>
      <c r="T752" s="13">
        <v>9.838254433751438E-2</v>
      </c>
      <c r="U752" s="13">
        <v>0.13083938827001321</v>
      </c>
      <c r="V752" s="13">
        <v>0.1098841049446367</v>
      </c>
      <c r="W752" s="13">
        <v>0.11997466396886231</v>
      </c>
      <c r="X752" s="13">
        <v>8.9156336359568933E-2</v>
      </c>
      <c r="Y752" s="13">
        <v>4.9971184431701107E-2</v>
      </c>
      <c r="Z752" s="13">
        <v>9.2263690913285096E-2</v>
      </c>
      <c r="AB752" s="13">
        <v>9.6760264571537441E-2</v>
      </c>
      <c r="AC752" s="13">
        <v>0.1027782206718858</v>
      </c>
      <c r="AD752" s="13">
        <v>9.7678878234388186E-2</v>
      </c>
      <c r="AE752" s="13">
        <v>0.1399407267979797</v>
      </c>
      <c r="AF752" s="13">
        <v>0.1086235754736788</v>
      </c>
      <c r="AH752" s="13">
        <v>8.0091715496490121E-2</v>
      </c>
      <c r="AI752" s="13">
        <v>9.3496396372962184E-2</v>
      </c>
      <c r="AJ752" s="13">
        <v>0.1609269120990092</v>
      </c>
      <c r="AK752" s="13">
        <v>7.6063308115225658E-2</v>
      </c>
      <c r="AL752" s="13">
        <v>8.5860737845666169E-2</v>
      </c>
      <c r="AM752" s="13">
        <v>0.167775039290502</v>
      </c>
      <c r="AO752" s="13">
        <v>8.8262394492777382E-2</v>
      </c>
      <c r="AP752" s="13">
        <v>9.2213669611576551E-2</v>
      </c>
      <c r="AQ752" s="13">
        <v>0.14476498812495031</v>
      </c>
      <c r="AR752" s="13">
        <v>6.9543476017671385E-2</v>
      </c>
      <c r="AS752" s="13">
        <v>6.5186890896471408E-2</v>
      </c>
      <c r="AT752" s="13">
        <v>0.16695435538350231</v>
      </c>
      <c r="AV752" s="13">
        <v>8.8399669531326247E-2</v>
      </c>
      <c r="AW752" s="13">
        <v>0.15371417591240749</v>
      </c>
      <c r="AX752" s="13">
        <v>8.9452064659010372E-2</v>
      </c>
      <c r="AY752" s="13">
        <v>0.10576072142609361</v>
      </c>
      <c r="AZ752" s="13">
        <v>0.15473189137501431</v>
      </c>
      <c r="BB752" s="13">
        <v>8.1504423015848676E-2</v>
      </c>
      <c r="BC752" s="13">
        <v>0.11046750141015151</v>
      </c>
      <c r="BD752" s="13">
        <v>0.1961132047259227</v>
      </c>
      <c r="BE752" s="13">
        <v>9.4318174477877118E-2</v>
      </c>
      <c r="BF752" s="13">
        <v>0.16116871221473769</v>
      </c>
      <c r="BH752" s="13">
        <v>9.2422227264233575E-2</v>
      </c>
      <c r="BI752" s="13">
        <v>0.11886649961355571</v>
      </c>
      <c r="BJ752" s="13">
        <v>0.17730977593051819</v>
      </c>
      <c r="BK752" s="13">
        <v>9.2629877561442198E-2</v>
      </c>
      <c r="BL752" s="13">
        <v>0.1010371112029793</v>
      </c>
      <c r="BN752" s="13">
        <v>0.11369736164027409</v>
      </c>
      <c r="BO752" s="13">
        <v>0.17283954880982161</v>
      </c>
      <c r="BP752" s="13">
        <v>0.1111094881614151</v>
      </c>
      <c r="BQ752" s="13">
        <v>0.14665101389415311</v>
      </c>
      <c r="BR752" s="13">
        <v>0.1077848292472935</v>
      </c>
      <c r="BS752" s="13">
        <v>6.8555631022995861E-2</v>
      </c>
    </row>
    <row r="753" spans="2:73" x14ac:dyDescent="0.35">
      <c r="B753" s="12" t="s">
        <v>96</v>
      </c>
      <c r="C753" s="13">
        <v>0.2155190931491624</v>
      </c>
      <c r="D753" s="13">
        <v>0.2120390076588653</v>
      </c>
      <c r="E753" s="13">
        <v>0.20027506327312131</v>
      </c>
      <c r="F753" s="13">
        <v>0.21037154582262901</v>
      </c>
      <c r="G753" s="13">
        <v>0.22472494051608161</v>
      </c>
      <c r="H753" s="13">
        <v>0.18289396254225951</v>
      </c>
      <c r="I753" s="13">
        <v>0.2481447463336767</v>
      </c>
      <c r="K753" s="13">
        <v>0.16463694763273551</v>
      </c>
      <c r="L753" s="13">
        <v>0.26689592658729772</v>
      </c>
      <c r="N753" s="13">
        <v>0.1487614385506027</v>
      </c>
      <c r="O753" s="13">
        <v>0.204550511707006</v>
      </c>
      <c r="P753" s="13">
        <v>0.21527070420357891</v>
      </c>
      <c r="Q753" s="13">
        <v>0.27923043895522792</v>
      </c>
      <c r="S753" s="13">
        <v>0.2042696771991753</v>
      </c>
      <c r="T753" s="13">
        <v>0.17466770518593649</v>
      </c>
      <c r="U753" s="13">
        <v>0.2279795446204293</v>
      </c>
      <c r="V753" s="13">
        <v>0.22501344851251501</v>
      </c>
      <c r="W753" s="13">
        <v>0.22487525155560351</v>
      </c>
      <c r="X753" s="13">
        <v>0.17582469589238769</v>
      </c>
      <c r="Y753" s="13">
        <v>0.25935063485030529</v>
      </c>
      <c r="Z753" s="13">
        <v>0.30971289081034342</v>
      </c>
      <c r="AB753" s="13">
        <v>0.28400820697826779</v>
      </c>
      <c r="AC753" s="13">
        <v>0.21117899077884711</v>
      </c>
      <c r="AD753" s="13">
        <v>0.21238768102229499</v>
      </c>
      <c r="AE753" s="13">
        <v>0.19269694010993599</v>
      </c>
      <c r="AF753" s="13">
        <v>6.4916704929137911E-2</v>
      </c>
      <c r="AH753" s="13">
        <v>0.19552929250060069</v>
      </c>
      <c r="AI753" s="13">
        <v>0.16352933927552249</v>
      </c>
      <c r="AJ753" s="13">
        <v>0.1845021983090579</v>
      </c>
      <c r="AK753" s="13">
        <v>0.26268230736074338</v>
      </c>
      <c r="AL753" s="13">
        <v>0.18030079900942569</v>
      </c>
      <c r="AM753" s="13">
        <v>0.22020345209161479</v>
      </c>
      <c r="AO753" s="13">
        <v>0.20799781903182679</v>
      </c>
      <c r="AP753" s="13">
        <v>0.17166863288100501</v>
      </c>
      <c r="AQ753" s="13">
        <v>0.2120209230766297</v>
      </c>
      <c r="AR753" s="13">
        <v>0.22084344092932021</v>
      </c>
      <c r="AS753" s="13">
        <v>0.18261863980195661</v>
      </c>
      <c r="AT753" s="13">
        <v>0.1992401327662616</v>
      </c>
      <c r="AV753" s="13">
        <v>0.15024055129874089</v>
      </c>
      <c r="AW753" s="13">
        <v>0.18748553521078501</v>
      </c>
      <c r="AX753" s="13">
        <v>0.23319836632255919</v>
      </c>
      <c r="AY753" s="13">
        <v>0.16617477950986639</v>
      </c>
      <c r="AZ753" s="13">
        <v>0.17995916386441621</v>
      </c>
      <c r="BB753" s="13">
        <v>0.19429099949969</v>
      </c>
      <c r="BC753" s="13">
        <v>0.15511461532920051</v>
      </c>
      <c r="BD753" s="13">
        <v>0.19494558354881111</v>
      </c>
      <c r="BE753" s="13">
        <v>0.2365385035768483</v>
      </c>
      <c r="BF753" s="13">
        <v>0.21489922095327491</v>
      </c>
      <c r="BH753" s="13">
        <v>0.1910899096508229</v>
      </c>
      <c r="BI753" s="13">
        <v>0.15502691708932681</v>
      </c>
      <c r="BJ753" s="13">
        <v>0.18978965987945409</v>
      </c>
      <c r="BK753" s="13">
        <v>0.26843090742330838</v>
      </c>
      <c r="BL753" s="13">
        <v>0.18636807858240609</v>
      </c>
      <c r="BN753" s="13">
        <v>0.17234421287767329</v>
      </c>
      <c r="BO753" s="13">
        <v>0.26866622644296362</v>
      </c>
      <c r="BP753" s="13">
        <v>0.2153636416318388</v>
      </c>
      <c r="BQ753" s="13">
        <v>0.18299529871404291</v>
      </c>
      <c r="BR753" s="13">
        <v>0.24117031590567151</v>
      </c>
      <c r="BS753" s="13">
        <v>0.19549721301403239</v>
      </c>
    </row>
    <row r="755" spans="2:73" x14ac:dyDescent="0.35">
      <c r="B755" s="25" t="s">
        <v>287</v>
      </c>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row>
    <row r="756" spans="2:73" x14ac:dyDescent="0.35">
      <c r="B756" s="27" t="s">
        <v>16</v>
      </c>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row>
    <row r="757" spans="2:73" x14ac:dyDescent="0.35">
      <c r="B757" s="12" t="s">
        <v>225</v>
      </c>
      <c r="C757" s="13">
        <v>0.1220678385691277</v>
      </c>
      <c r="D757" s="13">
        <v>0.1041676513403355</v>
      </c>
      <c r="E757" s="13">
        <v>0.13639434395462799</v>
      </c>
      <c r="F757" s="13">
        <v>8.3431553629806685E-2</v>
      </c>
      <c r="G757" s="13">
        <v>0.1094192348892144</v>
      </c>
      <c r="H757" s="13">
        <v>0.12575374133452619</v>
      </c>
      <c r="I757" s="13">
        <v>0.1510216039230397</v>
      </c>
      <c r="K757" s="13">
        <v>0.1511124458106389</v>
      </c>
      <c r="L757" s="13">
        <v>9.3302965879010505E-2</v>
      </c>
      <c r="N757" s="13">
        <v>0.18091731566374561</v>
      </c>
      <c r="O757" s="13">
        <v>0.13182574792672719</v>
      </c>
      <c r="P757" s="13">
        <v>7.9654415489818609E-2</v>
      </c>
      <c r="Q757" s="13">
        <v>0.10860711478214601</v>
      </c>
      <c r="S757" s="13">
        <v>0.11594441815503991</v>
      </c>
      <c r="T757" s="13">
        <v>8.4048562149504374E-2</v>
      </c>
      <c r="U757" s="13">
        <v>7.3538553798027428E-2</v>
      </c>
      <c r="V757" s="13">
        <v>0.1868453196375027</v>
      </c>
      <c r="W757" s="13">
        <v>0.15402621596007379</v>
      </c>
      <c r="X757" s="13">
        <v>0.1046354591385316</v>
      </c>
      <c r="Y757" s="13">
        <v>0.17026011218940279</v>
      </c>
      <c r="Z757" s="13">
        <v>9.003085759255687E-2</v>
      </c>
      <c r="AB757" s="13">
        <v>0.1065296050120232</v>
      </c>
      <c r="AC757" s="13">
        <v>0.1074602103354609</v>
      </c>
      <c r="AD757" s="13">
        <v>0.10753518829946621</v>
      </c>
      <c r="AE757" s="13">
        <v>0.18610723415273869</v>
      </c>
      <c r="AF757" s="13">
        <v>0.1858269415374324</v>
      </c>
      <c r="AH757" s="13">
        <v>0.1042687818155065</v>
      </c>
      <c r="AI757" s="13">
        <v>0.1176329987443183</v>
      </c>
      <c r="AJ757" s="13">
        <v>0.19729381806158869</v>
      </c>
      <c r="AK757" s="13">
        <v>9.9872063566777441E-2</v>
      </c>
      <c r="AL757" s="13">
        <v>9.5531658213782206E-2</v>
      </c>
      <c r="AM757" s="13">
        <v>0.17840200369942141</v>
      </c>
      <c r="AO757" s="13">
        <v>0.1050141055637806</v>
      </c>
      <c r="AP757" s="13">
        <v>0.13686924849934079</v>
      </c>
      <c r="AQ757" s="13">
        <v>0.2002842598123776</v>
      </c>
      <c r="AR757" s="13">
        <v>0.10626897076203309</v>
      </c>
      <c r="AS757" s="13">
        <v>7.8920427690912731E-2</v>
      </c>
      <c r="AT757" s="13">
        <v>0.16481172224894641</v>
      </c>
      <c r="AV757" s="13">
        <v>0.1159443767705647</v>
      </c>
      <c r="AW757" s="13">
        <v>0.1800604084580236</v>
      </c>
      <c r="AX757" s="13">
        <v>0.13017733474163429</v>
      </c>
      <c r="AY757" s="13">
        <v>0.1144476210407333</v>
      </c>
      <c r="AZ757" s="13">
        <v>0.17712698238672839</v>
      </c>
      <c r="BB757" s="13">
        <v>0.1021121819795263</v>
      </c>
      <c r="BC757" s="13">
        <v>0.1406613236623831</v>
      </c>
      <c r="BD757" s="13">
        <v>0.21985530677325621</v>
      </c>
      <c r="BE757" s="13">
        <v>0.1401787401182133</v>
      </c>
      <c r="BF757" s="13">
        <v>8.4389927965518946E-2</v>
      </c>
      <c r="BH757" s="13">
        <v>0.1072500982890288</v>
      </c>
      <c r="BI757" s="13">
        <v>0.1333851860659746</v>
      </c>
      <c r="BJ757" s="13">
        <v>0.21524452511532691</v>
      </c>
      <c r="BK757" s="13">
        <v>0.1660912154181963</v>
      </c>
      <c r="BL757" s="13">
        <v>5.955136964928185E-2</v>
      </c>
      <c r="BN757" s="13">
        <v>0.14756789584151461</v>
      </c>
      <c r="BO757" s="13">
        <v>0.19612814961969641</v>
      </c>
      <c r="BP757" s="13">
        <v>0.1208822833358151</v>
      </c>
      <c r="BQ757" s="13">
        <v>0.17752186504319101</v>
      </c>
      <c r="BR757" s="13">
        <v>0.14006196669058291</v>
      </c>
      <c r="BS757" s="13">
        <v>9.1869569178798377E-2</v>
      </c>
    </row>
    <row r="758" spans="2:73" x14ac:dyDescent="0.35">
      <c r="B758" s="12" t="s">
        <v>226</v>
      </c>
      <c r="C758" s="13">
        <v>0.34784282656438231</v>
      </c>
      <c r="D758" s="13">
        <v>0.37233207680168662</v>
      </c>
      <c r="E758" s="13">
        <v>0.35094235831275428</v>
      </c>
      <c r="F758" s="13">
        <v>0.35597237216012029</v>
      </c>
      <c r="G758" s="13">
        <v>0.31472425079311378</v>
      </c>
      <c r="H758" s="13">
        <v>0.31557765623259348</v>
      </c>
      <c r="I758" s="13">
        <v>0.37708577025024942</v>
      </c>
      <c r="K758" s="13">
        <v>0.36206199246812032</v>
      </c>
      <c r="L758" s="13">
        <v>0.33212783418339781</v>
      </c>
      <c r="N758" s="13">
        <v>0.40973579133856258</v>
      </c>
      <c r="O758" s="13">
        <v>0.370931201754577</v>
      </c>
      <c r="P758" s="13">
        <v>0.31968811042858791</v>
      </c>
      <c r="Q758" s="13">
        <v>0.29748686543136849</v>
      </c>
      <c r="S758" s="13">
        <v>0.32227182895777251</v>
      </c>
      <c r="T758" s="13">
        <v>0.38222155715548523</v>
      </c>
      <c r="U758" s="13">
        <v>0.45056851108481422</v>
      </c>
      <c r="V758" s="13">
        <v>0.32514399174579189</v>
      </c>
      <c r="W758" s="13">
        <v>0.31801303700863448</v>
      </c>
      <c r="X758" s="13">
        <v>0.38944442171159582</v>
      </c>
      <c r="Y758" s="13">
        <v>0.31611939222851859</v>
      </c>
      <c r="Z758" s="13">
        <v>0.3414384602248825</v>
      </c>
      <c r="AB758" s="13">
        <v>0.2389527033881228</v>
      </c>
      <c r="AC758" s="13">
        <v>0.37435257354949952</v>
      </c>
      <c r="AD758" s="13">
        <v>0.39786436178398488</v>
      </c>
      <c r="AE758" s="13">
        <v>0.32754985629697408</v>
      </c>
      <c r="AF758" s="13">
        <v>0.41988370861305702</v>
      </c>
      <c r="AH758" s="13">
        <v>0.35551047629258831</v>
      </c>
      <c r="AI758" s="13">
        <v>0.43124010180157102</v>
      </c>
      <c r="AJ758" s="13">
        <v>0.37033556177602112</v>
      </c>
      <c r="AK758" s="13">
        <v>0.35777010715283408</v>
      </c>
      <c r="AL758" s="13">
        <v>0.30559236282776481</v>
      </c>
      <c r="AM758" s="13">
        <v>0.30960078924528051</v>
      </c>
      <c r="AO758" s="13">
        <v>0.32614393662986751</v>
      </c>
      <c r="AP758" s="13">
        <v>0.41493436671389911</v>
      </c>
      <c r="AQ758" s="13">
        <v>0.38795380184203521</v>
      </c>
      <c r="AR758" s="13">
        <v>0.36888089542796121</v>
      </c>
      <c r="AS758" s="13">
        <v>0.38762648222481638</v>
      </c>
      <c r="AT758" s="13">
        <v>0.31090623512978333</v>
      </c>
      <c r="AV758" s="13">
        <v>0.42059134170477092</v>
      </c>
      <c r="AW758" s="13">
        <v>0.38273204226506491</v>
      </c>
      <c r="AX758" s="13">
        <v>0.40259106539290329</v>
      </c>
      <c r="AY758" s="13">
        <v>0.32860250545496927</v>
      </c>
      <c r="AZ758" s="13">
        <v>0.33236010948859701</v>
      </c>
      <c r="BB758" s="13">
        <v>0.33525094528843108</v>
      </c>
      <c r="BC758" s="13">
        <v>0.3711724682822754</v>
      </c>
      <c r="BD758" s="13">
        <v>0.34889223454017199</v>
      </c>
      <c r="BE758" s="13">
        <v>0.42535507498080571</v>
      </c>
      <c r="BF758" s="13">
        <v>0.4017356698761137</v>
      </c>
      <c r="BH758" s="13">
        <v>0.31322659128625652</v>
      </c>
      <c r="BI758" s="13">
        <v>0.39147383207173442</v>
      </c>
      <c r="BJ758" s="13">
        <v>0.36635654502355047</v>
      </c>
      <c r="BK758" s="13">
        <v>0.39349332825585848</v>
      </c>
      <c r="BL758" s="13">
        <v>0.54699950987393464</v>
      </c>
      <c r="BN758" s="13">
        <v>0.35615907887353587</v>
      </c>
      <c r="BO758" s="13">
        <v>0.36144206795309192</v>
      </c>
      <c r="BP758" s="13">
        <v>0.41834169937707999</v>
      </c>
      <c r="BQ758" s="13">
        <v>0.33940615866952301</v>
      </c>
      <c r="BR758" s="13">
        <v>0.21444580163753171</v>
      </c>
      <c r="BS758" s="13">
        <v>0.36006263902710028</v>
      </c>
    </row>
    <row r="759" spans="2:73" x14ac:dyDescent="0.35">
      <c r="B759" s="12" t="s">
        <v>227</v>
      </c>
      <c r="C759" s="13">
        <v>0.2314444545705234</v>
      </c>
      <c r="D759" s="13">
        <v>0.19101510667206539</v>
      </c>
      <c r="E759" s="13">
        <v>0.19882269561916549</v>
      </c>
      <c r="F759" s="13">
        <v>0.24913504180303109</v>
      </c>
      <c r="G759" s="13">
        <v>0.28983311089425989</v>
      </c>
      <c r="H759" s="13">
        <v>0.2455887463568539</v>
      </c>
      <c r="I759" s="13">
        <v>0.20852100338576771</v>
      </c>
      <c r="K759" s="13">
        <v>0.24288856374301621</v>
      </c>
      <c r="L759" s="13">
        <v>0.2205310714369223</v>
      </c>
      <c r="N759" s="13">
        <v>0.23165202708134139</v>
      </c>
      <c r="O759" s="13">
        <v>0.2066980151615995</v>
      </c>
      <c r="P759" s="13">
        <v>0.25714927732017989</v>
      </c>
      <c r="Q759" s="13">
        <v>0.23883149124248379</v>
      </c>
      <c r="S759" s="13">
        <v>0.27403767605453078</v>
      </c>
      <c r="T759" s="13">
        <v>0.22017712687642951</v>
      </c>
      <c r="U759" s="13">
        <v>0.17763331504086621</v>
      </c>
      <c r="V759" s="13">
        <v>0.25048078074598068</v>
      </c>
      <c r="W759" s="13">
        <v>0.21419976137025851</v>
      </c>
      <c r="X759" s="13">
        <v>0.19176590034725169</v>
      </c>
      <c r="Y759" s="13">
        <v>0.26593125989699612</v>
      </c>
      <c r="Z759" s="13">
        <v>0.18049794880994779</v>
      </c>
      <c r="AB759" s="13">
        <v>0.32362118689031288</v>
      </c>
      <c r="AC759" s="13">
        <v>0.2276522041717072</v>
      </c>
      <c r="AD759" s="13">
        <v>0.183817670726175</v>
      </c>
      <c r="AE759" s="13">
        <v>0.17133082947830369</v>
      </c>
      <c r="AF759" s="13">
        <v>0.22905152725202241</v>
      </c>
      <c r="AH759" s="13">
        <v>0.25088575041282662</v>
      </c>
      <c r="AI759" s="13">
        <v>0.23831533187175241</v>
      </c>
      <c r="AJ759" s="13">
        <v>0.18824920617130539</v>
      </c>
      <c r="AK759" s="13">
        <v>0.23050561632611169</v>
      </c>
      <c r="AL759" s="13">
        <v>0.25418370267030238</v>
      </c>
      <c r="AM759" s="13">
        <v>0.2168698757703133</v>
      </c>
      <c r="AO759" s="13">
        <v>0.26330074581433799</v>
      </c>
      <c r="AP759" s="13">
        <v>0.23988981070742721</v>
      </c>
      <c r="AQ759" s="13">
        <v>0.17453420469204159</v>
      </c>
      <c r="AR759" s="13">
        <v>0.20705413867717831</v>
      </c>
      <c r="AS759" s="13">
        <v>0.21668911059353649</v>
      </c>
      <c r="AT759" s="13">
        <v>0.2254870412354793</v>
      </c>
      <c r="AV759" s="13">
        <v>0.25445053514564758</v>
      </c>
      <c r="AW759" s="13">
        <v>0.22579237572464711</v>
      </c>
      <c r="AX759" s="13">
        <v>0.17232555615685219</v>
      </c>
      <c r="AY759" s="13">
        <v>0.29025148846466142</v>
      </c>
      <c r="AZ759" s="13">
        <v>0.20354668718981461</v>
      </c>
      <c r="BB759" s="13">
        <v>0.26390066322815919</v>
      </c>
      <c r="BC759" s="13">
        <v>0.23248516252302889</v>
      </c>
      <c r="BD759" s="13">
        <v>0.19390369137358859</v>
      </c>
      <c r="BE759" s="13">
        <v>0.1866545871135262</v>
      </c>
      <c r="BF759" s="13">
        <v>0.16440355952563221</v>
      </c>
      <c r="BH759" s="13">
        <v>0.27355829354065581</v>
      </c>
      <c r="BI759" s="13">
        <v>0.2098282502049911</v>
      </c>
      <c r="BJ759" s="13">
        <v>0.20383416163160209</v>
      </c>
      <c r="BK759" s="13">
        <v>0.17469996051496031</v>
      </c>
      <c r="BL759" s="13">
        <v>0.15874235379798871</v>
      </c>
      <c r="BN759" s="13">
        <v>0.22795499433858851</v>
      </c>
      <c r="BO759" s="13">
        <v>0.16845676595594669</v>
      </c>
      <c r="BP759" s="13">
        <v>0.20002197032475119</v>
      </c>
      <c r="BQ759" s="13">
        <v>0.25828966533444242</v>
      </c>
      <c r="BR759" s="13">
        <v>0.22937037795674131</v>
      </c>
      <c r="BS759" s="13">
        <v>0.25945562298044128</v>
      </c>
    </row>
    <row r="760" spans="2:73" x14ac:dyDescent="0.35">
      <c r="B760" s="12" t="s">
        <v>228</v>
      </c>
      <c r="C760" s="13">
        <v>7.9176550258800021E-2</v>
      </c>
      <c r="D760" s="13">
        <v>9.3324592884911531E-2</v>
      </c>
      <c r="E760" s="13">
        <v>9.2641156925971579E-2</v>
      </c>
      <c r="F760" s="13">
        <v>8.7179493026776855E-2</v>
      </c>
      <c r="G760" s="13">
        <v>6.9642297212467036E-2</v>
      </c>
      <c r="H760" s="13">
        <v>7.4321392153938654E-2</v>
      </c>
      <c r="I760" s="13">
        <v>6.8531430211063116E-2</v>
      </c>
      <c r="K760" s="13">
        <v>0.1027882119226675</v>
      </c>
      <c r="L760" s="13">
        <v>5.5746294847182618E-2</v>
      </c>
      <c r="N760" s="13">
        <v>5.8292331010812333E-2</v>
      </c>
      <c r="O760" s="13">
        <v>7.0497818106308813E-2</v>
      </c>
      <c r="P760" s="13">
        <v>0.11404213763112429</v>
      </c>
      <c r="Q760" s="13">
        <v>7.2023386492081717E-2</v>
      </c>
      <c r="S760" s="13">
        <v>6.9189203205244701E-2</v>
      </c>
      <c r="T760" s="13">
        <v>7.722999894484904E-2</v>
      </c>
      <c r="U760" s="13">
        <v>5.7627980234761289E-2</v>
      </c>
      <c r="V760" s="13">
        <v>7.1781281416926912E-2</v>
      </c>
      <c r="W760" s="13">
        <v>0.1056072812779186</v>
      </c>
      <c r="X760" s="13">
        <v>8.3432987178738538E-2</v>
      </c>
      <c r="Y760" s="13">
        <v>8.3876538640623416E-2</v>
      </c>
      <c r="Z760" s="13">
        <v>9.6479268763016893E-2</v>
      </c>
      <c r="AB760" s="13">
        <v>6.2461074411636328E-2</v>
      </c>
      <c r="AC760" s="13">
        <v>7.3262525637271453E-2</v>
      </c>
      <c r="AD760" s="13">
        <v>8.579417178949332E-2</v>
      </c>
      <c r="AE760" s="13">
        <v>0.12404647887699401</v>
      </c>
      <c r="AF760" s="13">
        <v>9.9243225471339153E-2</v>
      </c>
      <c r="AH760" s="13">
        <v>7.296327060995339E-2</v>
      </c>
      <c r="AI760" s="13">
        <v>6.4617975759281146E-2</v>
      </c>
      <c r="AJ760" s="13">
        <v>9.5726870603210487E-2</v>
      </c>
      <c r="AK760" s="13">
        <v>5.7515209881675793E-2</v>
      </c>
      <c r="AL760" s="13">
        <v>0.11801188149314031</v>
      </c>
      <c r="AM760" s="13">
        <v>0.11211144726125689</v>
      </c>
      <c r="AO760" s="13">
        <v>6.7812076985558217E-2</v>
      </c>
      <c r="AP760" s="13">
        <v>7.1246383195506968E-2</v>
      </c>
      <c r="AQ760" s="13">
        <v>7.6368031757004573E-2</v>
      </c>
      <c r="AR760" s="13">
        <v>5.8414194436269842E-2</v>
      </c>
      <c r="AS760" s="13">
        <v>8.2044765481252627E-2</v>
      </c>
      <c r="AT760" s="13">
        <v>0.1391649839921727</v>
      </c>
      <c r="AV760" s="13">
        <v>7.3479367960686312E-2</v>
      </c>
      <c r="AW760" s="13">
        <v>5.6570535114277377E-2</v>
      </c>
      <c r="AX760" s="13">
        <v>7.6498766441127117E-2</v>
      </c>
      <c r="AY760" s="13">
        <v>9.0541059757361833E-2</v>
      </c>
      <c r="AZ760" s="13">
        <v>0.1231313438693042</v>
      </c>
      <c r="BB760" s="13">
        <v>7.8888349327135454E-2</v>
      </c>
      <c r="BC760" s="13">
        <v>7.9446031780834786E-2</v>
      </c>
      <c r="BD760" s="13">
        <v>8.7754154821140781E-2</v>
      </c>
      <c r="BE760" s="13">
        <v>7.6946919007154793E-2</v>
      </c>
      <c r="BF760" s="13">
        <v>0.15506493981975189</v>
      </c>
      <c r="BH760" s="13">
        <v>7.7137950060378657E-2</v>
      </c>
      <c r="BI760" s="13">
        <v>9.0182120256516424E-2</v>
      </c>
      <c r="BJ760" s="13">
        <v>7.941947894313553E-2</v>
      </c>
      <c r="BK760" s="13">
        <v>8.2294186365840891E-2</v>
      </c>
      <c r="BL760" s="13">
        <v>9.5852604654736454E-2</v>
      </c>
      <c r="BN760" s="13">
        <v>8.1314188105874971E-2</v>
      </c>
      <c r="BO760" s="13">
        <v>6.1670414654498081E-2</v>
      </c>
      <c r="BP760" s="13">
        <v>9.4444995602217349E-2</v>
      </c>
      <c r="BQ760" s="13">
        <v>0.1232075082583222</v>
      </c>
      <c r="BR760" s="13">
        <v>0.1973504632572535</v>
      </c>
      <c r="BS760" s="13">
        <v>6.9899196505609149E-2</v>
      </c>
    </row>
    <row r="761" spans="2:73" x14ac:dyDescent="0.35">
      <c r="B761" s="12" t="s">
        <v>96</v>
      </c>
      <c r="C761" s="13">
        <v>0.21946833003716679</v>
      </c>
      <c r="D761" s="13">
        <v>0.23916057230100099</v>
      </c>
      <c r="E761" s="13">
        <v>0.22119944518748061</v>
      </c>
      <c r="F761" s="13">
        <v>0.2242815393802649</v>
      </c>
      <c r="G761" s="13">
        <v>0.21638110621094489</v>
      </c>
      <c r="H761" s="13">
        <v>0.2387584639220876</v>
      </c>
      <c r="I761" s="13">
        <v>0.19484019222988011</v>
      </c>
      <c r="K761" s="13">
        <v>0.14114878605555711</v>
      </c>
      <c r="L761" s="13">
        <v>0.29829183365348683</v>
      </c>
      <c r="N761" s="13">
        <v>0.11940253490553809</v>
      </c>
      <c r="O761" s="13">
        <v>0.22004721705078739</v>
      </c>
      <c r="P761" s="13">
        <v>0.229466059130289</v>
      </c>
      <c r="Q761" s="13">
        <v>0.28305114205192011</v>
      </c>
      <c r="S761" s="13">
        <v>0.21855687362741211</v>
      </c>
      <c r="T761" s="13">
        <v>0.23632275487373169</v>
      </c>
      <c r="U761" s="13">
        <v>0.2406316398415308</v>
      </c>
      <c r="V761" s="13">
        <v>0.16574862645379759</v>
      </c>
      <c r="W761" s="13">
        <v>0.20815370438311459</v>
      </c>
      <c r="X761" s="13">
        <v>0.2307212316238825</v>
      </c>
      <c r="Y761" s="13">
        <v>0.16381269704445911</v>
      </c>
      <c r="Z761" s="13">
        <v>0.2915534646095958</v>
      </c>
      <c r="AB761" s="13">
        <v>0.26843543029790479</v>
      </c>
      <c r="AC761" s="13">
        <v>0.21727248630606091</v>
      </c>
      <c r="AD761" s="13">
        <v>0.2249886074008805</v>
      </c>
      <c r="AE761" s="13">
        <v>0.19096560119498959</v>
      </c>
      <c r="AF761" s="13">
        <v>6.5994597126149149E-2</v>
      </c>
      <c r="AH761" s="13">
        <v>0.21637172086912529</v>
      </c>
      <c r="AI761" s="13">
        <v>0.1481935918230772</v>
      </c>
      <c r="AJ761" s="13">
        <v>0.14839454338787439</v>
      </c>
      <c r="AK761" s="13">
        <v>0.25433700307260082</v>
      </c>
      <c r="AL761" s="13">
        <v>0.22668039479501009</v>
      </c>
      <c r="AM761" s="13">
        <v>0.18301588402372801</v>
      </c>
      <c r="AO761" s="13">
        <v>0.23772913500645551</v>
      </c>
      <c r="AP761" s="13">
        <v>0.1370601908838259</v>
      </c>
      <c r="AQ761" s="13">
        <v>0.16085970189654111</v>
      </c>
      <c r="AR761" s="13">
        <v>0.2593818006965577</v>
      </c>
      <c r="AS761" s="13">
        <v>0.23471921400948159</v>
      </c>
      <c r="AT761" s="13">
        <v>0.15963001739361821</v>
      </c>
      <c r="AV761" s="13">
        <v>0.13553437841833069</v>
      </c>
      <c r="AW761" s="13">
        <v>0.1548446384379869</v>
      </c>
      <c r="AX761" s="13">
        <v>0.2184072772674831</v>
      </c>
      <c r="AY761" s="13">
        <v>0.17615732528227421</v>
      </c>
      <c r="AZ761" s="13">
        <v>0.16383487706555561</v>
      </c>
      <c r="BB761" s="13">
        <v>0.21984786017674771</v>
      </c>
      <c r="BC761" s="13">
        <v>0.17623501375147779</v>
      </c>
      <c r="BD761" s="13">
        <v>0.14959461249184211</v>
      </c>
      <c r="BE761" s="13">
        <v>0.17086467878030009</v>
      </c>
      <c r="BF761" s="13">
        <v>0.19440590281298301</v>
      </c>
      <c r="BH761" s="13">
        <v>0.22882706682368029</v>
      </c>
      <c r="BI761" s="13">
        <v>0.17513061140078351</v>
      </c>
      <c r="BJ761" s="13">
        <v>0.13514528928638481</v>
      </c>
      <c r="BK761" s="13">
        <v>0.18342130944514409</v>
      </c>
      <c r="BL761" s="13">
        <v>0.13885416202405859</v>
      </c>
      <c r="BN761" s="13">
        <v>0.18700384284048591</v>
      </c>
      <c r="BO761" s="13">
        <v>0.21230260181676691</v>
      </c>
      <c r="BP761" s="13">
        <v>0.16630905136013621</v>
      </c>
      <c r="BQ761" s="13">
        <v>0.1015748026945217</v>
      </c>
      <c r="BR761" s="13">
        <v>0.21877139045789101</v>
      </c>
      <c r="BS761" s="13">
        <v>0.2187129723080507</v>
      </c>
    </row>
    <row r="763" spans="2:73" x14ac:dyDescent="0.35">
      <c r="B763" s="25" t="s">
        <v>288</v>
      </c>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row>
    <row r="764" spans="2:73" x14ac:dyDescent="0.35">
      <c r="B764" s="27" t="s">
        <v>16</v>
      </c>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row>
    <row r="765" spans="2:73" x14ac:dyDescent="0.35">
      <c r="B765" s="12" t="s">
        <v>225</v>
      </c>
      <c r="C765" s="13">
        <v>0.1141807334170156</v>
      </c>
      <c r="D765" s="13">
        <v>0.14867005140872949</v>
      </c>
      <c r="E765" s="13">
        <v>0.17347078367888649</v>
      </c>
      <c r="F765" s="13">
        <v>0.1454070552972484</v>
      </c>
      <c r="G765" s="13">
        <v>6.6329461485271607E-2</v>
      </c>
      <c r="H765" s="13">
        <v>9.7803804233720426E-2</v>
      </c>
      <c r="I765" s="13">
        <v>8.2808898480960458E-2</v>
      </c>
      <c r="K765" s="13">
        <v>0.12630399483630869</v>
      </c>
      <c r="L765" s="13">
        <v>0.1000257603777714</v>
      </c>
      <c r="N765" s="13">
        <v>0.13731001205064319</v>
      </c>
      <c r="O765" s="13">
        <v>0.1070482706783379</v>
      </c>
      <c r="P765" s="13">
        <v>7.990559411716304E-2</v>
      </c>
      <c r="Q765" s="13">
        <v>0.13750562110258149</v>
      </c>
      <c r="S765" s="13">
        <v>0.1369632079454218</v>
      </c>
      <c r="T765" s="13">
        <v>0.15280989348055429</v>
      </c>
      <c r="U765" s="13">
        <v>8.0986394805188516E-2</v>
      </c>
      <c r="V765" s="13">
        <v>0.13237760545828289</v>
      </c>
      <c r="W765" s="13">
        <v>7.0067785490337348E-2</v>
      </c>
      <c r="X765" s="13">
        <v>5.5744489738897882E-2</v>
      </c>
      <c r="Y765" s="13">
        <v>0.13749315750213101</v>
      </c>
      <c r="Z765" s="13">
        <v>8.3419343967878229E-2</v>
      </c>
      <c r="AB765" s="13">
        <v>0.12133392357009321</v>
      </c>
      <c r="AC765" s="13">
        <v>0.1105986786607418</v>
      </c>
      <c r="AD765" s="13">
        <v>6.4919336810970008E-2</v>
      </c>
      <c r="AE765" s="13">
        <v>0.1527134475290334</v>
      </c>
      <c r="AF765" s="13">
        <v>0.17776960508253481</v>
      </c>
      <c r="AH765" s="13">
        <v>0.14537165807992369</v>
      </c>
      <c r="AI765" s="13">
        <v>0.14679783926175721</v>
      </c>
      <c r="AJ765" s="13">
        <v>5.409972978729477E-2</v>
      </c>
      <c r="AK765" s="13">
        <v>7.1598939858083757E-2</v>
      </c>
      <c r="AL765" s="13">
        <v>0.1722728126548061</v>
      </c>
      <c r="AM765" s="13">
        <v>4.7372896142778273E-2</v>
      </c>
      <c r="AO765" s="13">
        <v>0.1414079029146465</v>
      </c>
      <c r="AP765" s="13">
        <v>0.1585467282905548</v>
      </c>
      <c r="AQ765" s="13">
        <v>4.3322896241569299E-2</v>
      </c>
      <c r="AR765" s="13">
        <v>7.0125925162132535E-2</v>
      </c>
      <c r="AS765" s="13">
        <v>0.1704451190339728</v>
      </c>
      <c r="AT765" s="13">
        <v>4.0400304985632331E-2</v>
      </c>
      <c r="AV765" s="13">
        <v>0.18118159326159561</v>
      </c>
      <c r="AW765" s="13">
        <v>8.3422817028002264E-2</v>
      </c>
      <c r="AX765" s="13">
        <v>9.3458617032588481E-2</v>
      </c>
      <c r="AY765" s="13">
        <v>0.16347814225136409</v>
      </c>
      <c r="AZ765" s="13">
        <v>5.5505515225888258E-2</v>
      </c>
      <c r="BB765" s="13">
        <v>0.12993224882790519</v>
      </c>
      <c r="BC765" s="13">
        <v>0.1463127172403105</v>
      </c>
      <c r="BD765" s="13">
        <v>5.5711449720215973E-2</v>
      </c>
      <c r="BE765" s="13">
        <v>6.4928826526464922E-2</v>
      </c>
      <c r="BF765" s="13">
        <v>0.11087274150702971</v>
      </c>
      <c r="BH765" s="13">
        <v>0.1208869673945195</v>
      </c>
      <c r="BI765" s="13">
        <v>0.1480967466603674</v>
      </c>
      <c r="BJ765" s="13">
        <v>6.1192777458818771E-2</v>
      </c>
      <c r="BK765" s="13">
        <v>3.5653139510976761E-2</v>
      </c>
      <c r="BL765" s="13">
        <v>0.20541845731453071</v>
      </c>
      <c r="BN765" s="13">
        <v>0.14540277106844601</v>
      </c>
      <c r="BO765" s="13">
        <v>3.3477900157367083E-2</v>
      </c>
      <c r="BP765" s="13">
        <v>7.1296729418773505E-2</v>
      </c>
      <c r="BQ765" s="13">
        <v>0.1023365528852184</v>
      </c>
      <c r="BR765" s="13">
        <v>0.13932204896930639</v>
      </c>
      <c r="BS765" s="13">
        <v>0.13311181413464609</v>
      </c>
    </row>
    <row r="766" spans="2:73" x14ac:dyDescent="0.35">
      <c r="B766" s="12" t="s">
        <v>226</v>
      </c>
      <c r="C766" s="13">
        <v>0.35860469581026422</v>
      </c>
      <c r="D766" s="13">
        <v>0.40707983349169607</v>
      </c>
      <c r="E766" s="13">
        <v>0.41051230563615942</v>
      </c>
      <c r="F766" s="13">
        <v>0.33710176615008608</v>
      </c>
      <c r="G766" s="13">
        <v>0.42757799108573258</v>
      </c>
      <c r="H766" s="13">
        <v>0.31870843280440742</v>
      </c>
      <c r="I766" s="13">
        <v>0.29171144011251787</v>
      </c>
      <c r="K766" s="13">
        <v>0.36937840665765093</v>
      </c>
      <c r="L766" s="13">
        <v>0.34865335688397558</v>
      </c>
      <c r="N766" s="13">
        <v>0.42137201883403003</v>
      </c>
      <c r="O766" s="13">
        <v>0.37718713558196548</v>
      </c>
      <c r="P766" s="13">
        <v>0.32554188215305518</v>
      </c>
      <c r="Q766" s="13">
        <v>0.31755588500295678</v>
      </c>
      <c r="S766" s="13">
        <v>0.35809566041826951</v>
      </c>
      <c r="T766" s="13">
        <v>0.35649471700797558</v>
      </c>
      <c r="U766" s="13">
        <v>0.32569599465593768</v>
      </c>
      <c r="V766" s="13">
        <v>0.36096259743813219</v>
      </c>
      <c r="W766" s="13">
        <v>0.37718825787513133</v>
      </c>
      <c r="X766" s="13">
        <v>0.37768957828000738</v>
      </c>
      <c r="Y766" s="13">
        <v>0.27372943170594188</v>
      </c>
      <c r="Z766" s="13">
        <v>0.37119988962269379</v>
      </c>
      <c r="AB766" s="13">
        <v>0.3034502509006034</v>
      </c>
      <c r="AC766" s="13">
        <v>0.36700930733866238</v>
      </c>
      <c r="AD766" s="13">
        <v>0.39953868574924872</v>
      </c>
      <c r="AE766" s="13">
        <v>0.33385948170167967</v>
      </c>
      <c r="AF766" s="13">
        <v>0.43879874812709019</v>
      </c>
      <c r="AH766" s="13">
        <v>0.40231366435844029</v>
      </c>
      <c r="AI766" s="13">
        <v>0.39820316914622461</v>
      </c>
      <c r="AJ766" s="13">
        <v>0.31708685972726081</v>
      </c>
      <c r="AK766" s="13">
        <v>0.4181727345905607</v>
      </c>
      <c r="AL766" s="13">
        <v>0.37867752843985653</v>
      </c>
      <c r="AM766" s="13">
        <v>0.2688499455899242</v>
      </c>
      <c r="AO766" s="13">
        <v>0.39368291766651442</v>
      </c>
      <c r="AP766" s="13">
        <v>0.39843927216350389</v>
      </c>
      <c r="AQ766" s="13">
        <v>0.30841915106326978</v>
      </c>
      <c r="AR766" s="13">
        <v>0.4122004113155518</v>
      </c>
      <c r="AS766" s="13">
        <v>0.40209091403798758</v>
      </c>
      <c r="AT766" s="13">
        <v>0.29462151597446729</v>
      </c>
      <c r="AV766" s="13">
        <v>0.42828643672201322</v>
      </c>
      <c r="AW766" s="13">
        <v>0.36961066323722619</v>
      </c>
      <c r="AX766" s="13">
        <v>0.4255410943142362</v>
      </c>
      <c r="AY766" s="13">
        <v>0.42272551795784602</v>
      </c>
      <c r="AZ766" s="13">
        <v>0.28941170776354708</v>
      </c>
      <c r="BB766" s="13">
        <v>0.38691505620583222</v>
      </c>
      <c r="BC766" s="13">
        <v>0.39035503322755738</v>
      </c>
      <c r="BD766" s="13">
        <v>0.28444290342827178</v>
      </c>
      <c r="BE766" s="13">
        <v>0.32654148522699339</v>
      </c>
      <c r="BF766" s="13">
        <v>0.39522002188822042</v>
      </c>
      <c r="BH766" s="13">
        <v>0.39746291182772969</v>
      </c>
      <c r="BI766" s="13">
        <v>0.3917534276854599</v>
      </c>
      <c r="BJ766" s="13">
        <v>0.30268747487083553</v>
      </c>
      <c r="BK766" s="13">
        <v>0.28993172463291611</v>
      </c>
      <c r="BL766" s="13">
        <v>0.41379350926554709</v>
      </c>
      <c r="BN766" s="13">
        <v>0.38171758477421902</v>
      </c>
      <c r="BO766" s="13">
        <v>0.31965483328318017</v>
      </c>
      <c r="BP766" s="13">
        <v>0.40162701841423809</v>
      </c>
      <c r="BQ766" s="13">
        <v>0.28840160156647388</v>
      </c>
      <c r="BR766" s="13">
        <v>0.44915323425215758</v>
      </c>
      <c r="BS766" s="13">
        <v>0.3749091706317999</v>
      </c>
    </row>
    <row r="767" spans="2:73" x14ac:dyDescent="0.35">
      <c r="B767" s="12" t="s">
        <v>227</v>
      </c>
      <c r="C767" s="13">
        <v>0.23082356243064159</v>
      </c>
      <c r="D767" s="13">
        <v>0.1958669550269386</v>
      </c>
      <c r="E767" s="13">
        <v>0.19210205920484491</v>
      </c>
      <c r="F767" s="13">
        <v>0.17090476733616841</v>
      </c>
      <c r="G767" s="13">
        <v>0.25984141242197101</v>
      </c>
      <c r="H767" s="13">
        <v>0.23021338529631061</v>
      </c>
      <c r="I767" s="13">
        <v>0.29197669226325651</v>
      </c>
      <c r="K767" s="13">
        <v>0.2488258422107614</v>
      </c>
      <c r="L767" s="13">
        <v>0.21335053348585939</v>
      </c>
      <c r="N767" s="13">
        <v>0.24334501619772911</v>
      </c>
      <c r="O767" s="13">
        <v>0.22359345351722959</v>
      </c>
      <c r="P767" s="13">
        <v>0.26957802358224298</v>
      </c>
      <c r="Q767" s="13">
        <v>0.19825873453565759</v>
      </c>
      <c r="S767" s="13">
        <v>0.20694074936971621</v>
      </c>
      <c r="T767" s="13">
        <v>0.26266530999253379</v>
      </c>
      <c r="U767" s="13">
        <v>0.2668226391129116</v>
      </c>
      <c r="V767" s="13">
        <v>0.1916365425884792</v>
      </c>
      <c r="W767" s="13">
        <v>0.22335264971719249</v>
      </c>
      <c r="X767" s="13">
        <v>0.30347034992279048</v>
      </c>
      <c r="Y767" s="13">
        <v>0.3659474290377881</v>
      </c>
      <c r="Z767" s="13">
        <v>0.15867636656834061</v>
      </c>
      <c r="AB767" s="13">
        <v>0.22483679728058059</v>
      </c>
      <c r="AC767" s="13">
        <v>0.2298112119685646</v>
      </c>
      <c r="AD767" s="13">
        <v>0.24647394588502239</v>
      </c>
      <c r="AE767" s="13">
        <v>0.25062101953026861</v>
      </c>
      <c r="AF767" s="13">
        <v>0.18500505518369581</v>
      </c>
      <c r="AH767" s="13">
        <v>0.20350854326633799</v>
      </c>
      <c r="AI767" s="13">
        <v>0.2435203243580194</v>
      </c>
      <c r="AJ767" s="13">
        <v>0.2814149750055816</v>
      </c>
      <c r="AK767" s="13">
        <v>0.25606443694348802</v>
      </c>
      <c r="AL767" s="13">
        <v>0.16974595438722459</v>
      </c>
      <c r="AM767" s="13">
        <v>0.29049924489675999</v>
      </c>
      <c r="AO767" s="13">
        <v>0.2014112727020328</v>
      </c>
      <c r="AP767" s="13">
        <v>0.2247123444017825</v>
      </c>
      <c r="AQ767" s="13">
        <v>0.28855933862184963</v>
      </c>
      <c r="AR767" s="13">
        <v>0.24622006242096681</v>
      </c>
      <c r="AS767" s="13">
        <v>0.1994457889016002</v>
      </c>
      <c r="AT767" s="13">
        <v>0.30264632526551799</v>
      </c>
      <c r="AV767" s="13">
        <v>0.1990694579921361</v>
      </c>
      <c r="AW767" s="13">
        <v>0.23299664862904759</v>
      </c>
      <c r="AX767" s="13">
        <v>0.22920477075625589</v>
      </c>
      <c r="AY767" s="13">
        <v>0.1887426029664252</v>
      </c>
      <c r="AZ767" s="13">
        <v>0.30761642760731062</v>
      </c>
      <c r="BB767" s="13">
        <v>0.20592909910956619</v>
      </c>
      <c r="BC767" s="13">
        <v>0.22132840827587749</v>
      </c>
      <c r="BD767" s="13">
        <v>0.31997851606753019</v>
      </c>
      <c r="BE767" s="13">
        <v>0.31375719921660877</v>
      </c>
      <c r="BF767" s="13">
        <v>0.213498577908251</v>
      </c>
      <c r="BH767" s="13">
        <v>0.1883550302585934</v>
      </c>
      <c r="BI767" s="13">
        <v>0.21645420628273551</v>
      </c>
      <c r="BJ767" s="13">
        <v>0.31766199778908227</v>
      </c>
      <c r="BK767" s="13">
        <v>0.36684779837134368</v>
      </c>
      <c r="BL767" s="13">
        <v>0.22106264678023499</v>
      </c>
      <c r="BN767" s="13">
        <v>0.21199943345011699</v>
      </c>
      <c r="BO767" s="13">
        <v>0.29301880511541628</v>
      </c>
      <c r="BP767" s="13">
        <v>0.26376884760060931</v>
      </c>
      <c r="BQ767" s="13">
        <v>0.27406819848287939</v>
      </c>
      <c r="BR767" s="13">
        <v>0.15926971853479649</v>
      </c>
      <c r="BS767" s="13">
        <v>0.2209307221719197</v>
      </c>
    </row>
    <row r="768" spans="2:73" x14ac:dyDescent="0.35">
      <c r="B768" s="12" t="s">
        <v>228</v>
      </c>
      <c r="C768" s="13">
        <v>9.5165266407138641E-2</v>
      </c>
      <c r="D768" s="13">
        <v>7.9256570679867147E-2</v>
      </c>
      <c r="E768" s="13">
        <v>4.9553933224741539E-2</v>
      </c>
      <c r="F768" s="13">
        <v>0.1227149148938433</v>
      </c>
      <c r="G768" s="13">
        <v>7.4009488791585698E-2</v>
      </c>
      <c r="H768" s="13">
        <v>0.14770401803071079</v>
      </c>
      <c r="I768" s="13">
        <v>9.5167346857968529E-2</v>
      </c>
      <c r="K768" s="13">
        <v>0.121735556878977</v>
      </c>
      <c r="L768" s="13">
        <v>6.8813029040979135E-2</v>
      </c>
      <c r="N768" s="13">
        <v>6.5548263039257426E-2</v>
      </c>
      <c r="O768" s="13">
        <v>0.1026134464522642</v>
      </c>
      <c r="P768" s="13">
        <v>0.1177801720826132</v>
      </c>
      <c r="Q768" s="13">
        <v>8.3358083424883156E-2</v>
      </c>
      <c r="S768" s="13">
        <v>9.3521759926215267E-2</v>
      </c>
      <c r="T768" s="13">
        <v>3.042004313924021E-2</v>
      </c>
      <c r="U768" s="13">
        <v>0.14420670117208451</v>
      </c>
      <c r="V768" s="13">
        <v>0.1057967584806099</v>
      </c>
      <c r="W768" s="13">
        <v>0.12683298273454041</v>
      </c>
      <c r="X768" s="13">
        <v>0.1121832640409996</v>
      </c>
      <c r="Y768" s="13">
        <v>8.2620926184593699E-2</v>
      </c>
      <c r="Z768" s="13">
        <v>0.1102182804106815</v>
      </c>
      <c r="AB768" s="13">
        <v>6.2032021820198659E-2</v>
      </c>
      <c r="AC768" s="13">
        <v>9.2113348712812779E-2</v>
      </c>
      <c r="AD768" s="13">
        <v>0.11521901128844381</v>
      </c>
      <c r="AE768" s="13">
        <v>0.1134759057457246</v>
      </c>
      <c r="AF768" s="13">
        <v>0.13468011462490401</v>
      </c>
      <c r="AH768" s="13">
        <v>7.8438174640143576E-2</v>
      </c>
      <c r="AI768" s="13">
        <v>8.6869774885979634E-2</v>
      </c>
      <c r="AJ768" s="13">
        <v>0.1351193793206632</v>
      </c>
      <c r="AK768" s="13">
        <v>5.9996414727643277E-2</v>
      </c>
      <c r="AL768" s="13">
        <v>4.8231542851636743E-2</v>
      </c>
      <c r="AM768" s="13">
        <v>0.16892053371050761</v>
      </c>
      <c r="AO768" s="13">
        <v>6.9335877914266653E-2</v>
      </c>
      <c r="AP768" s="13">
        <v>8.4911284595503733E-2</v>
      </c>
      <c r="AQ768" s="13">
        <v>0.13367159360772449</v>
      </c>
      <c r="AR768" s="13">
        <v>6.0934181455472858E-2</v>
      </c>
      <c r="AS768" s="13">
        <v>4.6977545204495159E-2</v>
      </c>
      <c r="AT768" s="13">
        <v>0.179031785645277</v>
      </c>
      <c r="AV768" s="13">
        <v>6.8407457086982343E-2</v>
      </c>
      <c r="AW768" s="13">
        <v>9.812352292270532E-2</v>
      </c>
      <c r="AX768" s="13">
        <v>9.8247502530349251E-2</v>
      </c>
      <c r="AY768" s="13">
        <v>7.6376415662781444E-2</v>
      </c>
      <c r="AZ768" s="13">
        <v>0.16172651988914569</v>
      </c>
      <c r="BB768" s="13">
        <v>8.5825644925332165E-2</v>
      </c>
      <c r="BC768" s="13">
        <v>9.8875432205454986E-2</v>
      </c>
      <c r="BD768" s="13">
        <v>0.15645163297544509</v>
      </c>
      <c r="BE768" s="13">
        <v>0.11487448405961841</v>
      </c>
      <c r="BF768" s="13">
        <v>8.4470366563078242E-2</v>
      </c>
      <c r="BH768" s="13">
        <v>9.2597014927790669E-2</v>
      </c>
      <c r="BI768" s="13">
        <v>0.1051571285012181</v>
      </c>
      <c r="BJ768" s="13">
        <v>0.14761220324721411</v>
      </c>
      <c r="BK768" s="13">
        <v>0.10006099794675009</v>
      </c>
      <c r="BL768" s="13">
        <v>5.1123908705300321E-2</v>
      </c>
      <c r="BN768" s="13">
        <v>0.10853075876285501</v>
      </c>
      <c r="BO768" s="13">
        <v>0.12198308101792819</v>
      </c>
      <c r="BP768" s="13">
        <v>0.1059994831447537</v>
      </c>
      <c r="BQ768" s="13">
        <v>0.15805816175834411</v>
      </c>
      <c r="BR768" s="13">
        <v>6.2494355611587067E-2</v>
      </c>
      <c r="BS768" s="13">
        <v>8.7271704715559895E-2</v>
      </c>
    </row>
    <row r="769" spans="2:73" x14ac:dyDescent="0.35">
      <c r="B769" s="12" t="s">
        <v>96</v>
      </c>
      <c r="C769" s="13">
        <v>0.20122574193494019</v>
      </c>
      <c r="D769" s="13">
        <v>0.16912658939276881</v>
      </c>
      <c r="E769" s="13">
        <v>0.1743609182553677</v>
      </c>
      <c r="F769" s="13">
        <v>0.22387149632265371</v>
      </c>
      <c r="G769" s="13">
        <v>0.17224164621543911</v>
      </c>
      <c r="H769" s="13">
        <v>0.20557035963485071</v>
      </c>
      <c r="I769" s="13">
        <v>0.2383356222852967</v>
      </c>
      <c r="K769" s="13">
        <v>0.13375619941630201</v>
      </c>
      <c r="L769" s="13">
        <v>0.26915732021141442</v>
      </c>
      <c r="N769" s="13">
        <v>0.13242468987834019</v>
      </c>
      <c r="O769" s="13">
        <v>0.18955769377020271</v>
      </c>
      <c r="P769" s="13">
        <v>0.20719432806492549</v>
      </c>
      <c r="Q769" s="13">
        <v>0.26332167593392097</v>
      </c>
      <c r="S769" s="13">
        <v>0.20447862234037709</v>
      </c>
      <c r="T769" s="13">
        <v>0.1976100363796959</v>
      </c>
      <c r="U769" s="13">
        <v>0.18228827025387781</v>
      </c>
      <c r="V769" s="13">
        <v>0.20922649603449581</v>
      </c>
      <c r="W769" s="13">
        <v>0.2025583241827984</v>
      </c>
      <c r="X769" s="13">
        <v>0.1509123180173047</v>
      </c>
      <c r="Y769" s="13">
        <v>0.14020905556954519</v>
      </c>
      <c r="Z769" s="13">
        <v>0.27648611943040591</v>
      </c>
      <c r="AB769" s="13">
        <v>0.28834700642852412</v>
      </c>
      <c r="AC769" s="13">
        <v>0.20046745331921831</v>
      </c>
      <c r="AD769" s="13">
        <v>0.17384902026631521</v>
      </c>
      <c r="AE769" s="13">
        <v>0.14933014549329371</v>
      </c>
      <c r="AF769" s="13">
        <v>6.3746476981775518E-2</v>
      </c>
      <c r="AH769" s="13">
        <v>0.17036795965515431</v>
      </c>
      <c r="AI769" s="13">
        <v>0.1246088923480192</v>
      </c>
      <c r="AJ769" s="13">
        <v>0.21227905615919951</v>
      </c>
      <c r="AK769" s="13">
        <v>0.19416747388022401</v>
      </c>
      <c r="AL769" s="13">
        <v>0.23107216166647579</v>
      </c>
      <c r="AM769" s="13">
        <v>0.22435737966003</v>
      </c>
      <c r="AO769" s="13">
        <v>0.19416202880253969</v>
      </c>
      <c r="AP769" s="13">
        <v>0.13339037054865499</v>
      </c>
      <c r="AQ769" s="13">
        <v>0.2260270204655869</v>
      </c>
      <c r="AR769" s="13">
        <v>0.21051941964587589</v>
      </c>
      <c r="AS769" s="13">
        <v>0.18104063282194419</v>
      </c>
      <c r="AT769" s="13">
        <v>0.18330006812910521</v>
      </c>
      <c r="AV769" s="13">
        <v>0.12305505493727301</v>
      </c>
      <c r="AW769" s="13">
        <v>0.21584634818301851</v>
      </c>
      <c r="AX769" s="13">
        <v>0.15354801536657001</v>
      </c>
      <c r="AY769" s="13">
        <v>0.1486773211615833</v>
      </c>
      <c r="AZ769" s="13">
        <v>0.1857398295141082</v>
      </c>
      <c r="BB769" s="13">
        <v>0.19139795093136411</v>
      </c>
      <c r="BC769" s="13">
        <v>0.1431284090507996</v>
      </c>
      <c r="BD769" s="13">
        <v>0.18341549780853669</v>
      </c>
      <c r="BE769" s="13">
        <v>0.17989800497031461</v>
      </c>
      <c r="BF769" s="13">
        <v>0.19593829213342051</v>
      </c>
      <c r="BH769" s="13">
        <v>0.2006980755913666</v>
      </c>
      <c r="BI769" s="13">
        <v>0.13853849087021899</v>
      </c>
      <c r="BJ769" s="13">
        <v>0.17084554663404941</v>
      </c>
      <c r="BK769" s="13">
        <v>0.2075063395380134</v>
      </c>
      <c r="BL769" s="13">
        <v>0.1086014779343869</v>
      </c>
      <c r="BN769" s="13">
        <v>0.15234945194436289</v>
      </c>
      <c r="BO769" s="13">
        <v>0.2318653804261081</v>
      </c>
      <c r="BP769" s="13">
        <v>0.15730792142162539</v>
      </c>
      <c r="BQ769" s="13">
        <v>0.17713548530708459</v>
      </c>
      <c r="BR769" s="13">
        <v>0.18976064263215259</v>
      </c>
      <c r="BS769" s="13">
        <v>0.18377658834607441</v>
      </c>
    </row>
    <row r="771" spans="2:73" x14ac:dyDescent="0.35">
      <c r="B771" s="25" t="s">
        <v>289</v>
      </c>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row>
    <row r="772" spans="2:73" x14ac:dyDescent="0.35">
      <c r="B772" s="27" t="s">
        <v>16</v>
      </c>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row>
    <row r="773" spans="2:73" x14ac:dyDescent="0.35">
      <c r="B773" s="12" t="s">
        <v>225</v>
      </c>
      <c r="C773" s="13">
        <v>6.6419167722455874E-2</v>
      </c>
      <c r="D773" s="13">
        <v>9.4802963058484527E-2</v>
      </c>
      <c r="E773" s="13">
        <v>0.1053008002697973</v>
      </c>
      <c r="F773" s="13">
        <v>7.6544633459076347E-2</v>
      </c>
      <c r="G773" s="13">
        <v>3.8970359439315629E-2</v>
      </c>
      <c r="H773" s="13">
        <v>7.090166592585162E-2</v>
      </c>
      <c r="I773" s="13">
        <v>3.6135789584049033E-2</v>
      </c>
      <c r="K773" s="13">
        <v>6.7533283231963864E-2</v>
      </c>
      <c r="L773" s="13">
        <v>6.5457375164546278E-2</v>
      </c>
      <c r="N773" s="13">
        <v>7.0171104108501997E-2</v>
      </c>
      <c r="O773" s="13">
        <v>6.0733103475248622E-2</v>
      </c>
      <c r="P773" s="13">
        <v>6.1413614579775781E-2</v>
      </c>
      <c r="Q773" s="13">
        <v>7.6187958789032478E-2</v>
      </c>
      <c r="S773" s="13">
        <v>9.5086226266119844E-2</v>
      </c>
      <c r="T773" s="13">
        <v>4.7761445858697918E-2</v>
      </c>
      <c r="U773" s="13">
        <v>1.393207096619793E-2</v>
      </c>
      <c r="V773" s="13">
        <v>9.3092668818558724E-2</v>
      </c>
      <c r="W773" s="13">
        <v>3.9193671099046028E-2</v>
      </c>
      <c r="X773" s="13">
        <v>5.3418913682752832E-2</v>
      </c>
      <c r="Y773" s="13">
        <v>4.2040121407866768E-2</v>
      </c>
      <c r="Z773" s="13">
        <v>6.421343210665216E-2</v>
      </c>
      <c r="AB773" s="13">
        <v>5.3616492183922788E-2</v>
      </c>
      <c r="AC773" s="13">
        <v>5.0834875724647767E-2</v>
      </c>
      <c r="AD773" s="13">
        <v>7.5742592208185092E-2</v>
      </c>
      <c r="AE773" s="13">
        <v>8.9344035230273663E-2</v>
      </c>
      <c r="AF773" s="13">
        <v>0.1200817770905997</v>
      </c>
      <c r="AH773" s="13">
        <v>8.1294877200867338E-2</v>
      </c>
      <c r="AI773" s="13">
        <v>0.115287552730535</v>
      </c>
      <c r="AJ773" s="13">
        <v>4.3779744877129788E-2</v>
      </c>
      <c r="AK773" s="13">
        <v>2.5015508636294159E-2</v>
      </c>
      <c r="AL773" s="13">
        <v>4.9637616586259613E-2</v>
      </c>
      <c r="AM773" s="13">
        <v>4.3881070610680063E-2</v>
      </c>
      <c r="AO773" s="13">
        <v>8.2042561685218451E-2</v>
      </c>
      <c r="AP773" s="13">
        <v>0.1243817464706754</v>
      </c>
      <c r="AQ773" s="13">
        <v>5.0729126716196088E-2</v>
      </c>
      <c r="AR773" s="13">
        <v>3.7089461006562068E-2</v>
      </c>
      <c r="AS773" s="13">
        <v>2.4628070011719801E-2</v>
      </c>
      <c r="AT773" s="13">
        <v>4.2175342440291252E-2</v>
      </c>
      <c r="AV773" s="13">
        <v>0.1069181235744532</v>
      </c>
      <c r="AW773" s="13">
        <v>7.5874214711869156E-2</v>
      </c>
      <c r="AX773" s="13">
        <v>6.9761120731372778E-2</v>
      </c>
      <c r="AY773" s="13">
        <v>4.9026016284024788E-2</v>
      </c>
      <c r="AZ773" s="13">
        <v>5.4969704478881262E-2</v>
      </c>
      <c r="BB773" s="13">
        <v>7.1762717166660078E-2</v>
      </c>
      <c r="BC773" s="13">
        <v>8.9165938402490638E-2</v>
      </c>
      <c r="BD773" s="13">
        <v>3.1691336674256873E-2</v>
      </c>
      <c r="BE773" s="13">
        <v>7.2787928124796286E-2</v>
      </c>
      <c r="BF773" s="13">
        <v>3.8422126393128933E-2</v>
      </c>
      <c r="BH773" s="13">
        <v>7.132421238819163E-2</v>
      </c>
      <c r="BI773" s="13">
        <v>9.1915978340234405E-2</v>
      </c>
      <c r="BJ773" s="13">
        <v>3.4952506949530199E-2</v>
      </c>
      <c r="BK773" s="13">
        <v>5.1375966546377647E-2</v>
      </c>
      <c r="BL773" s="13">
        <v>6.3858730744819028E-2</v>
      </c>
      <c r="BN773" s="13">
        <v>7.358039914926455E-2</v>
      </c>
      <c r="BO773" s="13">
        <v>4.1980595622712828E-2</v>
      </c>
      <c r="BP773" s="13">
        <v>5.3021629781024981E-2</v>
      </c>
      <c r="BQ773" s="13">
        <v>7.2977587852921036E-2</v>
      </c>
      <c r="BR773" s="13">
        <v>5.5751050105821293E-2</v>
      </c>
      <c r="BS773" s="13">
        <v>8.2574054694933965E-2</v>
      </c>
    </row>
    <row r="774" spans="2:73" x14ac:dyDescent="0.35">
      <c r="B774" s="12" t="s">
        <v>226</v>
      </c>
      <c r="C774" s="13">
        <v>0.21512793969951699</v>
      </c>
      <c r="D774" s="13">
        <v>0.24825888760202461</v>
      </c>
      <c r="E774" s="13">
        <v>0.28625595049114722</v>
      </c>
      <c r="F774" s="13">
        <v>0.26085840459888138</v>
      </c>
      <c r="G774" s="13">
        <v>0.20755875000407101</v>
      </c>
      <c r="H774" s="13">
        <v>0.1663101045123159</v>
      </c>
      <c r="I774" s="13">
        <v>0.16028642018297939</v>
      </c>
      <c r="K774" s="13">
        <v>0.21327132681811201</v>
      </c>
      <c r="L774" s="13">
        <v>0.21747796069550909</v>
      </c>
      <c r="N774" s="13">
        <v>0.27393679819022593</v>
      </c>
      <c r="O774" s="13">
        <v>0.19205522258050611</v>
      </c>
      <c r="P774" s="13">
        <v>0.193350751417873</v>
      </c>
      <c r="Q774" s="13">
        <v>0.21995683464517779</v>
      </c>
      <c r="S774" s="13">
        <v>0.22647839314886781</v>
      </c>
      <c r="T774" s="13">
        <v>0.25364834589091961</v>
      </c>
      <c r="U774" s="13">
        <v>0.18465251090894949</v>
      </c>
      <c r="V774" s="13">
        <v>0.22146697930453221</v>
      </c>
      <c r="W774" s="13">
        <v>0.19944348043427379</v>
      </c>
      <c r="X774" s="13">
        <v>0.17997670362829829</v>
      </c>
      <c r="Y774" s="13">
        <v>0.22714868390199411</v>
      </c>
      <c r="Z774" s="13">
        <v>0.17786774334583069</v>
      </c>
      <c r="AB774" s="13">
        <v>0.23527519544804651</v>
      </c>
      <c r="AC774" s="13">
        <v>0.21072464942563329</v>
      </c>
      <c r="AD774" s="13">
        <v>0.18940547600218599</v>
      </c>
      <c r="AE774" s="13">
        <v>0.1871859561104382</v>
      </c>
      <c r="AF774" s="13">
        <v>0.29738707536110692</v>
      </c>
      <c r="AH774" s="13">
        <v>0.24010587541219491</v>
      </c>
      <c r="AI774" s="13">
        <v>0.30232139425233462</v>
      </c>
      <c r="AJ774" s="13">
        <v>0.1417167674612681</v>
      </c>
      <c r="AK774" s="13">
        <v>0.20437499465685591</v>
      </c>
      <c r="AL774" s="13">
        <v>0.28115411433067899</v>
      </c>
      <c r="AM774" s="13">
        <v>0.13268076957016761</v>
      </c>
      <c r="AO774" s="13">
        <v>0.2488394983734708</v>
      </c>
      <c r="AP774" s="13">
        <v>0.30635017673422338</v>
      </c>
      <c r="AQ774" s="13">
        <v>0.12871258381142739</v>
      </c>
      <c r="AR774" s="13">
        <v>0.20858400256442311</v>
      </c>
      <c r="AS774" s="13">
        <v>0.24426585195031131</v>
      </c>
      <c r="AT774" s="13">
        <v>0.1396888689762841</v>
      </c>
      <c r="AV774" s="13">
        <v>0.30036501269267279</v>
      </c>
      <c r="AW774" s="13">
        <v>0.17930555469975021</v>
      </c>
      <c r="AX774" s="13">
        <v>0.1941329239925699</v>
      </c>
      <c r="AY774" s="13">
        <v>0.26793768270098572</v>
      </c>
      <c r="AZ774" s="13">
        <v>0.14049041107604471</v>
      </c>
      <c r="BB774" s="13">
        <v>0.2399021361532879</v>
      </c>
      <c r="BC774" s="13">
        <v>0.29152888517810271</v>
      </c>
      <c r="BD774" s="13">
        <v>0.13181150122917859</v>
      </c>
      <c r="BE774" s="13">
        <v>0.1369998758304441</v>
      </c>
      <c r="BF774" s="13">
        <v>0.28426353307962848</v>
      </c>
      <c r="BH774" s="13">
        <v>0.24537213317193149</v>
      </c>
      <c r="BI774" s="13">
        <v>0.27904709622801938</v>
      </c>
      <c r="BJ774" s="13">
        <v>0.14214363450435369</v>
      </c>
      <c r="BK774" s="13">
        <v>0.1021684017090117</v>
      </c>
      <c r="BL774" s="13">
        <v>0.28349256685660329</v>
      </c>
      <c r="BN774" s="13">
        <v>0.25059013290987792</v>
      </c>
      <c r="BO774" s="13">
        <v>0.10081636165217631</v>
      </c>
      <c r="BP774" s="13">
        <v>0.196067918074735</v>
      </c>
      <c r="BQ774" s="13">
        <v>0.16222336180331859</v>
      </c>
      <c r="BR774" s="13">
        <v>0.30283838885048348</v>
      </c>
      <c r="BS774" s="13">
        <v>0.23369753646306909</v>
      </c>
    </row>
    <row r="775" spans="2:73" x14ac:dyDescent="0.35">
      <c r="B775" s="12" t="s">
        <v>227</v>
      </c>
      <c r="C775" s="13">
        <v>0.30847733893578883</v>
      </c>
      <c r="D775" s="13">
        <v>0.26348264596607829</v>
      </c>
      <c r="E775" s="13">
        <v>0.27223483273540239</v>
      </c>
      <c r="F775" s="13">
        <v>0.26042075542777449</v>
      </c>
      <c r="G775" s="13">
        <v>0.32756314362827721</v>
      </c>
      <c r="H775" s="13">
        <v>0.32097670278720941</v>
      </c>
      <c r="I775" s="13">
        <v>0.3624543446329167</v>
      </c>
      <c r="K775" s="13">
        <v>0.32411661175030809</v>
      </c>
      <c r="L775" s="13">
        <v>0.29125194423492762</v>
      </c>
      <c r="N775" s="13">
        <v>0.36478038898327769</v>
      </c>
      <c r="O775" s="13">
        <v>0.32889702730627229</v>
      </c>
      <c r="P775" s="13">
        <v>0.28320794692189988</v>
      </c>
      <c r="Q775" s="13">
        <v>0.26752122961408492</v>
      </c>
      <c r="S775" s="13">
        <v>0.27587956344215808</v>
      </c>
      <c r="T775" s="13">
        <v>0.31322298685043998</v>
      </c>
      <c r="U775" s="13">
        <v>0.32984416087894702</v>
      </c>
      <c r="V775" s="13">
        <v>0.29033251313657987</v>
      </c>
      <c r="W775" s="13">
        <v>0.29509033971819659</v>
      </c>
      <c r="X775" s="13">
        <v>0.39524168891164019</v>
      </c>
      <c r="Y775" s="13">
        <v>0.40078942174986337</v>
      </c>
      <c r="Z775" s="13">
        <v>0.29425357640095823</v>
      </c>
      <c r="AB775" s="13">
        <v>0.27912751046074541</v>
      </c>
      <c r="AC775" s="13">
        <v>0.32590338846904982</v>
      </c>
      <c r="AD775" s="13">
        <v>0.29843224161002407</v>
      </c>
      <c r="AE775" s="13">
        <v>0.29709016338784239</v>
      </c>
      <c r="AF775" s="13">
        <v>0.31626001939058018</v>
      </c>
      <c r="AH775" s="13">
        <v>0.31639874287213082</v>
      </c>
      <c r="AI775" s="13">
        <v>0.31244308738890753</v>
      </c>
      <c r="AJ775" s="13">
        <v>0.33793244854256432</v>
      </c>
      <c r="AK775" s="13">
        <v>0.36866515765305918</v>
      </c>
      <c r="AL775" s="13">
        <v>0.23141165682472639</v>
      </c>
      <c r="AM775" s="13">
        <v>0.31507347571351341</v>
      </c>
      <c r="AO775" s="13">
        <v>0.29587224038993593</v>
      </c>
      <c r="AP775" s="13">
        <v>0.29625344115878932</v>
      </c>
      <c r="AQ775" s="13">
        <v>0.34357254939594423</v>
      </c>
      <c r="AR775" s="13">
        <v>0.38162126693674142</v>
      </c>
      <c r="AS775" s="13">
        <v>0.3057822174559609</v>
      </c>
      <c r="AT775" s="13">
        <v>0.31938405074577197</v>
      </c>
      <c r="AV775" s="13">
        <v>0.33960469504811691</v>
      </c>
      <c r="AW775" s="13">
        <v>0.28095637458477912</v>
      </c>
      <c r="AX775" s="13">
        <v>0.35776484523991431</v>
      </c>
      <c r="AY775" s="13">
        <v>0.27082842193524892</v>
      </c>
      <c r="AZ775" s="13">
        <v>0.31296447316604042</v>
      </c>
      <c r="BB775" s="13">
        <v>0.2985097844436489</v>
      </c>
      <c r="BC775" s="13">
        <v>0.2808353720840141</v>
      </c>
      <c r="BD775" s="13">
        <v>0.36496312495595601</v>
      </c>
      <c r="BE775" s="13">
        <v>0.37976632826366807</v>
      </c>
      <c r="BF775" s="13">
        <v>0.2961456065522981</v>
      </c>
      <c r="BH775" s="13">
        <v>0.29776354174285258</v>
      </c>
      <c r="BI775" s="13">
        <v>0.28786745688470639</v>
      </c>
      <c r="BJ775" s="13">
        <v>0.36634848209177812</v>
      </c>
      <c r="BK775" s="13">
        <v>0.38095332868900539</v>
      </c>
      <c r="BL775" s="13">
        <v>0.30038406716162708</v>
      </c>
      <c r="BN775" s="13">
        <v>0.31372554838259198</v>
      </c>
      <c r="BO775" s="13">
        <v>0.37941636066110651</v>
      </c>
      <c r="BP775" s="13">
        <v>0.38683343120588692</v>
      </c>
      <c r="BQ775" s="13">
        <v>0.28189964633152348</v>
      </c>
      <c r="BR775" s="13">
        <v>0.2144012990322979</v>
      </c>
      <c r="BS775" s="13">
        <v>0.30708972364172099</v>
      </c>
    </row>
    <row r="776" spans="2:73" x14ac:dyDescent="0.35">
      <c r="B776" s="12" t="s">
        <v>228</v>
      </c>
      <c r="C776" s="13">
        <v>0.25090261637376132</v>
      </c>
      <c r="D776" s="13">
        <v>0.17559778728191799</v>
      </c>
      <c r="E776" s="13">
        <v>0.16276491766186441</v>
      </c>
      <c r="F776" s="13">
        <v>0.23400379501665969</v>
      </c>
      <c r="G776" s="13">
        <v>0.27670599385818462</v>
      </c>
      <c r="H776" s="13">
        <v>0.29828029112818383</v>
      </c>
      <c r="I776" s="13">
        <v>0.30573707708074899</v>
      </c>
      <c r="K776" s="13">
        <v>0.27874088248747297</v>
      </c>
      <c r="L776" s="13">
        <v>0.22363957540894769</v>
      </c>
      <c r="N776" s="13">
        <v>0.21041821624354529</v>
      </c>
      <c r="O776" s="13">
        <v>0.25750274893711228</v>
      </c>
      <c r="P776" s="13">
        <v>0.27588750480458352</v>
      </c>
      <c r="Q776" s="13">
        <v>0.24436586263815929</v>
      </c>
      <c r="S776" s="13">
        <v>0.2255591707880997</v>
      </c>
      <c r="T776" s="13">
        <v>0.22537297203382409</v>
      </c>
      <c r="U776" s="13">
        <v>0.31845059476991189</v>
      </c>
      <c r="V776" s="13">
        <v>0.26785762679934833</v>
      </c>
      <c r="W776" s="13">
        <v>0.32234129255125338</v>
      </c>
      <c r="X776" s="13">
        <v>0.25727823657801963</v>
      </c>
      <c r="Y776" s="13">
        <v>0.18301545874861039</v>
      </c>
      <c r="Z776" s="13">
        <v>0.2296780584910145</v>
      </c>
      <c r="AB776" s="13">
        <v>0.23990568754155839</v>
      </c>
      <c r="AC776" s="13">
        <v>0.25360032790129428</v>
      </c>
      <c r="AD776" s="13">
        <v>0.29047657744229</v>
      </c>
      <c r="AE776" s="13">
        <v>0.28275309968292989</v>
      </c>
      <c r="AF776" s="13">
        <v>0.22557421176089959</v>
      </c>
      <c r="AH776" s="13">
        <v>0.2106505417319903</v>
      </c>
      <c r="AI776" s="13">
        <v>0.1796338474189785</v>
      </c>
      <c r="AJ776" s="13">
        <v>0.32907849151249691</v>
      </c>
      <c r="AK776" s="13">
        <v>0.22863862895612239</v>
      </c>
      <c r="AL776" s="13">
        <v>0.26158773047196521</v>
      </c>
      <c r="AM776" s="13">
        <v>0.3869828934110936</v>
      </c>
      <c r="AO776" s="13">
        <v>0.206641574012879</v>
      </c>
      <c r="AP776" s="13">
        <v>0.1871856718234855</v>
      </c>
      <c r="AQ776" s="13">
        <v>0.34501484667352589</v>
      </c>
      <c r="AR776" s="13">
        <v>0.22978779669051461</v>
      </c>
      <c r="AS776" s="13">
        <v>0.2386079312156392</v>
      </c>
      <c r="AT776" s="13">
        <v>0.37419443400700458</v>
      </c>
      <c r="AV776" s="13">
        <v>0.15716971256256551</v>
      </c>
      <c r="AW776" s="13">
        <v>0.32037722098939109</v>
      </c>
      <c r="AX776" s="13">
        <v>0.23026810378055579</v>
      </c>
      <c r="AY776" s="13">
        <v>0.24712741084383169</v>
      </c>
      <c r="AZ776" s="13">
        <v>0.36990942609365018</v>
      </c>
      <c r="BB776" s="13">
        <v>0.23357826082481811</v>
      </c>
      <c r="BC776" s="13">
        <v>0.2484646795273788</v>
      </c>
      <c r="BD776" s="13">
        <v>0.37557762601887612</v>
      </c>
      <c r="BE776" s="13">
        <v>0.26983586959940981</v>
      </c>
      <c r="BF776" s="13">
        <v>0.30366036007601649</v>
      </c>
      <c r="BH776" s="13">
        <v>0.23221111286987989</v>
      </c>
      <c r="BI776" s="13">
        <v>0.24643138462577341</v>
      </c>
      <c r="BJ776" s="13">
        <v>0.36572350891011468</v>
      </c>
      <c r="BK776" s="13">
        <v>0.31640483091944172</v>
      </c>
      <c r="BL776" s="13">
        <v>0.24658222374659231</v>
      </c>
      <c r="BN776" s="13">
        <v>0.24549168278404879</v>
      </c>
      <c r="BO776" s="13">
        <v>0.34220505095504811</v>
      </c>
      <c r="BP776" s="13">
        <v>0.26279902224357182</v>
      </c>
      <c r="BQ776" s="13">
        <v>0.3522970060892015</v>
      </c>
      <c r="BR776" s="13">
        <v>0.24576289555655351</v>
      </c>
      <c r="BS776" s="13">
        <v>0.23293545460583201</v>
      </c>
    </row>
    <row r="777" spans="2:73" x14ac:dyDescent="0.35">
      <c r="B777" s="12" t="s">
        <v>96</v>
      </c>
      <c r="C777" s="13">
        <v>0.1590729372684771</v>
      </c>
      <c r="D777" s="13">
        <v>0.21785771609149471</v>
      </c>
      <c r="E777" s="13">
        <v>0.1734434988417887</v>
      </c>
      <c r="F777" s="13">
        <v>0.1681724114976077</v>
      </c>
      <c r="G777" s="13">
        <v>0.1492017530701516</v>
      </c>
      <c r="H777" s="13">
        <v>0.14353123564643919</v>
      </c>
      <c r="I777" s="13">
        <v>0.1353863685193058</v>
      </c>
      <c r="K777" s="13">
        <v>0.11633789571214299</v>
      </c>
      <c r="L777" s="13">
        <v>0.20217314449606921</v>
      </c>
      <c r="N777" s="13">
        <v>8.0693492474449166E-2</v>
      </c>
      <c r="O777" s="13">
        <v>0.1608118977008606</v>
      </c>
      <c r="P777" s="13">
        <v>0.18614018227586751</v>
      </c>
      <c r="Q777" s="13">
        <v>0.1919681143135456</v>
      </c>
      <c r="S777" s="13">
        <v>0.17699664635475451</v>
      </c>
      <c r="T777" s="13">
        <v>0.15999424936611831</v>
      </c>
      <c r="U777" s="13">
        <v>0.1531206624759936</v>
      </c>
      <c r="V777" s="13">
        <v>0.12725021194098091</v>
      </c>
      <c r="W777" s="13">
        <v>0.14393121619723009</v>
      </c>
      <c r="X777" s="13">
        <v>0.1140844571992892</v>
      </c>
      <c r="Y777" s="13">
        <v>0.14700631419166521</v>
      </c>
      <c r="Z777" s="13">
        <v>0.2339871896555443</v>
      </c>
      <c r="AB777" s="13">
        <v>0.19207511436572691</v>
      </c>
      <c r="AC777" s="13">
        <v>0.1589367584793748</v>
      </c>
      <c r="AD777" s="13">
        <v>0.14594311273731481</v>
      </c>
      <c r="AE777" s="13">
        <v>0.14362674558851579</v>
      </c>
      <c r="AF777" s="13">
        <v>4.0696916396813852E-2</v>
      </c>
      <c r="AH777" s="13">
        <v>0.1515499627828166</v>
      </c>
      <c r="AI777" s="13">
        <v>9.0314118209244384E-2</v>
      </c>
      <c r="AJ777" s="13">
        <v>0.1474925476065409</v>
      </c>
      <c r="AK777" s="13">
        <v>0.17330571009766821</v>
      </c>
      <c r="AL777" s="13">
        <v>0.17620888178636951</v>
      </c>
      <c r="AM777" s="13">
        <v>0.1213817906945454</v>
      </c>
      <c r="AO777" s="13">
        <v>0.16660412553849591</v>
      </c>
      <c r="AP777" s="13">
        <v>8.5828963812826384E-2</v>
      </c>
      <c r="AQ777" s="13">
        <v>0.1319708934029063</v>
      </c>
      <c r="AR777" s="13">
        <v>0.14291747280175879</v>
      </c>
      <c r="AS777" s="13">
        <v>0.1867159293663688</v>
      </c>
      <c r="AT777" s="13">
        <v>0.124557303830648</v>
      </c>
      <c r="AV777" s="13">
        <v>9.5942456122191752E-2</v>
      </c>
      <c r="AW777" s="13">
        <v>0.14348663501421041</v>
      </c>
      <c r="AX777" s="13">
        <v>0.1480730062555872</v>
      </c>
      <c r="AY777" s="13">
        <v>0.16508046823590899</v>
      </c>
      <c r="AZ777" s="13">
        <v>0.1216659851853833</v>
      </c>
      <c r="BB777" s="13">
        <v>0.15624710141158479</v>
      </c>
      <c r="BC777" s="13">
        <v>9.0005124808013787E-2</v>
      </c>
      <c r="BD777" s="13">
        <v>9.5956411121732282E-2</v>
      </c>
      <c r="BE777" s="13">
        <v>0.14060999818168191</v>
      </c>
      <c r="BF777" s="13">
        <v>7.7508373898927813E-2</v>
      </c>
      <c r="BH777" s="13">
        <v>0.1533289998271444</v>
      </c>
      <c r="BI777" s="13">
        <v>9.4738083921266231E-2</v>
      </c>
      <c r="BJ777" s="13">
        <v>9.0831867544223288E-2</v>
      </c>
      <c r="BK777" s="13">
        <v>0.14909747213616359</v>
      </c>
      <c r="BL777" s="13">
        <v>0.1056824114903582</v>
      </c>
      <c r="BN777" s="13">
        <v>0.1166122367742168</v>
      </c>
      <c r="BO777" s="13">
        <v>0.13558163110895621</v>
      </c>
      <c r="BP777" s="13">
        <v>0.1012779986947812</v>
      </c>
      <c r="BQ777" s="13">
        <v>0.13060239792303541</v>
      </c>
      <c r="BR777" s="13">
        <v>0.18124636645484399</v>
      </c>
      <c r="BS777" s="13">
        <v>0.14370323059444379</v>
      </c>
    </row>
    <row r="779" spans="2:73" x14ac:dyDescent="0.35">
      <c r="B779" s="25" t="s">
        <v>290</v>
      </c>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row>
    <row r="780" spans="2:73" x14ac:dyDescent="0.35">
      <c r="B780" s="27" t="s">
        <v>16</v>
      </c>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row>
    <row r="781" spans="2:73" x14ac:dyDescent="0.35">
      <c r="B781" s="12" t="s">
        <v>225</v>
      </c>
      <c r="C781" s="13">
        <v>0.15958049913136321</v>
      </c>
      <c r="D781" s="13">
        <v>0.11326667573491871</v>
      </c>
      <c r="E781" s="13">
        <v>0.17789665915683489</v>
      </c>
      <c r="F781" s="13">
        <v>0.18420002233532279</v>
      </c>
      <c r="G781" s="13">
        <v>0.1631938796825623</v>
      </c>
      <c r="H781" s="13">
        <v>0.13597680442111959</v>
      </c>
      <c r="I781" s="13">
        <v>0.16516635894321069</v>
      </c>
      <c r="K781" s="13">
        <v>0.15188198109080539</v>
      </c>
      <c r="L781" s="13">
        <v>0.16535158415941159</v>
      </c>
      <c r="N781" s="13">
        <v>0.145738002936741</v>
      </c>
      <c r="O781" s="13">
        <v>0.15506927211631971</v>
      </c>
      <c r="P781" s="13">
        <v>0.17157953377761331</v>
      </c>
      <c r="Q781" s="13">
        <v>0.16459761531993319</v>
      </c>
      <c r="S781" s="13">
        <v>0.15494962440032631</v>
      </c>
      <c r="T781" s="13">
        <v>0.15387117936372979</v>
      </c>
      <c r="U781" s="13">
        <v>0.2000172635254881</v>
      </c>
      <c r="V781" s="13">
        <v>0.19110789904775469</v>
      </c>
      <c r="W781" s="13">
        <v>0.13831074322002479</v>
      </c>
      <c r="X781" s="13">
        <v>0.15861519308870611</v>
      </c>
      <c r="Y781" s="13">
        <v>0.15034648168040879</v>
      </c>
      <c r="Z781" s="13">
        <v>0.13953864870816141</v>
      </c>
      <c r="AB781" s="13">
        <v>0.1999219188024948</v>
      </c>
      <c r="AC781" s="13">
        <v>0.1487576638077745</v>
      </c>
      <c r="AD781" s="13">
        <v>0.16562523149834871</v>
      </c>
      <c r="AE781" s="13">
        <v>0.14622631927811991</v>
      </c>
      <c r="AF781" s="13">
        <v>0.17493082635643659</v>
      </c>
      <c r="AH781" s="13">
        <v>0.1462008613675925</v>
      </c>
      <c r="AI781" s="13">
        <v>0.141298482843038</v>
      </c>
      <c r="AJ781" s="13">
        <v>0.21154342193473311</v>
      </c>
      <c r="AK781" s="13">
        <v>0.1003364822598868</v>
      </c>
      <c r="AL781" s="13">
        <v>0.14127011189789629</v>
      </c>
      <c r="AM781" s="13">
        <v>0.22441365339103991</v>
      </c>
      <c r="AO781" s="13">
        <v>0.14051941780929991</v>
      </c>
      <c r="AP781" s="13">
        <v>0.1581698709867311</v>
      </c>
      <c r="AQ781" s="13">
        <v>0.2077511485630352</v>
      </c>
      <c r="AR781" s="13">
        <v>8.4611648654380478E-2</v>
      </c>
      <c r="AS781" s="13">
        <v>0.14500878033755699</v>
      </c>
      <c r="AT781" s="13">
        <v>0.2200526682921623</v>
      </c>
      <c r="AV781" s="13">
        <v>0.1610782033067728</v>
      </c>
      <c r="AW781" s="13">
        <v>0.2320063584709316</v>
      </c>
      <c r="AX781" s="13">
        <v>0.10454887701386981</v>
      </c>
      <c r="AY781" s="13">
        <v>0.15579219199801189</v>
      </c>
      <c r="AZ781" s="13">
        <v>0.2173825254690111</v>
      </c>
      <c r="BB781" s="13">
        <v>0.1485009075845771</v>
      </c>
      <c r="BC781" s="13">
        <v>0.14534004146097609</v>
      </c>
      <c r="BD781" s="13">
        <v>0.23786170770906459</v>
      </c>
      <c r="BE781" s="13">
        <v>0.12564616735978221</v>
      </c>
      <c r="BF781" s="13">
        <v>0.1969550458314642</v>
      </c>
      <c r="BH781" s="13">
        <v>0.1509699312184673</v>
      </c>
      <c r="BI781" s="13">
        <v>0.15984242861997511</v>
      </c>
      <c r="BJ781" s="13">
        <v>0.2354843668112557</v>
      </c>
      <c r="BK781" s="13">
        <v>0.1207947453228865</v>
      </c>
      <c r="BL781" s="13">
        <v>0.12507216782437491</v>
      </c>
      <c r="BN781" s="13">
        <v>0.12678251600581811</v>
      </c>
      <c r="BO781" s="13">
        <v>0.2230147392355252</v>
      </c>
      <c r="BP781" s="13">
        <v>0.12682903171389959</v>
      </c>
      <c r="BQ781" s="13">
        <v>0.22995730683961349</v>
      </c>
      <c r="BR781" s="13">
        <v>0.199362895670225</v>
      </c>
      <c r="BS781" s="13">
        <v>0.16208673944654409</v>
      </c>
    </row>
    <row r="782" spans="2:73" x14ac:dyDescent="0.35">
      <c r="B782" s="12" t="s">
        <v>226</v>
      </c>
      <c r="C782" s="13">
        <v>0.35021397243609509</v>
      </c>
      <c r="D782" s="13">
        <v>0.37017413582688619</v>
      </c>
      <c r="E782" s="13">
        <v>0.31648344782825089</v>
      </c>
      <c r="F782" s="13">
        <v>0.28846334094769538</v>
      </c>
      <c r="G782" s="13">
        <v>0.33504821967289911</v>
      </c>
      <c r="H782" s="13">
        <v>0.38012096332304579</v>
      </c>
      <c r="I782" s="13">
        <v>0.39519311442013172</v>
      </c>
      <c r="K782" s="13">
        <v>0.36123780771032887</v>
      </c>
      <c r="L782" s="13">
        <v>0.33999326309641542</v>
      </c>
      <c r="N782" s="13">
        <v>0.42806129067338111</v>
      </c>
      <c r="O782" s="13">
        <v>0.34100819850936948</v>
      </c>
      <c r="P782" s="13">
        <v>0.31240621802223789</v>
      </c>
      <c r="Q782" s="13">
        <v>0.33757314482152539</v>
      </c>
      <c r="S782" s="13">
        <v>0.35046370610266869</v>
      </c>
      <c r="T782" s="13">
        <v>0.3178371592673182</v>
      </c>
      <c r="U782" s="13">
        <v>0.32506083493620153</v>
      </c>
      <c r="V782" s="13">
        <v>0.32486523751122381</v>
      </c>
      <c r="W782" s="13">
        <v>0.36428346671123868</v>
      </c>
      <c r="X782" s="13">
        <v>0.40246408032552772</v>
      </c>
      <c r="Y782" s="13">
        <v>0.41712521788272122</v>
      </c>
      <c r="Z782" s="13">
        <v>0.35799160579023442</v>
      </c>
      <c r="AB782" s="13">
        <v>0.30672186638090138</v>
      </c>
      <c r="AC782" s="13">
        <v>0.3597680319014358</v>
      </c>
      <c r="AD782" s="13">
        <v>0.36270807630586582</v>
      </c>
      <c r="AE782" s="13">
        <v>0.31439274304958292</v>
      </c>
      <c r="AF782" s="13">
        <v>0.41822638714728549</v>
      </c>
      <c r="AH782" s="13">
        <v>0.34618217979796378</v>
      </c>
      <c r="AI782" s="13">
        <v>0.43404917677170052</v>
      </c>
      <c r="AJ782" s="13">
        <v>0.35871643991092</v>
      </c>
      <c r="AK782" s="13">
        <v>0.33543359365047398</v>
      </c>
      <c r="AL782" s="13">
        <v>0.27947616712554652</v>
      </c>
      <c r="AM782" s="13">
        <v>0.373810148351717</v>
      </c>
      <c r="AO782" s="13">
        <v>0.34676420560357102</v>
      </c>
      <c r="AP782" s="13">
        <v>0.43927727534590061</v>
      </c>
      <c r="AQ782" s="13">
        <v>0.3783711892662725</v>
      </c>
      <c r="AR782" s="13">
        <v>0.3331347109463268</v>
      </c>
      <c r="AS782" s="13">
        <v>0.3074929772278745</v>
      </c>
      <c r="AT782" s="13">
        <v>0.35592621892618509</v>
      </c>
      <c r="AV782" s="13">
        <v>0.36637986599366418</v>
      </c>
      <c r="AW782" s="13">
        <v>0.37245370869656791</v>
      </c>
      <c r="AX782" s="13">
        <v>0.37359379166876261</v>
      </c>
      <c r="AY782" s="13">
        <v>0.30362641168577992</v>
      </c>
      <c r="AZ782" s="13">
        <v>0.38835966276458039</v>
      </c>
      <c r="BB782" s="13">
        <v>0.32868019504950891</v>
      </c>
      <c r="BC782" s="13">
        <v>0.43610192156085648</v>
      </c>
      <c r="BD782" s="13">
        <v>0.362179991794157</v>
      </c>
      <c r="BE782" s="13">
        <v>0.38527357126821898</v>
      </c>
      <c r="BF782" s="13">
        <v>0.2607223322262352</v>
      </c>
      <c r="BH782" s="13">
        <v>0.32615114615478907</v>
      </c>
      <c r="BI782" s="13">
        <v>0.42500298739295428</v>
      </c>
      <c r="BJ782" s="13">
        <v>0.36955848131022601</v>
      </c>
      <c r="BK782" s="13">
        <v>0.3726989141893996</v>
      </c>
      <c r="BL782" s="13">
        <v>0.3113728671367596</v>
      </c>
      <c r="BN782" s="13">
        <v>0.411951060123524</v>
      </c>
      <c r="BO782" s="13">
        <v>0.38094842856977001</v>
      </c>
      <c r="BP782" s="13">
        <v>0.35809359308942329</v>
      </c>
      <c r="BQ782" s="13">
        <v>0.32844341486505552</v>
      </c>
      <c r="BR782" s="13">
        <v>0.19713712579085199</v>
      </c>
      <c r="BS782" s="13">
        <v>0.32424572961014181</v>
      </c>
    </row>
    <row r="783" spans="2:73" x14ac:dyDescent="0.35">
      <c r="B783" s="12" t="s">
        <v>227</v>
      </c>
      <c r="C783" s="13">
        <v>0.23172197253741389</v>
      </c>
      <c r="D783" s="13">
        <v>0.2098254213677134</v>
      </c>
      <c r="E783" s="13">
        <v>0.27037553894411681</v>
      </c>
      <c r="F783" s="13">
        <v>0.24679968564553059</v>
      </c>
      <c r="G783" s="13">
        <v>0.28921955267693161</v>
      </c>
      <c r="H783" s="13">
        <v>0.2019333797783851</v>
      </c>
      <c r="I783" s="13">
        <v>0.18295913018560311</v>
      </c>
      <c r="K783" s="13">
        <v>0.26231897441716617</v>
      </c>
      <c r="L783" s="13">
        <v>0.20165618367059379</v>
      </c>
      <c r="N783" s="13">
        <v>0.26173429634146228</v>
      </c>
      <c r="O783" s="13">
        <v>0.2427748502405343</v>
      </c>
      <c r="P783" s="13">
        <v>0.25529717781000039</v>
      </c>
      <c r="Q783" s="13">
        <v>0.17334081572352289</v>
      </c>
      <c r="S783" s="13">
        <v>0.2166398882539452</v>
      </c>
      <c r="T783" s="13">
        <v>0.26030738118018648</v>
      </c>
      <c r="U783" s="13">
        <v>0.2068393733462964</v>
      </c>
      <c r="V783" s="13">
        <v>0.25585946182689739</v>
      </c>
      <c r="W783" s="13">
        <v>0.2394318669853373</v>
      </c>
      <c r="X783" s="13">
        <v>0.19891144846878731</v>
      </c>
      <c r="Y783" s="13">
        <v>0.27247749642162372</v>
      </c>
      <c r="Z783" s="13">
        <v>0.21239922023002569</v>
      </c>
      <c r="AB783" s="13">
        <v>0.1753331128958574</v>
      </c>
      <c r="AC783" s="13">
        <v>0.24267065906247959</v>
      </c>
      <c r="AD783" s="13">
        <v>0.24330310303804289</v>
      </c>
      <c r="AE783" s="13">
        <v>0.24383745442980581</v>
      </c>
      <c r="AF783" s="13">
        <v>0.28631188553969628</v>
      </c>
      <c r="AH783" s="13">
        <v>0.26302271407344419</v>
      </c>
      <c r="AI783" s="13">
        <v>0.25146683066775311</v>
      </c>
      <c r="AJ783" s="13">
        <v>0.20098580728846629</v>
      </c>
      <c r="AK783" s="13">
        <v>0.2307042284888727</v>
      </c>
      <c r="AL783" s="13">
        <v>0.26996284532177861</v>
      </c>
      <c r="AM783" s="13">
        <v>0.17900915621293151</v>
      </c>
      <c r="AO783" s="13">
        <v>0.2449230715840221</v>
      </c>
      <c r="AP783" s="13">
        <v>0.24449087661521141</v>
      </c>
      <c r="AQ783" s="13">
        <v>0.1819368476276709</v>
      </c>
      <c r="AR783" s="13">
        <v>0.26953607468268392</v>
      </c>
      <c r="AS783" s="13">
        <v>0.2880262331550732</v>
      </c>
      <c r="AT783" s="13">
        <v>0.19637584678554779</v>
      </c>
      <c r="AV783" s="13">
        <v>0.28699011190923601</v>
      </c>
      <c r="AW783" s="13">
        <v>0.18530675236890859</v>
      </c>
      <c r="AX783" s="13">
        <v>0.27387615163097018</v>
      </c>
      <c r="AY783" s="13">
        <v>0.27280363210823272</v>
      </c>
      <c r="AZ783" s="13">
        <v>0.17892524078405189</v>
      </c>
      <c r="BB783" s="13">
        <v>0.27145605473284529</v>
      </c>
      <c r="BC783" s="13">
        <v>0.22393918831082429</v>
      </c>
      <c r="BD783" s="13">
        <v>0.20525178079505649</v>
      </c>
      <c r="BE783" s="13">
        <v>0.2037991603780413</v>
      </c>
      <c r="BF783" s="13">
        <v>0.25776136365975838</v>
      </c>
      <c r="BH783" s="13">
        <v>0.27405036491403101</v>
      </c>
      <c r="BI783" s="13">
        <v>0.22413584943077</v>
      </c>
      <c r="BJ783" s="13">
        <v>0.19287641774989531</v>
      </c>
      <c r="BK783" s="13">
        <v>0.20136883748036871</v>
      </c>
      <c r="BL783" s="13">
        <v>0.35687708716340399</v>
      </c>
      <c r="BN783" s="13">
        <v>0.22277062595246749</v>
      </c>
      <c r="BO783" s="13">
        <v>0.1752721972021325</v>
      </c>
      <c r="BP783" s="13">
        <v>0.25913821946895449</v>
      </c>
      <c r="BQ783" s="13">
        <v>0.21779655138579981</v>
      </c>
      <c r="BR783" s="13">
        <v>0.32582472602596407</v>
      </c>
      <c r="BS783" s="13">
        <v>0.27714607425395488</v>
      </c>
    </row>
    <row r="784" spans="2:73" x14ac:dyDescent="0.35">
      <c r="B784" s="12" t="s">
        <v>228</v>
      </c>
      <c r="C784" s="13">
        <v>6.4985478267253663E-2</v>
      </c>
      <c r="D784" s="13">
        <v>8.1611374196252653E-2</v>
      </c>
      <c r="E784" s="13">
        <v>5.5696027227902303E-2</v>
      </c>
      <c r="F784" s="13">
        <v>6.3306556696763536E-2</v>
      </c>
      <c r="G784" s="13">
        <v>3.8427662196671597E-2</v>
      </c>
      <c r="H784" s="13">
        <v>9.6192650857101186E-2</v>
      </c>
      <c r="I784" s="13">
        <v>6.2482454231855923E-2</v>
      </c>
      <c r="K784" s="13">
        <v>8.265450865093564E-2</v>
      </c>
      <c r="L784" s="13">
        <v>4.7465353453563792E-2</v>
      </c>
      <c r="N784" s="13">
        <v>4.8290906623236533E-2</v>
      </c>
      <c r="O784" s="13">
        <v>7.1319030200561101E-2</v>
      </c>
      <c r="P784" s="13">
        <v>5.8818216910731622E-2</v>
      </c>
      <c r="Q784" s="13">
        <v>7.4577793891447391E-2</v>
      </c>
      <c r="S784" s="13">
        <v>8.8726954382062531E-2</v>
      </c>
      <c r="T784" s="13">
        <v>6.3543069855912751E-2</v>
      </c>
      <c r="U784" s="13">
        <v>2.9196772095572001E-2</v>
      </c>
      <c r="V784" s="13">
        <v>6.4306251650525906E-2</v>
      </c>
      <c r="W784" s="13">
        <v>5.0983839349389611E-2</v>
      </c>
      <c r="X784" s="13">
        <v>7.0826970629307262E-2</v>
      </c>
      <c r="Y784" s="13">
        <v>3.5962689545416128E-2</v>
      </c>
      <c r="Z784" s="13">
        <v>4.5004691300636862E-2</v>
      </c>
      <c r="AB784" s="13">
        <v>7.9973603883886829E-2</v>
      </c>
      <c r="AC784" s="13">
        <v>6.0032483800849641E-2</v>
      </c>
      <c r="AD784" s="13">
        <v>4.8437814183994628E-2</v>
      </c>
      <c r="AE784" s="13">
        <v>0.1003283824189059</v>
      </c>
      <c r="AF784" s="13">
        <v>6.5374284266633276E-2</v>
      </c>
      <c r="AH784" s="13">
        <v>6.7477649485964103E-2</v>
      </c>
      <c r="AI784" s="13">
        <v>4.5458991072703903E-2</v>
      </c>
      <c r="AJ784" s="13">
        <v>4.8661503907079441E-2</v>
      </c>
      <c r="AK784" s="13">
        <v>9.002624431414194E-2</v>
      </c>
      <c r="AL784" s="13">
        <v>0.11533773146503799</v>
      </c>
      <c r="AM784" s="13">
        <v>6.8458337723569934E-2</v>
      </c>
      <c r="AO784" s="13">
        <v>7.1892972377646622E-2</v>
      </c>
      <c r="AP784" s="13">
        <v>5.3539567932099352E-2</v>
      </c>
      <c r="AQ784" s="13">
        <v>4.9735368886719138E-2</v>
      </c>
      <c r="AR784" s="13">
        <v>7.150500982689631E-2</v>
      </c>
      <c r="AS784" s="13">
        <v>6.8660563602345417E-2</v>
      </c>
      <c r="AT784" s="13">
        <v>7.9588778873920948E-2</v>
      </c>
      <c r="AV784" s="13">
        <v>5.0287508562524452E-2</v>
      </c>
      <c r="AW784" s="13">
        <v>4.0984627658576682E-2</v>
      </c>
      <c r="AX784" s="13">
        <v>5.6271147529665153E-2</v>
      </c>
      <c r="AY784" s="13">
        <v>8.4416848937230476E-2</v>
      </c>
      <c r="AZ784" s="13">
        <v>6.7202882680275286E-2</v>
      </c>
      <c r="BB784" s="13">
        <v>8.5691021401894413E-2</v>
      </c>
      <c r="BC784" s="13">
        <v>5.372560280120664E-2</v>
      </c>
      <c r="BD784" s="13">
        <v>4.6114114584852837E-2</v>
      </c>
      <c r="BE784" s="13">
        <v>7.4754087669156144E-2</v>
      </c>
      <c r="BF784" s="13">
        <v>8.7512838840939577E-2</v>
      </c>
      <c r="BH784" s="13">
        <v>8.3622332119437148E-2</v>
      </c>
      <c r="BI784" s="13">
        <v>5.6756359218631203E-2</v>
      </c>
      <c r="BJ784" s="13">
        <v>6.1491844364025168E-2</v>
      </c>
      <c r="BK784" s="13">
        <v>6.9524401760565249E-2</v>
      </c>
      <c r="BL784" s="13">
        <v>5.0812116742877188E-2</v>
      </c>
      <c r="BN784" s="13">
        <v>6.9794142415356003E-2</v>
      </c>
      <c r="BO784" s="13">
        <v>2.327570834434842E-2</v>
      </c>
      <c r="BP784" s="13">
        <v>7.2278337363994541E-2</v>
      </c>
      <c r="BQ784" s="13">
        <v>9.8597264916644056E-2</v>
      </c>
      <c r="BR784" s="13">
        <v>4.6815020747762677E-2</v>
      </c>
      <c r="BS784" s="13">
        <v>7.6258799173584899E-2</v>
      </c>
    </row>
    <row r="785" spans="2:73" x14ac:dyDescent="0.35">
      <c r="B785" s="12" t="s">
        <v>96</v>
      </c>
      <c r="C785" s="13">
        <v>0.19349807762787419</v>
      </c>
      <c r="D785" s="13">
        <v>0.22512239287422911</v>
      </c>
      <c r="E785" s="13">
        <v>0.17954832684289521</v>
      </c>
      <c r="F785" s="13">
        <v>0.21723039437468741</v>
      </c>
      <c r="G785" s="13">
        <v>0.1741106857709355</v>
      </c>
      <c r="H785" s="13">
        <v>0.18577620162034819</v>
      </c>
      <c r="I785" s="13">
        <v>0.19419894221919859</v>
      </c>
      <c r="K785" s="13">
        <v>0.14190672813076391</v>
      </c>
      <c r="L785" s="13">
        <v>0.24553361562001541</v>
      </c>
      <c r="N785" s="13">
        <v>0.1161755034251792</v>
      </c>
      <c r="O785" s="13">
        <v>0.18982864893321541</v>
      </c>
      <c r="P785" s="13">
        <v>0.20189885347941661</v>
      </c>
      <c r="Q785" s="13">
        <v>0.24991063024357121</v>
      </c>
      <c r="S785" s="13">
        <v>0.18921982686099709</v>
      </c>
      <c r="T785" s="13">
        <v>0.20444121033285259</v>
      </c>
      <c r="U785" s="13">
        <v>0.23888575609644189</v>
      </c>
      <c r="V785" s="13">
        <v>0.16386114996359821</v>
      </c>
      <c r="W785" s="13">
        <v>0.20699008373400959</v>
      </c>
      <c r="X785" s="13">
        <v>0.1691823074876716</v>
      </c>
      <c r="Y785" s="13">
        <v>0.1240881144698303</v>
      </c>
      <c r="Z785" s="13">
        <v>0.24506583397094159</v>
      </c>
      <c r="AB785" s="13">
        <v>0.2380494980368596</v>
      </c>
      <c r="AC785" s="13">
        <v>0.18877116142746039</v>
      </c>
      <c r="AD785" s="13">
        <v>0.17992577497374779</v>
      </c>
      <c r="AE785" s="13">
        <v>0.1952151008235857</v>
      </c>
      <c r="AF785" s="13">
        <v>5.5156616689948409E-2</v>
      </c>
      <c r="AH785" s="13">
        <v>0.1771165952750354</v>
      </c>
      <c r="AI785" s="13">
        <v>0.12772651864480461</v>
      </c>
      <c r="AJ785" s="13">
        <v>0.18009282695880111</v>
      </c>
      <c r="AK785" s="13">
        <v>0.2434994512866244</v>
      </c>
      <c r="AL785" s="13">
        <v>0.1939531441897403</v>
      </c>
      <c r="AM785" s="13">
        <v>0.1543087043207419</v>
      </c>
      <c r="AO785" s="13">
        <v>0.19590033262546039</v>
      </c>
      <c r="AP785" s="13">
        <v>0.1045224091200575</v>
      </c>
      <c r="AQ785" s="13">
        <v>0.18220544565630251</v>
      </c>
      <c r="AR785" s="13">
        <v>0.2412125558897126</v>
      </c>
      <c r="AS785" s="13">
        <v>0.1908114456771498</v>
      </c>
      <c r="AT785" s="13">
        <v>0.14805648712218369</v>
      </c>
      <c r="AV785" s="13">
        <v>0.13526431022780261</v>
      </c>
      <c r="AW785" s="13">
        <v>0.16924855280501519</v>
      </c>
      <c r="AX785" s="13">
        <v>0.19171003215673221</v>
      </c>
      <c r="AY785" s="13">
        <v>0.18336091527074511</v>
      </c>
      <c r="AZ785" s="13">
        <v>0.14812968830208109</v>
      </c>
      <c r="BB785" s="13">
        <v>0.16567182123117399</v>
      </c>
      <c r="BC785" s="13">
        <v>0.1408932458661363</v>
      </c>
      <c r="BD785" s="13">
        <v>0.148592405116869</v>
      </c>
      <c r="BE785" s="13">
        <v>0.2105270133248015</v>
      </c>
      <c r="BF785" s="13">
        <v>0.1970484194416024</v>
      </c>
      <c r="BH785" s="13">
        <v>0.16520622559327541</v>
      </c>
      <c r="BI785" s="13">
        <v>0.1342623753376693</v>
      </c>
      <c r="BJ785" s="13">
        <v>0.14058888976459791</v>
      </c>
      <c r="BK785" s="13">
        <v>0.23561310124678009</v>
      </c>
      <c r="BL785" s="13">
        <v>0.15586576113258421</v>
      </c>
      <c r="BN785" s="13">
        <v>0.1687016555028342</v>
      </c>
      <c r="BO785" s="13">
        <v>0.19748892664822379</v>
      </c>
      <c r="BP785" s="13">
        <v>0.1836608183637278</v>
      </c>
      <c r="BQ785" s="13">
        <v>0.12520546199288751</v>
      </c>
      <c r="BR785" s="13">
        <v>0.23086023176519649</v>
      </c>
      <c r="BS785" s="13">
        <v>0.16026265751577429</v>
      </c>
    </row>
    <row r="787" spans="2:73" x14ac:dyDescent="0.35">
      <c r="B787" s="25" t="s">
        <v>291</v>
      </c>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row>
    <row r="788" spans="2:73" x14ac:dyDescent="0.35">
      <c r="B788" s="27" t="s">
        <v>16</v>
      </c>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row>
    <row r="789" spans="2:73" x14ac:dyDescent="0.35">
      <c r="B789" s="12" t="s">
        <v>225</v>
      </c>
      <c r="C789" s="13">
        <v>9.2469989957854035E-2</v>
      </c>
      <c r="D789" s="13">
        <v>0.1280371097816714</v>
      </c>
      <c r="E789" s="13">
        <v>0.15659739481669299</v>
      </c>
      <c r="F789" s="13">
        <v>0.1272858985500884</v>
      </c>
      <c r="G789" s="13">
        <v>8.4056511888050398E-2</v>
      </c>
      <c r="H789" s="13">
        <v>6.0589509547141582E-2</v>
      </c>
      <c r="I789" s="13">
        <v>3.7080186462761372E-2</v>
      </c>
      <c r="K789" s="13">
        <v>0.1147824983679943</v>
      </c>
      <c r="L789" s="13">
        <v>7.0369386302678458E-2</v>
      </c>
      <c r="N789" s="13">
        <v>0.13837711342892159</v>
      </c>
      <c r="O789" s="13">
        <v>8.8900627254451747E-2</v>
      </c>
      <c r="P789" s="13">
        <v>8.7404772473289497E-2</v>
      </c>
      <c r="Q789" s="13">
        <v>6.934318392892444E-2</v>
      </c>
      <c r="S789" s="13">
        <v>0.1221940126646381</v>
      </c>
      <c r="T789" s="13">
        <v>0.1049976706633472</v>
      </c>
      <c r="U789" s="13">
        <v>2.763279241703398E-2</v>
      </c>
      <c r="V789" s="13">
        <v>0.1033535107336219</v>
      </c>
      <c r="W789" s="13">
        <v>3.5883823610641997E-2</v>
      </c>
      <c r="X789" s="13">
        <v>4.3818841763728272E-2</v>
      </c>
      <c r="Y789" s="13">
        <v>0.1060056781937231</v>
      </c>
      <c r="Z789" s="13">
        <v>0.1274371356325773</v>
      </c>
      <c r="AB789" s="13">
        <v>5.6245836055784842E-2</v>
      </c>
      <c r="AC789" s="13">
        <v>9.0767168877528961E-2</v>
      </c>
      <c r="AD789" s="13">
        <v>6.3949185917669016E-2</v>
      </c>
      <c r="AE789" s="13">
        <v>0.12342441328682111</v>
      </c>
      <c r="AF789" s="13">
        <v>0.20403518848488031</v>
      </c>
      <c r="AH789" s="13">
        <v>0.1222130105047935</v>
      </c>
      <c r="AI789" s="13">
        <v>0.1085608077959859</v>
      </c>
      <c r="AJ789" s="13">
        <v>6.8107058050609709E-2</v>
      </c>
      <c r="AK789" s="13">
        <v>7.283144184205978E-2</v>
      </c>
      <c r="AL789" s="13">
        <v>0.13387535505752551</v>
      </c>
      <c r="AM789" s="13">
        <v>3.0259171020055629E-2</v>
      </c>
      <c r="AO789" s="13">
        <v>0.1150840141652144</v>
      </c>
      <c r="AP789" s="13">
        <v>0.11716520409862639</v>
      </c>
      <c r="AQ789" s="13">
        <v>8.0381295699255562E-2</v>
      </c>
      <c r="AR789" s="13">
        <v>6.8359644496185812E-2</v>
      </c>
      <c r="AS789" s="13">
        <v>0.12752090550506029</v>
      </c>
      <c r="AT789" s="13">
        <v>3.678826675881397E-2</v>
      </c>
      <c r="AV789" s="13">
        <v>0.14351309328645151</v>
      </c>
      <c r="AW789" s="13">
        <v>0.1327450402725352</v>
      </c>
      <c r="AX789" s="13">
        <v>6.9569875984451482E-2</v>
      </c>
      <c r="AY789" s="13">
        <v>0.1413253405745917</v>
      </c>
      <c r="AZ789" s="13">
        <v>4.7701057561344483E-2</v>
      </c>
      <c r="BB789" s="13">
        <v>0.10439282125296399</v>
      </c>
      <c r="BC789" s="13">
        <v>9.3977054573620711E-2</v>
      </c>
      <c r="BD789" s="13">
        <v>5.2725901913362551E-2</v>
      </c>
      <c r="BE789" s="13">
        <v>0.11803870396318469</v>
      </c>
      <c r="BF789" s="13">
        <v>0.12432594775852809</v>
      </c>
      <c r="BH789" s="13">
        <v>0.1099325895075958</v>
      </c>
      <c r="BI789" s="13">
        <v>0.10671117061086149</v>
      </c>
      <c r="BJ789" s="13">
        <v>4.872149565335724E-2</v>
      </c>
      <c r="BK789" s="13">
        <v>7.825037542316976E-2</v>
      </c>
      <c r="BL789" s="13">
        <v>0.1176179560214763</v>
      </c>
      <c r="BN789" s="13">
        <v>0.1105486609696224</v>
      </c>
      <c r="BO789" s="13">
        <v>6.1005709011276783E-2</v>
      </c>
      <c r="BP789" s="13">
        <v>7.0806177835832471E-2</v>
      </c>
      <c r="BQ789" s="13">
        <v>6.4360881209787987E-2</v>
      </c>
      <c r="BR789" s="13">
        <v>0.18822137950223339</v>
      </c>
      <c r="BS789" s="13">
        <v>0.1055244822228724</v>
      </c>
    </row>
    <row r="790" spans="2:73" x14ac:dyDescent="0.35">
      <c r="B790" s="12" t="s">
        <v>226</v>
      </c>
      <c r="C790" s="13">
        <v>0.2759793456814133</v>
      </c>
      <c r="D790" s="13">
        <v>0.31474028425113498</v>
      </c>
      <c r="E790" s="13">
        <v>0.31075727574807521</v>
      </c>
      <c r="F790" s="13">
        <v>0.31233868858792252</v>
      </c>
      <c r="G790" s="13">
        <v>0.30191204376512559</v>
      </c>
      <c r="H790" s="13">
        <v>0.2266479630143679</v>
      </c>
      <c r="I790" s="13">
        <v>0.22686188902109489</v>
      </c>
      <c r="K790" s="13">
        <v>0.30844350284669059</v>
      </c>
      <c r="L790" s="13">
        <v>0.24414789076423121</v>
      </c>
      <c r="N790" s="13">
        <v>0.3537564362099675</v>
      </c>
      <c r="O790" s="13">
        <v>0.29253665544549412</v>
      </c>
      <c r="P790" s="13">
        <v>0.25985671665609872</v>
      </c>
      <c r="Q790" s="13">
        <v>0.21155063524372611</v>
      </c>
      <c r="S790" s="13">
        <v>0.29522567847949488</v>
      </c>
      <c r="T790" s="13">
        <v>0.32062224369158032</v>
      </c>
      <c r="U790" s="13">
        <v>0.20564523695858489</v>
      </c>
      <c r="V790" s="13">
        <v>0.2689352192022848</v>
      </c>
      <c r="W790" s="13">
        <v>0.31644764611358872</v>
      </c>
      <c r="X790" s="13">
        <v>0.22605058678816181</v>
      </c>
      <c r="Y790" s="13">
        <v>0.31350214519728492</v>
      </c>
      <c r="Z790" s="13">
        <v>0.18458498000951501</v>
      </c>
      <c r="AB790" s="13">
        <v>0.2099271568116379</v>
      </c>
      <c r="AC790" s="13">
        <v>0.29101808391435358</v>
      </c>
      <c r="AD790" s="13">
        <v>0.29705852137889838</v>
      </c>
      <c r="AE790" s="13">
        <v>0.27257465013887072</v>
      </c>
      <c r="AF790" s="13">
        <v>0.37292739623559218</v>
      </c>
      <c r="AH790" s="13">
        <v>0.31611391764242941</v>
      </c>
      <c r="AI790" s="13">
        <v>0.3652881578378071</v>
      </c>
      <c r="AJ790" s="13">
        <v>0.2316266272465439</v>
      </c>
      <c r="AK790" s="13">
        <v>0.2340461587388214</v>
      </c>
      <c r="AL790" s="13">
        <v>0.3059236440707771</v>
      </c>
      <c r="AM790" s="13">
        <v>0.19953932862488449</v>
      </c>
      <c r="AO790" s="13">
        <v>0.29370213972351539</v>
      </c>
      <c r="AP790" s="13">
        <v>0.37250526904746251</v>
      </c>
      <c r="AQ790" s="13">
        <v>0.21937970997290279</v>
      </c>
      <c r="AR790" s="13">
        <v>0.26631076212710247</v>
      </c>
      <c r="AS790" s="13">
        <v>0.36149144810020928</v>
      </c>
      <c r="AT790" s="13">
        <v>0.19454954059307619</v>
      </c>
      <c r="AV790" s="13">
        <v>0.38182891278112308</v>
      </c>
      <c r="AW790" s="13">
        <v>0.2269346121681855</v>
      </c>
      <c r="AX790" s="13">
        <v>0.22859004135148989</v>
      </c>
      <c r="AY790" s="13">
        <v>0.31627910074483068</v>
      </c>
      <c r="AZ790" s="13">
        <v>0.21833116933550811</v>
      </c>
      <c r="BB790" s="13">
        <v>0.29748885117643231</v>
      </c>
      <c r="BC790" s="13">
        <v>0.38698379287185969</v>
      </c>
      <c r="BD790" s="13">
        <v>0.17709981709811051</v>
      </c>
      <c r="BE790" s="13">
        <v>0.23411121031977161</v>
      </c>
      <c r="BF790" s="13">
        <v>0.31328565369627281</v>
      </c>
      <c r="BH790" s="13">
        <v>0.29048821832796329</v>
      </c>
      <c r="BI790" s="13">
        <v>0.36462864191784528</v>
      </c>
      <c r="BJ790" s="13">
        <v>0.19975653093037571</v>
      </c>
      <c r="BK790" s="13">
        <v>0.25004303619401003</v>
      </c>
      <c r="BL790" s="13">
        <v>0.39031045477847381</v>
      </c>
      <c r="BN790" s="13">
        <v>0.33655011430542919</v>
      </c>
      <c r="BO790" s="13">
        <v>0.17318402622542911</v>
      </c>
      <c r="BP790" s="13">
        <v>0.24664710243319421</v>
      </c>
      <c r="BQ790" s="13">
        <v>0.24568491841215881</v>
      </c>
      <c r="BR790" s="13">
        <v>0.33743541580436098</v>
      </c>
      <c r="BS790" s="13">
        <v>0.29642804201182582</v>
      </c>
    </row>
    <row r="791" spans="2:73" x14ac:dyDescent="0.35">
      <c r="B791" s="12" t="s">
        <v>227</v>
      </c>
      <c r="C791" s="13">
        <v>0.26752239426923102</v>
      </c>
      <c r="D791" s="13">
        <v>0.20661397016492469</v>
      </c>
      <c r="E791" s="13">
        <v>0.24236765389240941</v>
      </c>
      <c r="F791" s="13">
        <v>0.17940708552660301</v>
      </c>
      <c r="G791" s="13">
        <v>0.27814967631547421</v>
      </c>
      <c r="H791" s="13">
        <v>0.30388584793847412</v>
      </c>
      <c r="I791" s="13">
        <v>0.33524979414174222</v>
      </c>
      <c r="K791" s="13">
        <v>0.27862961629312982</v>
      </c>
      <c r="L791" s="13">
        <v>0.25473515601069419</v>
      </c>
      <c r="N791" s="13">
        <v>0.28572424164683941</v>
      </c>
      <c r="O791" s="13">
        <v>0.26451788367661577</v>
      </c>
      <c r="P791" s="13">
        <v>0.2297322745882294</v>
      </c>
      <c r="Q791" s="13">
        <v>0.29309083559547061</v>
      </c>
      <c r="S791" s="13">
        <v>0.2330286405163278</v>
      </c>
      <c r="T791" s="13">
        <v>0.24962040731773419</v>
      </c>
      <c r="U791" s="13">
        <v>0.28582143496338608</v>
      </c>
      <c r="V791" s="13">
        <v>0.281738592906778</v>
      </c>
      <c r="W791" s="13">
        <v>0.23413542184508351</v>
      </c>
      <c r="X791" s="13">
        <v>0.33987063180288729</v>
      </c>
      <c r="Y791" s="13">
        <v>0.32595532215557221</v>
      </c>
      <c r="Z791" s="13">
        <v>0.30401054653385329</v>
      </c>
      <c r="AB791" s="13">
        <v>0.28550076567909588</v>
      </c>
      <c r="AC791" s="13">
        <v>0.2824581584129518</v>
      </c>
      <c r="AD791" s="13">
        <v>0.25531225831512949</v>
      </c>
      <c r="AE791" s="13">
        <v>0.22218875102533239</v>
      </c>
      <c r="AF791" s="13">
        <v>0.1999833174086223</v>
      </c>
      <c r="AH791" s="13">
        <v>0.2431056416500004</v>
      </c>
      <c r="AI791" s="13">
        <v>0.26585289163069908</v>
      </c>
      <c r="AJ791" s="13">
        <v>0.33611063298805238</v>
      </c>
      <c r="AK791" s="13">
        <v>0.24856705499703799</v>
      </c>
      <c r="AL791" s="13">
        <v>0.2269870111900304</v>
      </c>
      <c r="AM791" s="13">
        <v>0.30501543098246781</v>
      </c>
      <c r="AO791" s="13">
        <v>0.25343827837290978</v>
      </c>
      <c r="AP791" s="13">
        <v>0.22522277411550429</v>
      </c>
      <c r="AQ791" s="13">
        <v>0.31667798096304101</v>
      </c>
      <c r="AR791" s="13">
        <v>0.29184169172662522</v>
      </c>
      <c r="AS791" s="13">
        <v>0.22276882098473749</v>
      </c>
      <c r="AT791" s="13">
        <v>0.32656006403604959</v>
      </c>
      <c r="AV791" s="13">
        <v>0.25402520008401441</v>
      </c>
      <c r="AW791" s="13">
        <v>0.30602441474033643</v>
      </c>
      <c r="AX791" s="13">
        <v>0.28344578162556427</v>
      </c>
      <c r="AY791" s="13">
        <v>0.2195540717282474</v>
      </c>
      <c r="AZ791" s="13">
        <v>0.30125681973845031</v>
      </c>
      <c r="BB791" s="13">
        <v>0.25014818842902431</v>
      </c>
      <c r="BC791" s="13">
        <v>0.25499204774367351</v>
      </c>
      <c r="BD791" s="13">
        <v>0.34737499669088512</v>
      </c>
      <c r="BE791" s="13">
        <v>0.27429657357524512</v>
      </c>
      <c r="BF791" s="13">
        <v>0.26259149552397909</v>
      </c>
      <c r="BH791" s="13">
        <v>0.25102805224499919</v>
      </c>
      <c r="BI791" s="13">
        <v>0.25135212604199542</v>
      </c>
      <c r="BJ791" s="13">
        <v>0.34479800974195052</v>
      </c>
      <c r="BK791" s="13">
        <v>0.33265375324492102</v>
      </c>
      <c r="BL791" s="13">
        <v>0.20299171422496359</v>
      </c>
      <c r="BN791" s="13">
        <v>0.26578048379991043</v>
      </c>
      <c r="BO791" s="13">
        <v>0.29888821115596759</v>
      </c>
      <c r="BP791" s="13">
        <v>0.30316757604820088</v>
      </c>
      <c r="BQ791" s="13">
        <v>0.29701021798289051</v>
      </c>
      <c r="BR791" s="13">
        <v>0.1618861660910981</v>
      </c>
      <c r="BS791" s="13">
        <v>0.26023696294790838</v>
      </c>
    </row>
    <row r="792" spans="2:73" x14ac:dyDescent="0.35">
      <c r="B792" s="12" t="s">
        <v>228</v>
      </c>
      <c r="C792" s="13">
        <v>0.14600747920241969</v>
      </c>
      <c r="D792" s="13">
        <v>0.1112426825705779</v>
      </c>
      <c r="E792" s="13">
        <v>9.700723455539989E-2</v>
      </c>
      <c r="F792" s="13">
        <v>0.14843352172784571</v>
      </c>
      <c r="G792" s="13">
        <v>0.1083589238540164</v>
      </c>
      <c r="H792" s="13">
        <v>0.18397557233613451</v>
      </c>
      <c r="I792" s="13">
        <v>0.19548332007440711</v>
      </c>
      <c r="K792" s="13">
        <v>0.1576389392489875</v>
      </c>
      <c r="L792" s="13">
        <v>0.1347107949459054</v>
      </c>
      <c r="N792" s="13">
        <v>0.1001017606919857</v>
      </c>
      <c r="O792" s="13">
        <v>0.15067330933941561</v>
      </c>
      <c r="P792" s="13">
        <v>0.18966987296670559</v>
      </c>
      <c r="Q792" s="13">
        <v>0.13081515324110379</v>
      </c>
      <c r="S792" s="13">
        <v>0.12980281267956659</v>
      </c>
      <c r="T792" s="13">
        <v>0.109091516281159</v>
      </c>
      <c r="U792" s="13">
        <v>0.23135751219404571</v>
      </c>
      <c r="V792" s="13">
        <v>0.14854232146091731</v>
      </c>
      <c r="W792" s="13">
        <v>0.19385945717197359</v>
      </c>
      <c r="X792" s="13">
        <v>0.15017894993654651</v>
      </c>
      <c r="Y792" s="13">
        <v>0.1076735535865513</v>
      </c>
      <c r="Z792" s="13">
        <v>0.15011629393455539</v>
      </c>
      <c r="AB792" s="13">
        <v>0.1428273340043279</v>
      </c>
      <c r="AC792" s="13">
        <v>0.13880048416597859</v>
      </c>
      <c r="AD792" s="13">
        <v>0.1724061727574456</v>
      </c>
      <c r="AE792" s="13">
        <v>0.19543248117627349</v>
      </c>
      <c r="AF792" s="13">
        <v>0.13447080666247599</v>
      </c>
      <c r="AH792" s="13">
        <v>0.1192256030004374</v>
      </c>
      <c r="AI792" s="13">
        <v>0.11841256801580639</v>
      </c>
      <c r="AJ792" s="13">
        <v>0.1667301288724779</v>
      </c>
      <c r="AK792" s="13">
        <v>0.2191561071491292</v>
      </c>
      <c r="AL792" s="13">
        <v>8.1896628702676263E-2</v>
      </c>
      <c r="AM792" s="13">
        <v>0.25180313745026739</v>
      </c>
      <c r="AO792" s="13">
        <v>0.1149170198156339</v>
      </c>
      <c r="AP792" s="13">
        <v>0.1405952356804952</v>
      </c>
      <c r="AQ792" s="13">
        <v>0.16284996694061549</v>
      </c>
      <c r="AR792" s="13">
        <v>0.1707284312792792</v>
      </c>
      <c r="AS792" s="13">
        <v>0.1011537089011284</v>
      </c>
      <c r="AT792" s="13">
        <v>0.24680804271073381</v>
      </c>
      <c r="AV792" s="13">
        <v>9.1159424765068692E-2</v>
      </c>
      <c r="AW792" s="13">
        <v>0.1287441071351027</v>
      </c>
      <c r="AX792" s="13">
        <v>0.22270970113865399</v>
      </c>
      <c r="AY792" s="13">
        <v>9.7017641774366462E-2</v>
      </c>
      <c r="AZ792" s="13">
        <v>0.25058175568404939</v>
      </c>
      <c r="BB792" s="13">
        <v>0.1459544177288174</v>
      </c>
      <c r="BC792" s="13">
        <v>0.1232510714743963</v>
      </c>
      <c r="BD792" s="13">
        <v>0.23067275562796569</v>
      </c>
      <c r="BE792" s="13">
        <v>0.19716857643527719</v>
      </c>
      <c r="BF792" s="13">
        <v>0.1042916753861907</v>
      </c>
      <c r="BH792" s="13">
        <v>0.14244308129914671</v>
      </c>
      <c r="BI792" s="13">
        <v>0.13867537011988301</v>
      </c>
      <c r="BJ792" s="13">
        <v>0.21418833230359319</v>
      </c>
      <c r="BK792" s="13">
        <v>0.166890955630905</v>
      </c>
      <c r="BL792" s="13">
        <v>0.12540350773624601</v>
      </c>
      <c r="BN792" s="13">
        <v>0.13507659813660999</v>
      </c>
      <c r="BO792" s="13">
        <v>0.21229946221430759</v>
      </c>
      <c r="BP792" s="13">
        <v>0.22777352495854691</v>
      </c>
      <c r="BQ792" s="13">
        <v>0.21180581202723059</v>
      </c>
      <c r="BR792" s="13">
        <v>5.4388677193965923E-2</v>
      </c>
      <c r="BS792" s="13">
        <v>0.13742319111433071</v>
      </c>
    </row>
    <row r="793" spans="2:73" x14ac:dyDescent="0.35">
      <c r="B793" s="12" t="s">
        <v>96</v>
      </c>
      <c r="C793" s="13">
        <v>0.21802079088908211</v>
      </c>
      <c r="D793" s="13">
        <v>0.23936595323169119</v>
      </c>
      <c r="E793" s="13">
        <v>0.19327044098742249</v>
      </c>
      <c r="F793" s="13">
        <v>0.23253480560754011</v>
      </c>
      <c r="G793" s="13">
        <v>0.22752284417733351</v>
      </c>
      <c r="H793" s="13">
        <v>0.2249011071638819</v>
      </c>
      <c r="I793" s="13">
        <v>0.20532481029999439</v>
      </c>
      <c r="K793" s="13">
        <v>0.14050544324319769</v>
      </c>
      <c r="L793" s="13">
        <v>0.29603677197649059</v>
      </c>
      <c r="N793" s="13">
        <v>0.12204044802228579</v>
      </c>
      <c r="O793" s="13">
        <v>0.20337152428402269</v>
      </c>
      <c r="P793" s="13">
        <v>0.23333636331567681</v>
      </c>
      <c r="Q793" s="13">
        <v>0.29520019199077507</v>
      </c>
      <c r="S793" s="13">
        <v>0.2197488556599726</v>
      </c>
      <c r="T793" s="13">
        <v>0.21566816204617911</v>
      </c>
      <c r="U793" s="13">
        <v>0.24954302346694929</v>
      </c>
      <c r="V793" s="13">
        <v>0.197430355696398</v>
      </c>
      <c r="W793" s="13">
        <v>0.2196736512587123</v>
      </c>
      <c r="X793" s="13">
        <v>0.24008098970867611</v>
      </c>
      <c r="Y793" s="13">
        <v>0.14686330086686861</v>
      </c>
      <c r="Z793" s="13">
        <v>0.2338510438894989</v>
      </c>
      <c r="AB793" s="13">
        <v>0.30549890744915342</v>
      </c>
      <c r="AC793" s="13">
        <v>0.19695610462918689</v>
      </c>
      <c r="AD793" s="13">
        <v>0.2112738616308576</v>
      </c>
      <c r="AE793" s="13">
        <v>0.18637970437270229</v>
      </c>
      <c r="AF793" s="13">
        <v>8.8583291208429407E-2</v>
      </c>
      <c r="AH793" s="13">
        <v>0.19934182720233931</v>
      </c>
      <c r="AI793" s="13">
        <v>0.14188557471970159</v>
      </c>
      <c r="AJ793" s="13">
        <v>0.19742555284231611</v>
      </c>
      <c r="AK793" s="13">
        <v>0.2253992372729515</v>
      </c>
      <c r="AL793" s="13">
        <v>0.25131736097899038</v>
      </c>
      <c r="AM793" s="13">
        <v>0.2133829319223248</v>
      </c>
      <c r="AO793" s="13">
        <v>0.22285854792272619</v>
      </c>
      <c r="AP793" s="13">
        <v>0.1445115170579116</v>
      </c>
      <c r="AQ793" s="13">
        <v>0.22071104642418521</v>
      </c>
      <c r="AR793" s="13">
        <v>0.2027594703708073</v>
      </c>
      <c r="AS793" s="13">
        <v>0.1870651165088644</v>
      </c>
      <c r="AT793" s="13">
        <v>0.1952940859013263</v>
      </c>
      <c r="AV793" s="13">
        <v>0.1294733690833425</v>
      </c>
      <c r="AW793" s="13">
        <v>0.2055518256838402</v>
      </c>
      <c r="AX793" s="13">
        <v>0.1956845998998403</v>
      </c>
      <c r="AY793" s="13">
        <v>0.22582384517796369</v>
      </c>
      <c r="AZ793" s="13">
        <v>0.1821291976806477</v>
      </c>
      <c r="BB793" s="13">
        <v>0.20201572141276181</v>
      </c>
      <c r="BC793" s="13">
        <v>0.1407960333364498</v>
      </c>
      <c r="BD793" s="13">
        <v>0.192126528669676</v>
      </c>
      <c r="BE793" s="13">
        <v>0.17638493570652161</v>
      </c>
      <c r="BF793" s="13">
        <v>0.1955052276350292</v>
      </c>
      <c r="BH793" s="13">
        <v>0.20610805862029499</v>
      </c>
      <c r="BI793" s="13">
        <v>0.1386326913094148</v>
      </c>
      <c r="BJ793" s="13">
        <v>0.19253563137072341</v>
      </c>
      <c r="BK793" s="13">
        <v>0.17216187950699441</v>
      </c>
      <c r="BL793" s="13">
        <v>0.16367636723884019</v>
      </c>
      <c r="BN793" s="13">
        <v>0.15204414278842801</v>
      </c>
      <c r="BO793" s="13">
        <v>0.25462259139301868</v>
      </c>
      <c r="BP793" s="13">
        <v>0.15160561872422551</v>
      </c>
      <c r="BQ793" s="13">
        <v>0.18113817036793239</v>
      </c>
      <c r="BR793" s="13">
        <v>0.25806836140834177</v>
      </c>
      <c r="BS793" s="13">
        <v>0.2003873217030627</v>
      </c>
    </row>
  </sheetData>
  <mergeCells count="187">
    <mergeCell ref="B788:BU788"/>
    <mergeCell ref="B204:BU204"/>
    <mergeCell ref="B557:BU557"/>
    <mergeCell ref="B256:BU256"/>
    <mergeCell ref="B667:BU667"/>
    <mergeCell ref="B265:BU265"/>
    <mergeCell ref="B620:BU620"/>
    <mergeCell ref="B654:BU654"/>
    <mergeCell ref="B780:BU780"/>
    <mergeCell ref="B787:BU787"/>
    <mergeCell ref="B771:BU771"/>
    <mergeCell ref="B378:BU378"/>
    <mergeCell ref="B601:BU601"/>
    <mergeCell ref="B484:BU484"/>
    <mergeCell ref="B779:BU779"/>
    <mergeCell ref="B318:BU318"/>
    <mergeCell ref="B529:BU529"/>
    <mergeCell ref="B707:BU707"/>
    <mergeCell ref="B328:BU328"/>
    <mergeCell ref="B756:BU756"/>
    <mergeCell ref="B419:BU419"/>
    <mergeCell ref="B246:BU246"/>
    <mergeCell ref="B627:BU627"/>
    <mergeCell ref="B403:BU403"/>
    <mergeCell ref="B755:BU755"/>
    <mergeCell ref="B668:BU668"/>
    <mergeCell ref="B84:BU84"/>
    <mergeCell ref="B394:BU394"/>
    <mergeCell ref="B434:BU434"/>
    <mergeCell ref="B443:BU443"/>
    <mergeCell ref="B386:BU386"/>
    <mergeCell ref="B355:BU355"/>
    <mergeCell ref="B237:BU237"/>
    <mergeCell ref="B395:BU395"/>
    <mergeCell ref="B566:BU566"/>
    <mergeCell ref="B600:BU600"/>
    <mergeCell ref="B292:BU292"/>
    <mergeCell ref="B301:BU301"/>
    <mergeCell ref="B512:BU512"/>
    <mergeCell ref="B494:BU494"/>
    <mergeCell ref="B521:BU521"/>
    <mergeCell ref="B583:BU583"/>
    <mergeCell ref="B592:BU592"/>
    <mergeCell ref="B747:BU747"/>
    <mergeCell ref="B346:BU346"/>
    <mergeCell ref="B282:BU282"/>
    <mergeCell ref="B435:BU435"/>
    <mergeCell ref="B291:BU291"/>
    <mergeCell ref="AO5:AT5"/>
    <mergeCell ref="B467:BU467"/>
    <mergeCell ref="B178:BU178"/>
    <mergeCell ref="B363:BU363"/>
    <mergeCell ref="B69:BU69"/>
    <mergeCell ref="B85:BU85"/>
    <mergeCell ref="B219:BU219"/>
    <mergeCell ref="B681:BU681"/>
    <mergeCell ref="B619:BU619"/>
    <mergeCell ref="B37:BU37"/>
    <mergeCell ref="B186:BU186"/>
    <mergeCell ref="B151:BU151"/>
    <mergeCell ref="B538:BU538"/>
    <mergeCell ref="B61:BU61"/>
    <mergeCell ref="B28:BU28"/>
    <mergeCell ref="B205:BU205"/>
    <mergeCell ref="B168:BU168"/>
    <mergeCell ref="B354:BU354"/>
    <mergeCell ref="B410:BU410"/>
    <mergeCell ref="B466:BU466"/>
    <mergeCell ref="B44:BU44"/>
    <mergeCell ref="B53:BU53"/>
    <mergeCell ref="B520:BU520"/>
    <mergeCell ref="B76:BU76"/>
    <mergeCell ref="B45:BU45"/>
    <mergeCell ref="B228:BU228"/>
    <mergeCell ref="B459:BU459"/>
    <mergeCell ref="B114:BU114"/>
    <mergeCell ref="B283:BU283"/>
    <mergeCell ref="BB5:BF5"/>
    <mergeCell ref="B60:BU60"/>
    <mergeCell ref="B772:BU772"/>
    <mergeCell ref="B336:BU336"/>
    <mergeCell ref="B634:BU634"/>
    <mergeCell ref="BN5:BS5"/>
    <mergeCell ref="B345:BU345"/>
    <mergeCell ref="B150:BU150"/>
    <mergeCell ref="B264:BU264"/>
    <mergeCell ref="B273:BU273"/>
    <mergeCell ref="B764:BU764"/>
    <mergeCell ref="B739:BU739"/>
    <mergeCell ref="B450:BU450"/>
    <mergeCell ref="B748:BU748"/>
    <mergeCell ref="B402:BU402"/>
    <mergeCell ref="B530:BU530"/>
    <mergeCell ref="B229:BU229"/>
    <mergeCell ref="B673:BU673"/>
    <mergeCell ref="B626:BU626"/>
    <mergeCell ref="K5:L5"/>
    <mergeCell ref="B731:BU731"/>
    <mergeCell ref="B337:BU337"/>
    <mergeCell ref="B706:BU706"/>
    <mergeCell ref="B29:BU29"/>
    <mergeCell ref="B730:BU730"/>
    <mergeCell ref="B238:BU238"/>
    <mergeCell ref="B556:BU556"/>
    <mergeCell ref="B319:BU319"/>
    <mergeCell ref="B211:BU211"/>
    <mergeCell ref="B255:BU255"/>
    <mergeCell ref="B364:BU364"/>
    <mergeCell ref="B426:BU426"/>
    <mergeCell ref="B300:BU300"/>
    <mergeCell ref="B177:BU177"/>
    <mergeCell ref="B138:BU138"/>
    <mergeCell ref="B309:BU309"/>
    <mergeCell ref="B196:BU196"/>
    <mergeCell ref="B719:BU719"/>
    <mergeCell ref="B411:BU411"/>
    <mergeCell ref="B442:BU442"/>
    <mergeCell ref="B718:BU718"/>
    <mergeCell ref="B159:BU159"/>
    <mergeCell ref="B503:BU503"/>
    <mergeCell ref="AV5:AZ5"/>
    <mergeCell ref="B36:BU36"/>
    <mergeCell ref="B547:BU547"/>
    <mergeCell ref="B660:BU660"/>
    <mergeCell ref="BH5:BL5"/>
    <mergeCell ref="AH5:AM5"/>
    <mergeCell ref="B763:BU763"/>
    <mergeCell ref="B113:BU113"/>
    <mergeCell ref="B680:BU680"/>
    <mergeCell ref="B220:BU220"/>
    <mergeCell ref="B247:BU247"/>
    <mergeCell ref="B674:BU674"/>
    <mergeCell ref="B548:BU548"/>
    <mergeCell ref="B77:BU77"/>
    <mergeCell ref="B565:BU565"/>
    <mergeCell ref="B574:BU574"/>
    <mergeCell ref="B104:BU104"/>
    <mergeCell ref="B160:BU160"/>
    <mergeCell ref="B169:BU169"/>
    <mergeCell ref="B458:BU458"/>
    <mergeCell ref="B502:BU502"/>
    <mergeCell ref="B493:BU493"/>
    <mergeCell ref="S5:Z5"/>
    <mergeCell ref="B121:BU121"/>
    <mergeCell ref="AB5:AF5"/>
    <mergeCell ref="B105:BU105"/>
    <mergeCell ref="B52:BU52"/>
    <mergeCell ref="B210:BU210"/>
    <mergeCell ref="B195:BU195"/>
    <mergeCell ref="B120:BU120"/>
    <mergeCell ref="B740:BU740"/>
    <mergeCell ref="B274:BU274"/>
    <mergeCell ref="B451:BU451"/>
    <mergeCell ref="D5:I5"/>
    <mergeCell ref="B10:BU10"/>
    <mergeCell ref="B137:BU137"/>
    <mergeCell ref="B373:BU373"/>
    <mergeCell ref="B379:BU379"/>
    <mergeCell ref="B593:BU593"/>
    <mergeCell ref="N5:Q5"/>
    <mergeCell ref="B9:BU9"/>
    <mergeCell ref="B187:BU187"/>
    <mergeCell ref="B68:BU68"/>
    <mergeCell ref="B372:BU372"/>
    <mergeCell ref="B310:BU310"/>
    <mergeCell ref="B485:BU485"/>
    <mergeCell ref="B387:BU387"/>
    <mergeCell ref="B476:BU476"/>
    <mergeCell ref="B475:BU475"/>
    <mergeCell ref="B646:BU646"/>
    <mergeCell ref="B647:BU647"/>
    <mergeCell ref="B640:BU640"/>
    <mergeCell ref="B695:BU695"/>
    <mergeCell ref="B418:BU418"/>
    <mergeCell ref="B327:BU327"/>
    <mergeCell ref="B639:BU639"/>
    <mergeCell ref="B539:BU539"/>
    <mergeCell ref="B511:BU511"/>
    <mergeCell ref="B633:BU633"/>
    <mergeCell ref="B575:BU575"/>
    <mergeCell ref="B584:BU584"/>
    <mergeCell ref="B653:BU653"/>
    <mergeCell ref="B694:BU694"/>
    <mergeCell ref="B607:BU607"/>
    <mergeCell ref="B606:BU606"/>
    <mergeCell ref="B427:BU427"/>
    <mergeCell ref="B661:BU661"/>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U29"/>
  <sheetViews>
    <sheetView showGridLines="0" topLeftCell="A6" workbookViewId="0">
      <pane xSplit="2" topLeftCell="C1" activePane="topRight" state="frozen"/>
      <selection pane="topRight" activeCell="B26" sqref="B26"/>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75</v>
      </c>
      <c r="C9" s="13">
        <v>0.48194774117150319</v>
      </c>
      <c r="D9" s="13">
        <v>0.38678860694300821</v>
      </c>
      <c r="E9" s="13">
        <v>0.43383685830278013</v>
      </c>
      <c r="F9" s="13">
        <v>0.45132553934727598</v>
      </c>
      <c r="G9" s="13">
        <v>0.43790377123756302</v>
      </c>
      <c r="H9" s="13">
        <v>0.46640867973174011</v>
      </c>
      <c r="I9" s="13">
        <v>0.62177925173103588</v>
      </c>
      <c r="K9" s="13">
        <v>0.43695145468864832</v>
      </c>
      <c r="L9" s="13">
        <v>0.52575623160491236</v>
      </c>
      <c r="N9" s="13">
        <v>0.50759061351796053</v>
      </c>
      <c r="O9" s="13">
        <v>0.50456818079765331</v>
      </c>
      <c r="P9" s="13">
        <v>0.43372631109594539</v>
      </c>
      <c r="Q9" s="13">
        <v>0.47947029853468448</v>
      </c>
      <c r="S9" s="13">
        <v>0.45961426309123821</v>
      </c>
      <c r="T9" s="13">
        <v>0.45524936745241629</v>
      </c>
      <c r="U9" s="13">
        <v>0.57938623487113317</v>
      </c>
      <c r="V9" s="13">
        <v>0.48326063809280317</v>
      </c>
      <c r="W9" s="13">
        <v>0.44982501267052821</v>
      </c>
      <c r="X9" s="13">
        <v>0.4939218265260153</v>
      </c>
      <c r="Y9" s="13">
        <v>0.57295504624616944</v>
      </c>
      <c r="Z9" s="13">
        <v>0.52070238283107295</v>
      </c>
      <c r="AB9" s="13">
        <v>0.51728199249028461</v>
      </c>
      <c r="AC9" s="13">
        <v>0.47407778516065902</v>
      </c>
      <c r="AD9" s="13">
        <v>0.50170733341930263</v>
      </c>
      <c r="AE9" s="13">
        <v>0.49302683298164018</v>
      </c>
      <c r="AF9" s="13">
        <v>0.40155598977072199</v>
      </c>
      <c r="AH9" s="13">
        <v>0.51246668184856692</v>
      </c>
      <c r="AI9" s="13">
        <v>0.50480211495485228</v>
      </c>
      <c r="AJ9" s="13">
        <v>0.48005155643038372</v>
      </c>
      <c r="AK9" s="13">
        <v>0.58485163304443721</v>
      </c>
      <c r="AL9" s="13">
        <v>0.5638114307536769</v>
      </c>
      <c r="AM9" s="13">
        <v>0.33042457284850968</v>
      </c>
      <c r="AO9" s="13">
        <v>0.51266168727538008</v>
      </c>
      <c r="AP9" s="13">
        <v>0.50517852798084795</v>
      </c>
      <c r="AQ9" s="13">
        <v>0.46082808112687179</v>
      </c>
      <c r="AR9" s="13">
        <v>0.59313650804382789</v>
      </c>
      <c r="AS9" s="13">
        <v>0.53327545667219256</v>
      </c>
      <c r="AT9" s="13">
        <v>0.36265185157968921</v>
      </c>
      <c r="AV9" s="13">
        <v>0.51747345092103414</v>
      </c>
      <c r="AW9" s="13">
        <v>0.47110983030813908</v>
      </c>
      <c r="AX9" s="13">
        <v>0.61817306928936577</v>
      </c>
      <c r="AY9" s="13">
        <v>0.52492176688613468</v>
      </c>
      <c r="AZ9" s="13">
        <v>0.36853500298718489</v>
      </c>
      <c r="BB9" s="13">
        <v>0.50525910574797206</v>
      </c>
      <c r="BC9" s="13">
        <v>0.53730034013353623</v>
      </c>
      <c r="BD9" s="13">
        <v>0.43454025218137732</v>
      </c>
      <c r="BE9" s="13">
        <v>0.500547492390366</v>
      </c>
      <c r="BF9" s="13">
        <v>0.45542241164911368</v>
      </c>
      <c r="BH9" s="13">
        <v>0.51867901355352231</v>
      </c>
      <c r="BI9" s="13">
        <v>0.49487096895118038</v>
      </c>
      <c r="BJ9" s="13">
        <v>0.4558140059631236</v>
      </c>
      <c r="BK9" s="13">
        <v>0.49119295529933482</v>
      </c>
      <c r="BL9" s="13">
        <v>0.48889424126771808</v>
      </c>
      <c r="BN9" s="13">
        <v>0.52791526428260349</v>
      </c>
      <c r="BO9" s="13">
        <v>0.48700658363199878</v>
      </c>
      <c r="BP9" s="13">
        <v>0.51305844272534906</v>
      </c>
      <c r="BQ9" s="13">
        <v>0.23268750679252259</v>
      </c>
      <c r="BR9" s="13">
        <v>0.53971726234500372</v>
      </c>
      <c r="BS9" s="13">
        <v>0.51530495918994879</v>
      </c>
    </row>
    <row r="10" spans="2:73" ht="19" customHeight="1" x14ac:dyDescent="0.35">
      <c r="B10" s="12" t="s">
        <v>76</v>
      </c>
      <c r="C10" s="13">
        <v>0.36338225326646229</v>
      </c>
      <c r="D10" s="13">
        <v>0.22034488646018599</v>
      </c>
      <c r="E10" s="13">
        <v>0.25788769238747639</v>
      </c>
      <c r="F10" s="13">
        <v>0.39735666244024959</v>
      </c>
      <c r="G10" s="13">
        <v>0.39044476409840051</v>
      </c>
      <c r="H10" s="13">
        <v>0.40486414774996948</v>
      </c>
      <c r="I10" s="13">
        <v>0.43115545951873552</v>
      </c>
      <c r="K10" s="13">
        <v>0.38101669999260429</v>
      </c>
      <c r="L10" s="13">
        <v>0.34658108218222128</v>
      </c>
      <c r="N10" s="13">
        <v>0.44758879402082741</v>
      </c>
      <c r="O10" s="13">
        <v>0.35449698008267327</v>
      </c>
      <c r="P10" s="13">
        <v>0.34672176845669828</v>
      </c>
      <c r="Q10" s="13">
        <v>0.32652119896029458</v>
      </c>
      <c r="S10" s="13">
        <v>0.33880657208407527</v>
      </c>
      <c r="T10" s="13">
        <v>0.42119973959827489</v>
      </c>
      <c r="U10" s="13">
        <v>0.3657463651391058</v>
      </c>
      <c r="V10" s="13">
        <v>0.38057137142458292</v>
      </c>
      <c r="W10" s="13">
        <v>0.3782518290166314</v>
      </c>
      <c r="X10" s="13">
        <v>0.3499057085110705</v>
      </c>
      <c r="Y10" s="13">
        <v>0.32794037165736928</v>
      </c>
      <c r="Z10" s="13">
        <v>0.31688350917638608</v>
      </c>
      <c r="AB10" s="13">
        <v>0.31957119544642482</v>
      </c>
      <c r="AC10" s="13">
        <v>0.34110362710409342</v>
      </c>
      <c r="AD10" s="13">
        <v>0.37047261849488178</v>
      </c>
      <c r="AE10" s="13">
        <v>0.45457898263605478</v>
      </c>
      <c r="AF10" s="13">
        <v>0.38714460563684622</v>
      </c>
      <c r="AH10" s="13">
        <v>0.379041813731122</v>
      </c>
      <c r="AI10" s="13">
        <v>0.3734648331385978</v>
      </c>
      <c r="AJ10" s="13">
        <v>0.52489207354948508</v>
      </c>
      <c r="AK10" s="13">
        <v>0.36806939178250869</v>
      </c>
      <c r="AL10" s="13">
        <v>0.31145172700398221</v>
      </c>
      <c r="AM10" s="13">
        <v>0.26230974704728771</v>
      </c>
      <c r="AO10" s="13">
        <v>0.37672370435570768</v>
      </c>
      <c r="AP10" s="13">
        <v>0.39117164137306842</v>
      </c>
      <c r="AQ10" s="13">
        <v>0.5353479432886652</v>
      </c>
      <c r="AR10" s="13">
        <v>0.33708188940873163</v>
      </c>
      <c r="AS10" s="13">
        <v>0.34511557690001132</v>
      </c>
      <c r="AT10" s="13">
        <v>0.247582305831063</v>
      </c>
      <c r="AV10" s="13">
        <v>0.40894166255993369</v>
      </c>
      <c r="AW10" s="13">
        <v>0.46454608978638767</v>
      </c>
      <c r="AX10" s="13">
        <v>0.30908725553026128</v>
      </c>
      <c r="AY10" s="13">
        <v>0.35223420280577861</v>
      </c>
      <c r="AZ10" s="13">
        <v>0.26887176557353648</v>
      </c>
      <c r="BB10" s="13">
        <v>0.36997890206666972</v>
      </c>
      <c r="BC10" s="13">
        <v>0.38369263183198932</v>
      </c>
      <c r="BD10" s="13">
        <v>0.39298765816347808</v>
      </c>
      <c r="BE10" s="13">
        <v>0.36127802684951282</v>
      </c>
      <c r="BF10" s="13">
        <v>0.40624448461779322</v>
      </c>
      <c r="BH10" s="13">
        <v>0.36489173692515808</v>
      </c>
      <c r="BI10" s="13">
        <v>0.3813097441234134</v>
      </c>
      <c r="BJ10" s="13">
        <v>0.3984307952146669</v>
      </c>
      <c r="BK10" s="13">
        <v>0.37651546139198588</v>
      </c>
      <c r="BL10" s="13">
        <v>0.3882589747958089</v>
      </c>
      <c r="BN10" s="13">
        <v>0.39911633011943748</v>
      </c>
      <c r="BO10" s="13">
        <v>0.42046157659729538</v>
      </c>
      <c r="BP10" s="13">
        <v>0.38236189977717311</v>
      </c>
      <c r="BQ10" s="13">
        <v>0.19538311326923549</v>
      </c>
      <c r="BR10" s="13">
        <v>0.35853129185501781</v>
      </c>
      <c r="BS10" s="13">
        <v>0.37102715153136212</v>
      </c>
    </row>
    <row r="11" spans="2:73" ht="19" customHeight="1" x14ac:dyDescent="0.35">
      <c r="B11" s="12" t="s">
        <v>77</v>
      </c>
      <c r="C11" s="13">
        <v>0.70249801101894482</v>
      </c>
      <c r="D11" s="13">
        <v>0.71969310649271689</v>
      </c>
      <c r="E11" s="13">
        <v>0.72652463418339031</v>
      </c>
      <c r="F11" s="13">
        <v>0.74592564355715241</v>
      </c>
      <c r="G11" s="13">
        <v>0.8026158629623118</v>
      </c>
      <c r="H11" s="13">
        <v>0.69441241316130331</v>
      </c>
      <c r="I11" s="13">
        <v>0.58207523718181653</v>
      </c>
      <c r="K11" s="13">
        <v>0.69684032406467666</v>
      </c>
      <c r="L11" s="13">
        <v>0.70976691378911938</v>
      </c>
      <c r="N11" s="13">
        <v>0.63921009872439905</v>
      </c>
      <c r="O11" s="13">
        <v>0.7421921799343989</v>
      </c>
      <c r="P11" s="13">
        <v>0.67334580594195581</v>
      </c>
      <c r="Q11" s="13">
        <v>0.73080239406971459</v>
      </c>
      <c r="S11" s="13">
        <v>0.6915906289052931</v>
      </c>
      <c r="T11" s="13">
        <v>0.67489886338643068</v>
      </c>
      <c r="U11" s="13">
        <v>0.74638692286352826</v>
      </c>
      <c r="V11" s="13">
        <v>0.73289576954799673</v>
      </c>
      <c r="W11" s="13">
        <v>0.69739692909315698</v>
      </c>
      <c r="X11" s="13">
        <v>0.70277842475013685</v>
      </c>
      <c r="Y11" s="13">
        <v>0.70858323042680549</v>
      </c>
      <c r="Z11" s="13">
        <v>0.70984093330850706</v>
      </c>
      <c r="AB11" s="13">
        <v>0.77649489568955976</v>
      </c>
      <c r="AC11" s="13">
        <v>0.70378096797977352</v>
      </c>
      <c r="AD11" s="13">
        <v>0.68104839067605116</v>
      </c>
      <c r="AE11" s="13">
        <v>0.66355929437536187</v>
      </c>
      <c r="AF11" s="13">
        <v>0.65108433821917377</v>
      </c>
      <c r="AH11" s="13">
        <v>0.76934700256178457</v>
      </c>
      <c r="AI11" s="13">
        <v>0.67344487970585321</v>
      </c>
      <c r="AJ11" s="13">
        <v>0.54389477530290109</v>
      </c>
      <c r="AK11" s="13">
        <v>0.6810048711635327</v>
      </c>
      <c r="AL11" s="13">
        <v>0.76916214148817841</v>
      </c>
      <c r="AM11" s="13">
        <v>0.62971174185324386</v>
      </c>
      <c r="AO11" s="13">
        <v>0.77558900936018171</v>
      </c>
      <c r="AP11" s="13">
        <v>0.68741847486359919</v>
      </c>
      <c r="AQ11" s="13">
        <v>0.5951046466851605</v>
      </c>
      <c r="AR11" s="13">
        <v>0.63955458967639056</v>
      </c>
      <c r="AS11" s="13">
        <v>0.79614958306234473</v>
      </c>
      <c r="AT11" s="13">
        <v>0.59200475832545441</v>
      </c>
      <c r="AV11" s="13">
        <v>0.72167171859394608</v>
      </c>
      <c r="AW11" s="13">
        <v>0.64487878249768338</v>
      </c>
      <c r="AX11" s="13">
        <v>0.64911854769926425</v>
      </c>
      <c r="AY11" s="13">
        <v>0.7628814038164563</v>
      </c>
      <c r="AZ11" s="13">
        <v>0.62082950525061686</v>
      </c>
      <c r="BB11" s="13">
        <v>0.76371725790225276</v>
      </c>
      <c r="BC11" s="13">
        <v>0.72117920610686548</v>
      </c>
      <c r="BD11" s="13">
        <v>0.5077208179548055</v>
      </c>
      <c r="BE11" s="13">
        <v>0.61901101693646599</v>
      </c>
      <c r="BF11" s="13">
        <v>0.69135005043255682</v>
      </c>
      <c r="BH11" s="13">
        <v>0.76404430561467718</v>
      </c>
      <c r="BI11" s="13">
        <v>0.73118318916629377</v>
      </c>
      <c r="BJ11" s="13">
        <v>0.51959151392065595</v>
      </c>
      <c r="BK11" s="13">
        <v>0.59183466470739399</v>
      </c>
      <c r="BL11" s="13">
        <v>0.76693014545384619</v>
      </c>
      <c r="BN11" s="13">
        <v>0.71182919307164727</v>
      </c>
      <c r="BO11" s="13">
        <v>0.57348106693711931</v>
      </c>
      <c r="BP11" s="13">
        <v>0.55956788215016451</v>
      </c>
      <c r="BQ11" s="13">
        <v>0.59549354652125674</v>
      </c>
      <c r="BR11" s="13">
        <v>0.78122322100295127</v>
      </c>
      <c r="BS11" s="13">
        <v>0.76740846122980078</v>
      </c>
    </row>
    <row r="12" spans="2:73" ht="19" customHeight="1" x14ac:dyDescent="0.35">
      <c r="B12" s="12" t="s">
        <v>78</v>
      </c>
      <c r="C12" s="13">
        <v>9.8642762510465873E-2</v>
      </c>
      <c r="D12" s="13">
        <v>0.14912161294329709</v>
      </c>
      <c r="E12" s="13">
        <v>9.0194275717949912E-2</v>
      </c>
      <c r="F12" s="13">
        <v>8.9509661720442432E-2</v>
      </c>
      <c r="G12" s="13">
        <v>0.11365866158582751</v>
      </c>
      <c r="H12" s="13">
        <v>9.469878660608945E-2</v>
      </c>
      <c r="I12" s="13">
        <v>8.0294330144768444E-2</v>
      </c>
      <c r="K12" s="13">
        <v>0.1124849446856802</v>
      </c>
      <c r="L12" s="13">
        <v>8.2733219127573379E-2</v>
      </c>
      <c r="N12" s="13">
        <v>0.12697537222576241</v>
      </c>
      <c r="O12" s="13">
        <v>0.1164850965102464</v>
      </c>
      <c r="P12" s="13">
        <v>8.0079998330325364E-2</v>
      </c>
      <c r="Q12" s="13">
        <v>7.2060844125134638E-2</v>
      </c>
      <c r="S12" s="13">
        <v>8.3258769760631679E-2</v>
      </c>
      <c r="T12" s="13">
        <v>0.1603122855117019</v>
      </c>
      <c r="U12" s="13">
        <v>0.1480103993346876</v>
      </c>
      <c r="V12" s="13">
        <v>6.4280472137683786E-2</v>
      </c>
      <c r="W12" s="13">
        <v>8.6231538583919215E-2</v>
      </c>
      <c r="X12" s="13">
        <v>6.2344338097736381E-2</v>
      </c>
      <c r="Y12" s="13">
        <v>9.6714487217385084E-2</v>
      </c>
      <c r="Z12" s="13">
        <v>0.1181969620127397</v>
      </c>
      <c r="AB12" s="13">
        <v>9.7921634547677189E-2</v>
      </c>
      <c r="AC12" s="13">
        <v>9.4169070222200266E-2</v>
      </c>
      <c r="AD12" s="13">
        <v>9.4116886084559828E-2</v>
      </c>
      <c r="AE12" s="13">
        <v>0.1326063291447124</v>
      </c>
      <c r="AF12" s="13">
        <v>8.7965807374994973E-2</v>
      </c>
      <c r="AH12" s="13">
        <v>0.13141957476748639</v>
      </c>
      <c r="AI12" s="13">
        <v>6.8552685798661625E-2</v>
      </c>
      <c r="AJ12" s="13">
        <v>3.2423403361327083E-2</v>
      </c>
      <c r="AK12" s="13">
        <v>0.15225075352975051</v>
      </c>
      <c r="AL12" s="13">
        <v>0.22645073179918049</v>
      </c>
      <c r="AM12" s="13">
        <v>1.057303747641399E-2</v>
      </c>
      <c r="AO12" s="13">
        <v>0.1015880688314266</v>
      </c>
      <c r="AP12" s="13">
        <v>8.3821522950235677E-2</v>
      </c>
      <c r="AQ12" s="13">
        <v>4.9417457391732561E-2</v>
      </c>
      <c r="AR12" s="13">
        <v>0.134068466591513</v>
      </c>
      <c r="AS12" s="13">
        <v>0.28887548130867108</v>
      </c>
      <c r="AT12" s="13">
        <v>4.0505541147861446E-3</v>
      </c>
      <c r="AV12" s="13">
        <v>8.6273347044634283E-2</v>
      </c>
      <c r="AW12" s="13">
        <v>4.0692766933537572E-2</v>
      </c>
      <c r="AX12" s="13">
        <v>0.15286879201020759</v>
      </c>
      <c r="AY12" s="13">
        <v>0.2081711065607772</v>
      </c>
      <c r="AZ12" s="13">
        <v>1.8766559943434361E-2</v>
      </c>
      <c r="BB12" s="13">
        <v>0.1130644206365151</v>
      </c>
      <c r="BC12" s="13">
        <v>3.8567616777125502E-2</v>
      </c>
      <c r="BD12" s="13">
        <v>4.8058084319868112E-2</v>
      </c>
      <c r="BE12" s="13">
        <v>0.1178614561971626</v>
      </c>
      <c r="BF12" s="13">
        <v>0.24697721923014601</v>
      </c>
      <c r="BH12" s="13">
        <v>9.5809935358978332E-2</v>
      </c>
      <c r="BI12" s="13">
        <v>4.5736972176154092E-2</v>
      </c>
      <c r="BJ12" s="13">
        <v>4.9177120007903453E-2</v>
      </c>
      <c r="BK12" s="13">
        <v>0.1081836447203321</v>
      </c>
      <c r="BL12" s="13">
        <v>0.29537933417983259</v>
      </c>
      <c r="BN12" s="13">
        <v>8.1452731606563911E-2</v>
      </c>
      <c r="BO12" s="13">
        <v>4.0863237159595008E-2</v>
      </c>
      <c r="BP12" s="13">
        <v>0.12817491259455149</v>
      </c>
      <c r="BQ12" s="13">
        <v>3.059138839523828E-2</v>
      </c>
      <c r="BR12" s="13">
        <v>0.25928078075080252</v>
      </c>
      <c r="BS12" s="13">
        <v>0.1250014359296322</v>
      </c>
    </row>
    <row r="13" spans="2:73" ht="19" customHeight="1" x14ac:dyDescent="0.35">
      <c r="B13" s="12" t="s">
        <v>79</v>
      </c>
      <c r="C13" s="13">
        <v>0.37496515737410302</v>
      </c>
      <c r="D13" s="13">
        <v>0.2732911658300769</v>
      </c>
      <c r="E13" s="13">
        <v>0.32784440639174561</v>
      </c>
      <c r="F13" s="13">
        <v>0.3437288561884832</v>
      </c>
      <c r="G13" s="13">
        <v>0.41400723662053268</v>
      </c>
      <c r="H13" s="13">
        <v>0.41698523363812318</v>
      </c>
      <c r="I13" s="13">
        <v>0.41504923964370177</v>
      </c>
      <c r="K13" s="13">
        <v>0.3486527260232179</v>
      </c>
      <c r="L13" s="13">
        <v>0.40213777268930539</v>
      </c>
      <c r="N13" s="13">
        <v>0.27992371143468442</v>
      </c>
      <c r="O13" s="13">
        <v>0.34039065176009248</v>
      </c>
      <c r="P13" s="13">
        <v>0.46788178922025381</v>
      </c>
      <c r="Q13" s="13">
        <v>0.40400178374455148</v>
      </c>
      <c r="S13" s="13">
        <v>0.37674633438198218</v>
      </c>
      <c r="T13" s="13">
        <v>0.30607538591919808</v>
      </c>
      <c r="U13" s="13">
        <v>0.1825649720022475</v>
      </c>
      <c r="V13" s="13">
        <v>0.40451754024997882</v>
      </c>
      <c r="W13" s="13">
        <v>0.39484356024068468</v>
      </c>
      <c r="X13" s="13">
        <v>0.53799652446929813</v>
      </c>
      <c r="Y13" s="13">
        <v>0.31107476465861578</v>
      </c>
      <c r="Z13" s="13">
        <v>0.38287598801065548</v>
      </c>
      <c r="AB13" s="13">
        <v>0.36364811939443031</v>
      </c>
      <c r="AC13" s="13">
        <v>0.39368543314579618</v>
      </c>
      <c r="AD13" s="13">
        <v>0.3986102537930013</v>
      </c>
      <c r="AE13" s="13">
        <v>0.30322743853435707</v>
      </c>
      <c r="AF13" s="13">
        <v>0.34767363867462892</v>
      </c>
      <c r="AH13" s="13">
        <v>0.26687349753617301</v>
      </c>
      <c r="AI13" s="13">
        <v>0.28618146192960808</v>
      </c>
      <c r="AJ13" s="13">
        <v>0.55368348291240455</v>
      </c>
      <c r="AK13" s="13">
        <v>0.27073518739934421</v>
      </c>
      <c r="AL13" s="13">
        <v>0.14128597091288189</v>
      </c>
      <c r="AM13" s="13">
        <v>0.7821547500959436</v>
      </c>
      <c r="AO13" s="13">
        <v>0.29008269926929159</v>
      </c>
      <c r="AP13" s="13">
        <v>0.2779008430734099</v>
      </c>
      <c r="AQ13" s="13">
        <v>0.47655332483283158</v>
      </c>
      <c r="AR13" s="13">
        <v>0.24789581102405969</v>
      </c>
      <c r="AS13" s="13">
        <v>0.1125206818977562</v>
      </c>
      <c r="AT13" s="13">
        <v>0.80651984296059653</v>
      </c>
      <c r="AV13" s="13">
        <v>0.2239135946991086</v>
      </c>
      <c r="AW13" s="13">
        <v>0.52612658143951119</v>
      </c>
      <c r="AX13" s="13">
        <v>0.28110455886816582</v>
      </c>
      <c r="AY13" s="13">
        <v>0.1314813917946695</v>
      </c>
      <c r="AZ13" s="13">
        <v>0.73851319929862214</v>
      </c>
      <c r="BB13" s="13">
        <v>0.32392106560542588</v>
      </c>
      <c r="BC13" s="13">
        <v>0.34847825298281587</v>
      </c>
      <c r="BD13" s="13">
        <v>0.61511463381604459</v>
      </c>
      <c r="BE13" s="13">
        <v>0.32211897362090491</v>
      </c>
      <c r="BF13" s="13">
        <v>0.11259609088081921</v>
      </c>
      <c r="BH13" s="13">
        <v>0.33470876371044372</v>
      </c>
      <c r="BI13" s="13">
        <v>0.33121336284861302</v>
      </c>
      <c r="BJ13" s="13">
        <v>0.61672964091116556</v>
      </c>
      <c r="BK13" s="13">
        <v>0.31508036924719962</v>
      </c>
      <c r="BL13" s="13">
        <v>0.1032421481440982</v>
      </c>
      <c r="BN13" s="13">
        <v>0.33051049603902588</v>
      </c>
      <c r="BO13" s="13">
        <v>0.62551027903343759</v>
      </c>
      <c r="BP13" s="13">
        <v>0.32387962600780301</v>
      </c>
      <c r="BQ13" s="13">
        <v>0.75284587290806249</v>
      </c>
      <c r="BR13" s="13">
        <v>8.5388966218571019E-2</v>
      </c>
      <c r="BS13" s="13">
        <v>0.27906958324836723</v>
      </c>
    </row>
    <row r="14" spans="2:73" ht="19" customHeight="1" x14ac:dyDescent="0.35">
      <c r="B14" s="12" t="s">
        <v>80</v>
      </c>
      <c r="C14" s="13">
        <v>0.13648766037909629</v>
      </c>
      <c r="D14" s="13">
        <v>0.12307111329839671</v>
      </c>
      <c r="E14" s="13">
        <v>0.1410981385321198</v>
      </c>
      <c r="F14" s="13">
        <v>0.14591991247879121</v>
      </c>
      <c r="G14" s="13">
        <v>0.1051525124768703</v>
      </c>
      <c r="H14" s="13">
        <v>0.16732164213312159</v>
      </c>
      <c r="I14" s="13">
        <v>0.13373590588367459</v>
      </c>
      <c r="K14" s="13">
        <v>0.1404837721700973</v>
      </c>
      <c r="L14" s="13">
        <v>0.1328045503785244</v>
      </c>
      <c r="N14" s="13">
        <v>0.12185705342386</v>
      </c>
      <c r="O14" s="13">
        <v>0.17042763243258921</v>
      </c>
      <c r="P14" s="13">
        <v>0.1212504858418717</v>
      </c>
      <c r="Q14" s="13">
        <v>0.1163372502724118</v>
      </c>
      <c r="S14" s="13">
        <v>0.1217398520508247</v>
      </c>
      <c r="T14" s="13">
        <v>0.16151614806893361</v>
      </c>
      <c r="U14" s="13">
        <v>0.13836782776974171</v>
      </c>
      <c r="V14" s="13">
        <v>0.11785385849305061</v>
      </c>
      <c r="W14" s="13">
        <v>0.13581291403486581</v>
      </c>
      <c r="X14" s="13">
        <v>0.15973478318832501</v>
      </c>
      <c r="Y14" s="13">
        <v>0.15620940574243161</v>
      </c>
      <c r="Z14" s="13">
        <v>0.13202920603445431</v>
      </c>
      <c r="AB14" s="13">
        <v>0.12754064382077809</v>
      </c>
      <c r="AC14" s="13">
        <v>0.13245168985507819</v>
      </c>
      <c r="AD14" s="13">
        <v>0.1308795436582052</v>
      </c>
      <c r="AE14" s="13">
        <v>0.16723364345157241</v>
      </c>
      <c r="AF14" s="13">
        <v>0.14351252714817</v>
      </c>
      <c r="AH14" s="13">
        <v>0.18690718921740609</v>
      </c>
      <c r="AI14" s="13">
        <v>0.14526076446993569</v>
      </c>
      <c r="AJ14" s="13">
        <v>5.8689463219717068E-2</v>
      </c>
      <c r="AK14" s="13">
        <v>0.12160186211517721</v>
      </c>
      <c r="AL14" s="13">
        <v>0.15598990457816181</v>
      </c>
      <c r="AM14" s="13">
        <v>5.633124330463414E-2</v>
      </c>
      <c r="AO14" s="13">
        <v>0.16970143698498061</v>
      </c>
      <c r="AP14" s="13">
        <v>0.15478697171161701</v>
      </c>
      <c r="AQ14" s="13">
        <v>4.5584147260121298E-2</v>
      </c>
      <c r="AR14" s="13">
        <v>0.14637314983298899</v>
      </c>
      <c r="AS14" s="13">
        <v>0.21546749829717071</v>
      </c>
      <c r="AT14" s="13">
        <v>5.3267199696842467E-2</v>
      </c>
      <c r="AV14" s="13">
        <v>0.13366912815133911</v>
      </c>
      <c r="AW14" s="13">
        <v>3.0623899430132079E-2</v>
      </c>
      <c r="AX14" s="13">
        <v>0.14926555190110291</v>
      </c>
      <c r="AY14" s="13">
        <v>0.17595980245672349</v>
      </c>
      <c r="AZ14" s="13">
        <v>5.4663684987532317E-2</v>
      </c>
      <c r="BB14" s="13">
        <v>0.18056090092200061</v>
      </c>
      <c r="BC14" s="13">
        <v>0.1071844792764429</v>
      </c>
      <c r="BD14" s="13">
        <v>3.6442186253394147E-2</v>
      </c>
      <c r="BE14" s="13">
        <v>0.1441859697897834</v>
      </c>
      <c r="BF14" s="13">
        <v>0.237218496031465</v>
      </c>
      <c r="BH14" s="13">
        <v>0.17718855730996211</v>
      </c>
      <c r="BI14" s="13">
        <v>0.1181422860566026</v>
      </c>
      <c r="BJ14" s="13">
        <v>3.3514389875528197E-2</v>
      </c>
      <c r="BK14" s="13">
        <v>0.16916895939628171</v>
      </c>
      <c r="BL14" s="13">
        <v>0.23972083259361529</v>
      </c>
      <c r="BN14" s="13">
        <v>0.1220075582016249</v>
      </c>
      <c r="BO14" s="13">
        <v>2.251049864587654E-2</v>
      </c>
      <c r="BP14" s="13">
        <v>0.1082162965367975</v>
      </c>
      <c r="BQ14" s="13">
        <v>0.10608290779566849</v>
      </c>
      <c r="BR14" s="13">
        <v>0.18649084477365591</v>
      </c>
      <c r="BS14" s="13">
        <v>0.19663559749354881</v>
      </c>
    </row>
    <row r="15" spans="2:73" ht="19" customHeight="1" x14ac:dyDescent="0.35">
      <c r="B15" s="12" t="s">
        <v>81</v>
      </c>
      <c r="C15" s="13">
        <v>0.1046829021354504</v>
      </c>
      <c r="D15" s="13">
        <v>0.14918560763712069</v>
      </c>
      <c r="E15" s="13">
        <v>0.1115981733439548</v>
      </c>
      <c r="F15" s="13">
        <v>0.1064197449474705</v>
      </c>
      <c r="G15" s="13">
        <v>0.1265538905308321</v>
      </c>
      <c r="H15" s="13">
        <v>0.11606484367414691</v>
      </c>
      <c r="I15" s="13">
        <v>5.4782989018725137E-2</v>
      </c>
      <c r="K15" s="13">
        <v>0.10610643843886031</v>
      </c>
      <c r="L15" s="13">
        <v>0.1034994438325947</v>
      </c>
      <c r="N15" s="13">
        <v>8.488776377500272E-2</v>
      </c>
      <c r="O15" s="13">
        <v>0.1180621385755484</v>
      </c>
      <c r="P15" s="13">
        <v>7.9842729907564164E-2</v>
      </c>
      <c r="Q15" s="13">
        <v>0.12792395300333789</v>
      </c>
      <c r="S15" s="13">
        <v>0.1111776103467713</v>
      </c>
      <c r="T15" s="13">
        <v>0.11701395704738141</v>
      </c>
      <c r="U15" s="13">
        <v>4.416034268439948E-2</v>
      </c>
      <c r="V15" s="13">
        <v>0.12931720282061929</v>
      </c>
      <c r="W15" s="13">
        <v>0.13994899382565409</v>
      </c>
      <c r="X15" s="13">
        <v>8.6454383842823973E-2</v>
      </c>
      <c r="Y15" s="13">
        <v>0.1035141945671337</v>
      </c>
      <c r="Z15" s="13">
        <v>3.7674557630539549E-2</v>
      </c>
      <c r="AB15" s="13">
        <v>0.1206578952188547</v>
      </c>
      <c r="AC15" s="13">
        <v>0.1098718814465056</v>
      </c>
      <c r="AD15" s="13">
        <v>8.3466147924774539E-2</v>
      </c>
      <c r="AE15" s="13">
        <v>7.4852068074814787E-2</v>
      </c>
      <c r="AF15" s="13">
        <v>0.1143959811962693</v>
      </c>
      <c r="AH15" s="13">
        <v>0.1035908733991127</v>
      </c>
      <c r="AI15" s="13">
        <v>0.11676159760081831</v>
      </c>
      <c r="AJ15" s="13">
        <v>8.008419560891368E-2</v>
      </c>
      <c r="AK15" s="13">
        <v>0.1169600023500183</v>
      </c>
      <c r="AL15" s="13">
        <v>0.10521855222743889</v>
      </c>
      <c r="AM15" s="13">
        <v>0.10683659445864981</v>
      </c>
      <c r="AO15" s="13">
        <v>0.1164244627945393</v>
      </c>
      <c r="AP15" s="13">
        <v>0.111411240137156</v>
      </c>
      <c r="AQ15" s="13">
        <v>5.0269038944561507E-2</v>
      </c>
      <c r="AR15" s="13">
        <v>0.1260341903083653</v>
      </c>
      <c r="AS15" s="13">
        <v>6.9593872682683022E-2</v>
      </c>
      <c r="AT15" s="13">
        <v>0.1131235427704039</v>
      </c>
      <c r="AV15" s="13">
        <v>0.1190741908273799</v>
      </c>
      <c r="AW15" s="13">
        <v>7.8381541257751375E-2</v>
      </c>
      <c r="AX15" s="13">
        <v>0.1140964460838757</v>
      </c>
      <c r="AY15" s="13">
        <v>9.4607480749571357E-2</v>
      </c>
      <c r="AZ15" s="13">
        <v>0.1046738398284181</v>
      </c>
      <c r="BB15" s="13">
        <v>9.4027861936847326E-2</v>
      </c>
      <c r="BC15" s="13">
        <v>9.5074208055193093E-2</v>
      </c>
      <c r="BD15" s="13">
        <v>0.1242287347685532</v>
      </c>
      <c r="BE15" s="13">
        <v>0.1259576533322469</v>
      </c>
      <c r="BF15" s="13">
        <v>0.12554651346918591</v>
      </c>
      <c r="BH15" s="13">
        <v>9.5400864298729918E-2</v>
      </c>
      <c r="BI15" s="13">
        <v>0.1023064229685165</v>
      </c>
      <c r="BJ15" s="13">
        <v>0.10482681871701351</v>
      </c>
      <c r="BK15" s="13">
        <v>0.14137766877642491</v>
      </c>
      <c r="BL15" s="13">
        <v>6.4209777001508289E-2</v>
      </c>
      <c r="BN15" s="13">
        <v>9.6985622806104801E-2</v>
      </c>
      <c r="BO15" s="13">
        <v>6.3674306952858001E-2</v>
      </c>
      <c r="BP15" s="13">
        <v>0.16019169757446219</v>
      </c>
      <c r="BQ15" s="13">
        <v>0.177639445213542</v>
      </c>
      <c r="BR15" s="13">
        <v>0.1128006204892356</v>
      </c>
      <c r="BS15" s="13">
        <v>8.4430623473718519E-2</v>
      </c>
    </row>
    <row r="16" spans="2:73" ht="19" customHeight="1" x14ac:dyDescent="0.35">
      <c r="B16" s="12" t="s">
        <v>82</v>
      </c>
      <c r="C16" s="13">
        <v>0.14867264015884701</v>
      </c>
      <c r="D16" s="13">
        <v>0.24742867720240211</v>
      </c>
      <c r="E16" s="13">
        <v>0.22567187249200549</v>
      </c>
      <c r="F16" s="13">
        <v>0.14619923645958091</v>
      </c>
      <c r="G16" s="13">
        <v>0.12601868638164279</v>
      </c>
      <c r="H16" s="13">
        <v>0.10545603216131989</v>
      </c>
      <c r="I16" s="13">
        <v>9.8763447191908715E-2</v>
      </c>
      <c r="K16" s="13">
        <v>0.1544752522434461</v>
      </c>
      <c r="L16" s="13">
        <v>0.14091747261230891</v>
      </c>
      <c r="N16" s="13">
        <v>0.137860526867389</v>
      </c>
      <c r="O16" s="13">
        <v>0.1307692416033796</v>
      </c>
      <c r="P16" s="13">
        <v>0.14239424244480059</v>
      </c>
      <c r="Q16" s="13">
        <v>0.18621905040931949</v>
      </c>
      <c r="S16" s="13">
        <v>0.15260029944156231</v>
      </c>
      <c r="T16" s="13">
        <v>0.19344061213978439</v>
      </c>
      <c r="U16" s="13">
        <v>0.2175197172550693</v>
      </c>
      <c r="V16" s="13">
        <v>8.3716380092674098E-2</v>
      </c>
      <c r="W16" s="13">
        <v>0.17380568241747829</v>
      </c>
      <c r="X16" s="13">
        <v>8.3971982393449607E-2</v>
      </c>
      <c r="Y16" s="13">
        <v>0.1149018137386239</v>
      </c>
      <c r="Z16" s="13">
        <v>0.17424717925809799</v>
      </c>
      <c r="AB16" s="13">
        <v>0.165757036703155</v>
      </c>
      <c r="AC16" s="13">
        <v>0.15084039185146189</v>
      </c>
      <c r="AD16" s="13">
        <v>0.14613494521549089</v>
      </c>
      <c r="AE16" s="13">
        <v>0.1180327316574229</v>
      </c>
      <c r="AF16" s="13">
        <v>0.16934027305546609</v>
      </c>
      <c r="AH16" s="13">
        <v>0.17440125736137271</v>
      </c>
      <c r="AI16" s="13">
        <v>0.18531410666546749</v>
      </c>
      <c r="AJ16" s="13">
        <v>6.2479037352688567E-2</v>
      </c>
      <c r="AK16" s="13">
        <v>0.12642097932852139</v>
      </c>
      <c r="AL16" s="13">
        <v>0.17851984394505341</v>
      </c>
      <c r="AM16" s="13">
        <v>8.8398584027018279E-2</v>
      </c>
      <c r="AO16" s="13">
        <v>0.15848257119826789</v>
      </c>
      <c r="AP16" s="13">
        <v>0.16196833276944861</v>
      </c>
      <c r="AQ16" s="13">
        <v>5.7325749930621957E-2</v>
      </c>
      <c r="AR16" s="13">
        <v>0.1665052166312842</v>
      </c>
      <c r="AS16" s="13">
        <v>0.21259256155367939</v>
      </c>
      <c r="AT16" s="13">
        <v>0.1039866278036221</v>
      </c>
      <c r="AV16" s="13">
        <v>0.1971466889981488</v>
      </c>
      <c r="AW16" s="13">
        <v>8.3294450255542676E-2</v>
      </c>
      <c r="AX16" s="13">
        <v>0.11178981275300411</v>
      </c>
      <c r="AY16" s="13">
        <v>0.20282627844179671</v>
      </c>
      <c r="AZ16" s="13">
        <v>0.1141231181917227</v>
      </c>
      <c r="BB16" s="13">
        <v>0.17552435958234769</v>
      </c>
      <c r="BC16" s="13">
        <v>0.13909205016062481</v>
      </c>
      <c r="BD16" s="13">
        <v>8.9430993845202963E-2</v>
      </c>
      <c r="BE16" s="13">
        <v>0.1796826096073974</v>
      </c>
      <c r="BF16" s="13">
        <v>0.17014823266622819</v>
      </c>
      <c r="BH16" s="13">
        <v>0.1568467262789853</v>
      </c>
      <c r="BI16" s="13">
        <v>0.15977931514329149</v>
      </c>
      <c r="BJ16" s="13">
        <v>7.8512712140560742E-2</v>
      </c>
      <c r="BK16" s="13">
        <v>0.20055201010315599</v>
      </c>
      <c r="BL16" s="13">
        <v>0.23483227733500131</v>
      </c>
      <c r="BN16" s="13">
        <v>0.14414871229063991</v>
      </c>
      <c r="BO16" s="13">
        <v>4.5847681607666953E-2</v>
      </c>
      <c r="BP16" s="13">
        <v>0.1943848356137774</v>
      </c>
      <c r="BQ16" s="13">
        <v>0.12928334724084961</v>
      </c>
      <c r="BR16" s="13">
        <v>0.15774469942320379</v>
      </c>
      <c r="BS16" s="13">
        <v>0.17742163346989889</v>
      </c>
    </row>
    <row r="17" spans="2:71" ht="19" customHeight="1" x14ac:dyDescent="0.35">
      <c r="B17" s="12" t="s">
        <v>83</v>
      </c>
      <c r="C17" s="13">
        <v>0.13488786940743269</v>
      </c>
      <c r="D17" s="13">
        <v>0.2081645548273276</v>
      </c>
      <c r="E17" s="13">
        <v>0.22099828870137311</v>
      </c>
      <c r="F17" s="13">
        <v>0.1923833497005574</v>
      </c>
      <c r="G17" s="13">
        <v>0.10310054378224549</v>
      </c>
      <c r="H17" s="13">
        <v>8.6253532824829504E-2</v>
      </c>
      <c r="I17" s="13">
        <v>6.158457536196589E-2</v>
      </c>
      <c r="K17" s="13">
        <v>0.15746878065426961</v>
      </c>
      <c r="L17" s="13">
        <v>0.1126161457717799</v>
      </c>
      <c r="N17" s="13">
        <v>0.1856147509603909</v>
      </c>
      <c r="O17" s="13">
        <v>0.12980441264794909</v>
      </c>
      <c r="P17" s="13">
        <v>0.13693975220148991</v>
      </c>
      <c r="Q17" s="13">
        <v>0.1002899109988266</v>
      </c>
      <c r="S17" s="13">
        <v>0.1756424488528269</v>
      </c>
      <c r="T17" s="13">
        <v>0.16780660844911791</v>
      </c>
      <c r="U17" s="13">
        <v>0.11273968380246489</v>
      </c>
      <c r="V17" s="13">
        <v>0.13773551211303969</v>
      </c>
      <c r="W17" s="13">
        <v>7.1209723090478155E-2</v>
      </c>
      <c r="X17" s="13">
        <v>0.100453469582373</v>
      </c>
      <c r="Y17" s="13">
        <v>0.1838693461159977</v>
      </c>
      <c r="Z17" s="13">
        <v>6.6886428481499893E-2</v>
      </c>
      <c r="AB17" s="13">
        <v>6.641211648960374E-2</v>
      </c>
      <c r="AC17" s="13">
        <v>0.1240880978588952</v>
      </c>
      <c r="AD17" s="13">
        <v>0.14756646303057111</v>
      </c>
      <c r="AE17" s="13">
        <v>0.14781231490110389</v>
      </c>
      <c r="AF17" s="13">
        <v>0.27766471455237562</v>
      </c>
      <c r="AH17" s="13">
        <v>0.11427848473329751</v>
      </c>
      <c r="AI17" s="13">
        <v>0.15518401471271839</v>
      </c>
      <c r="AJ17" s="13">
        <v>0.14248876892024601</v>
      </c>
      <c r="AK17" s="13">
        <v>0.12249362931865269</v>
      </c>
      <c r="AL17" s="13">
        <v>0.12625791231210459</v>
      </c>
      <c r="AM17" s="13">
        <v>0.1865794234280255</v>
      </c>
      <c r="AO17" s="13">
        <v>0.12952146803365619</v>
      </c>
      <c r="AP17" s="13">
        <v>0.1562135124123796</v>
      </c>
      <c r="AQ17" s="13">
        <v>0.14256807778666941</v>
      </c>
      <c r="AR17" s="13">
        <v>9.1825061664787336E-2</v>
      </c>
      <c r="AS17" s="13">
        <v>9.1670256167340772E-2</v>
      </c>
      <c r="AT17" s="13">
        <v>0.18707309376808759</v>
      </c>
      <c r="AV17" s="13">
        <v>0.154577168379709</v>
      </c>
      <c r="AW17" s="13">
        <v>0.15809778831812679</v>
      </c>
      <c r="AX17" s="13">
        <v>0.12698720282668971</v>
      </c>
      <c r="AY17" s="13">
        <v>0.1381269321790993</v>
      </c>
      <c r="AZ17" s="13">
        <v>0.1841707144578642</v>
      </c>
      <c r="BB17" s="13">
        <v>0.1096393393675015</v>
      </c>
      <c r="BC17" s="13">
        <v>0.13798417753357131</v>
      </c>
      <c r="BD17" s="13">
        <v>0.16558418895794749</v>
      </c>
      <c r="BE17" s="13">
        <v>0.1136259235125945</v>
      </c>
      <c r="BF17" s="13">
        <v>4.0645449229019033E-2</v>
      </c>
      <c r="BH17" s="13">
        <v>0.11972471613986679</v>
      </c>
      <c r="BI17" s="13">
        <v>0.15600752399980999</v>
      </c>
      <c r="BJ17" s="13">
        <v>0.15527292834769499</v>
      </c>
      <c r="BK17" s="13">
        <v>6.9677616144097593E-2</v>
      </c>
      <c r="BL17" s="13">
        <v>5.0879871477330259E-2</v>
      </c>
      <c r="BN17" s="13">
        <v>0.14425354906514329</v>
      </c>
      <c r="BO17" s="13">
        <v>0.16184982701058789</v>
      </c>
      <c r="BP17" s="13">
        <v>9.6595087253015022E-2</v>
      </c>
      <c r="BQ17" s="13">
        <v>0.2187298550336027</v>
      </c>
      <c r="BR17" s="13">
        <v>7.9853358831492291E-2</v>
      </c>
      <c r="BS17" s="13">
        <v>0.1141572586515358</v>
      </c>
    </row>
    <row r="18" spans="2:71" ht="19" customHeight="1" x14ac:dyDescent="0.35">
      <c r="B18" s="12" t="s">
        <v>84</v>
      </c>
      <c r="C18" s="13">
        <v>5.838150266358292E-2</v>
      </c>
      <c r="D18" s="13">
        <v>7.8855335760663878E-2</v>
      </c>
      <c r="E18" s="13">
        <v>6.4197953322286228E-2</v>
      </c>
      <c r="F18" s="13">
        <v>3.1328614039711628E-2</v>
      </c>
      <c r="G18" s="13">
        <v>6.8611720904649356E-2</v>
      </c>
      <c r="H18" s="13">
        <v>7.2023446980759881E-2</v>
      </c>
      <c r="I18" s="13">
        <v>4.5260028616346627E-2</v>
      </c>
      <c r="K18" s="13">
        <v>5.7303891257495222E-2</v>
      </c>
      <c r="L18" s="13">
        <v>5.959301983165198E-2</v>
      </c>
      <c r="N18" s="13">
        <v>4.3994157435157763E-2</v>
      </c>
      <c r="O18" s="13">
        <v>3.759591801482725E-2</v>
      </c>
      <c r="P18" s="13">
        <v>8.3126741296004267E-2</v>
      </c>
      <c r="Q18" s="13">
        <v>6.9893333838397645E-2</v>
      </c>
      <c r="S18" s="13">
        <v>5.733426864877178E-2</v>
      </c>
      <c r="T18" s="13">
        <v>3.2938485635610318E-2</v>
      </c>
      <c r="U18" s="13">
        <v>8.7504090722911876E-3</v>
      </c>
      <c r="V18" s="13">
        <v>7.8526795991117823E-2</v>
      </c>
      <c r="W18" s="13">
        <v>4.32951040728594E-2</v>
      </c>
      <c r="X18" s="13">
        <v>8.0743812046457336E-2</v>
      </c>
      <c r="Y18" s="13">
        <v>3.2272812795696167E-2</v>
      </c>
      <c r="Z18" s="13">
        <v>0.1098849220176801</v>
      </c>
      <c r="AB18" s="13">
        <v>6.0803488627205103E-2</v>
      </c>
      <c r="AC18" s="13">
        <v>6.7307735666818136E-2</v>
      </c>
      <c r="AD18" s="13">
        <v>4.5712201509249567E-2</v>
      </c>
      <c r="AE18" s="13">
        <v>6.8436925059415926E-2</v>
      </c>
      <c r="AF18" s="13">
        <v>4.5137627456419763E-2</v>
      </c>
      <c r="AH18" s="13">
        <v>5.5283151192841183E-2</v>
      </c>
      <c r="AI18" s="13">
        <v>6.2124908076059311E-2</v>
      </c>
      <c r="AJ18" s="13">
        <v>4.1439004303974167E-2</v>
      </c>
      <c r="AK18" s="13">
        <v>4.3164441656158438E-2</v>
      </c>
      <c r="AL18" s="13">
        <v>4.3243760320443997E-2</v>
      </c>
      <c r="AM18" s="13">
        <v>9.7575591017290755E-2</v>
      </c>
      <c r="AO18" s="13">
        <v>5.61590333917482E-2</v>
      </c>
      <c r="AP18" s="13">
        <v>5.8045027240847133E-2</v>
      </c>
      <c r="AQ18" s="13">
        <v>5.3128934242026089E-2</v>
      </c>
      <c r="AR18" s="13">
        <v>6.9132923504688235E-2</v>
      </c>
      <c r="AS18" s="13">
        <v>3.8732066478584848E-2</v>
      </c>
      <c r="AT18" s="13">
        <v>8.6728761950457256E-2</v>
      </c>
      <c r="AV18" s="13">
        <v>4.9453172409529053E-2</v>
      </c>
      <c r="AW18" s="13">
        <v>3.9296620199035057E-2</v>
      </c>
      <c r="AX18" s="13">
        <v>5.2374980867452861E-2</v>
      </c>
      <c r="AY18" s="13">
        <v>4.4257569451676762E-2</v>
      </c>
      <c r="AZ18" s="13">
        <v>8.6388018480205456E-2</v>
      </c>
      <c r="BB18" s="13">
        <v>5.6374602171711453E-2</v>
      </c>
      <c r="BC18" s="13">
        <v>6.4732065511481848E-2</v>
      </c>
      <c r="BD18" s="13">
        <v>6.1668497698045138E-2</v>
      </c>
      <c r="BE18" s="13">
        <v>4.3891964475528317E-2</v>
      </c>
      <c r="BF18" s="13">
        <v>6.9765560278228597E-2</v>
      </c>
      <c r="BH18" s="13">
        <v>6.4614415451998475E-2</v>
      </c>
      <c r="BI18" s="13">
        <v>7.2162346029621391E-2</v>
      </c>
      <c r="BJ18" s="13">
        <v>6.3800590946848104E-2</v>
      </c>
      <c r="BK18" s="13">
        <v>2.4710102685630161E-2</v>
      </c>
      <c r="BL18" s="13">
        <v>5.7608307203554768E-2</v>
      </c>
      <c r="BN18" s="13">
        <v>5.7477666464958589E-2</v>
      </c>
      <c r="BO18" s="13">
        <v>3.5379309191898051E-2</v>
      </c>
      <c r="BP18" s="13">
        <v>4.5490331358385698E-2</v>
      </c>
      <c r="BQ18" s="13">
        <v>0.16654564338030631</v>
      </c>
      <c r="BR18" s="13">
        <v>5.2725281006862218E-2</v>
      </c>
      <c r="BS18" s="13">
        <v>5.3825883428466087E-2</v>
      </c>
    </row>
    <row r="19" spans="2:71" ht="32.15" customHeight="1" x14ac:dyDescent="0.35">
      <c r="B19" s="12" t="s">
        <v>85</v>
      </c>
      <c r="C19" s="13">
        <v>0.11291102999474011</v>
      </c>
      <c r="D19" s="13">
        <v>9.5336837169066754E-2</v>
      </c>
      <c r="E19" s="13">
        <v>6.5701332039769467E-2</v>
      </c>
      <c r="F19" s="13">
        <v>0.1171139735468118</v>
      </c>
      <c r="G19" s="13">
        <v>9.6763236830765958E-2</v>
      </c>
      <c r="H19" s="13">
        <v>0.1116517706709961</v>
      </c>
      <c r="I19" s="13">
        <v>0.1648751530675937</v>
      </c>
      <c r="K19" s="13">
        <v>0.1193322690225304</v>
      </c>
      <c r="L19" s="13">
        <v>0.1067487010776295</v>
      </c>
      <c r="N19" s="13">
        <v>0.13889907078353839</v>
      </c>
      <c r="O19" s="13">
        <v>0.1062088179667461</v>
      </c>
      <c r="P19" s="13">
        <v>0.1237997061289141</v>
      </c>
      <c r="Q19" s="13">
        <v>9.1787901588097395E-2</v>
      </c>
      <c r="S19" s="13">
        <v>9.5088212992187726E-2</v>
      </c>
      <c r="T19" s="13">
        <v>9.8352229431199506E-2</v>
      </c>
      <c r="U19" s="13">
        <v>0.14181107606010659</v>
      </c>
      <c r="V19" s="13">
        <v>9.2537995415548135E-2</v>
      </c>
      <c r="W19" s="13">
        <v>0.16980122460176211</v>
      </c>
      <c r="X19" s="13">
        <v>0.13803966457456829</v>
      </c>
      <c r="Y19" s="13">
        <v>0.1192153695562133</v>
      </c>
      <c r="Z19" s="13">
        <v>0.1014588450326678</v>
      </c>
      <c r="AB19" s="13">
        <v>9.0796193735475469E-2</v>
      </c>
      <c r="AC19" s="13">
        <v>0.1022722516390627</v>
      </c>
      <c r="AD19" s="13">
        <v>0.13334231046616291</v>
      </c>
      <c r="AE19" s="13">
        <v>0.14204948526112471</v>
      </c>
      <c r="AF19" s="13">
        <v>0.12823411739854171</v>
      </c>
      <c r="AH19" s="13">
        <v>8.7439991309181647E-2</v>
      </c>
      <c r="AI19" s="13">
        <v>6.322370437606277E-2</v>
      </c>
      <c r="AJ19" s="13">
        <v>0.18074380019091441</v>
      </c>
      <c r="AK19" s="13">
        <v>0.12603669064683579</v>
      </c>
      <c r="AL19" s="13">
        <v>7.9359118225277372E-2</v>
      </c>
      <c r="AM19" s="13">
        <v>0.2017229014854483</v>
      </c>
      <c r="AO19" s="13">
        <v>8.6719632260300911E-2</v>
      </c>
      <c r="AP19" s="13">
        <v>7.4408827033727198E-2</v>
      </c>
      <c r="AQ19" s="13">
        <v>0.2116023799514806</v>
      </c>
      <c r="AR19" s="13">
        <v>0.1124812343321927</v>
      </c>
      <c r="AS19" s="13">
        <v>6.1774571867141463E-2</v>
      </c>
      <c r="AT19" s="13">
        <v>0.1879308523923913</v>
      </c>
      <c r="AV19" s="13">
        <v>9.1604228583956296E-2</v>
      </c>
      <c r="AW19" s="13">
        <v>0.14752137650561839</v>
      </c>
      <c r="AX19" s="13">
        <v>0.1284105737891057</v>
      </c>
      <c r="AY19" s="13">
        <v>6.1827839634751747E-2</v>
      </c>
      <c r="AZ19" s="13">
        <v>0.18624474785479189</v>
      </c>
      <c r="BB19" s="13">
        <v>8.4384600430456216E-2</v>
      </c>
      <c r="BC19" s="13">
        <v>0.1020836763645096</v>
      </c>
      <c r="BD19" s="13">
        <v>0.23021728038741879</v>
      </c>
      <c r="BE19" s="13">
        <v>0.15772844671551239</v>
      </c>
      <c r="BF19" s="13">
        <v>0.1318339492322245</v>
      </c>
      <c r="BH19" s="13">
        <v>8.0497810816818685E-2</v>
      </c>
      <c r="BI19" s="13">
        <v>9.6865756228328534E-2</v>
      </c>
      <c r="BJ19" s="13">
        <v>0.20310830717382949</v>
      </c>
      <c r="BK19" s="13">
        <v>0.16221159350659861</v>
      </c>
      <c r="BL19" s="13">
        <v>9.4768297431235188E-2</v>
      </c>
      <c r="BN19" s="13">
        <v>0.1087063428602055</v>
      </c>
      <c r="BO19" s="13">
        <v>0.22335029492726249</v>
      </c>
      <c r="BP19" s="13">
        <v>0.17287957577374899</v>
      </c>
      <c r="BQ19" s="13">
        <v>7.6519424418413459E-2</v>
      </c>
      <c r="BR19" s="13">
        <v>0.1174148666526636</v>
      </c>
      <c r="BS19" s="13">
        <v>9.1076830409084625E-2</v>
      </c>
    </row>
    <row r="20" spans="2:71" ht="32.15" customHeight="1" x14ac:dyDescent="0.35">
      <c r="B20" s="12" t="s">
        <v>86</v>
      </c>
      <c r="C20" s="13">
        <v>4.0560135287519443E-2</v>
      </c>
      <c r="D20" s="13">
        <v>5.8119205719699772E-2</v>
      </c>
      <c r="E20" s="13">
        <v>7.5891788776669911E-2</v>
      </c>
      <c r="F20" s="13">
        <v>6.1129402382398723E-2</v>
      </c>
      <c r="G20" s="13">
        <v>3.0854714139360289E-2</v>
      </c>
      <c r="H20" s="13">
        <v>2.25704146257413E-2</v>
      </c>
      <c r="I20" s="13">
        <v>1.4064973385847491E-2</v>
      </c>
      <c r="K20" s="13">
        <v>4.037349908210195E-2</v>
      </c>
      <c r="L20" s="13">
        <v>4.0839797184957741E-2</v>
      </c>
      <c r="N20" s="13">
        <v>4.2149397957986487E-2</v>
      </c>
      <c r="O20" s="13">
        <v>4.0296874216578731E-2</v>
      </c>
      <c r="P20" s="13">
        <v>4.1678848909096851E-2</v>
      </c>
      <c r="Q20" s="13">
        <v>3.9348189663876501E-2</v>
      </c>
      <c r="S20" s="13">
        <v>5.6813828278619527E-2</v>
      </c>
      <c r="T20" s="13">
        <v>3.0653291699578381E-2</v>
      </c>
      <c r="U20" s="13">
        <v>1.28222171811944E-2</v>
      </c>
      <c r="V20" s="13">
        <v>4.2985229205983827E-2</v>
      </c>
      <c r="W20" s="13">
        <v>2.3965870845185078E-2</v>
      </c>
      <c r="X20" s="13">
        <v>2.466198783074755E-2</v>
      </c>
      <c r="Y20" s="13">
        <v>6.5627836621226829E-2</v>
      </c>
      <c r="Z20" s="13">
        <v>5.1830193564569027E-2</v>
      </c>
      <c r="AB20" s="13">
        <v>4.5516381076546493E-2</v>
      </c>
      <c r="AC20" s="13">
        <v>4.5737107126754703E-2</v>
      </c>
      <c r="AD20" s="13">
        <v>2.12350633693691E-2</v>
      </c>
      <c r="AE20" s="13">
        <v>4.0534726066015207E-2</v>
      </c>
      <c r="AF20" s="13">
        <v>4.7849975704807778E-2</v>
      </c>
      <c r="AH20" s="13">
        <v>2.8491251876227731E-2</v>
      </c>
      <c r="AI20" s="13">
        <v>7.8453447311129548E-2</v>
      </c>
      <c r="AJ20" s="13">
        <v>4.6878331982951271E-2</v>
      </c>
      <c r="AK20" s="13">
        <v>3.9335433545833742E-2</v>
      </c>
      <c r="AL20" s="13">
        <v>8.7031756715678671E-2</v>
      </c>
      <c r="AM20" s="13">
        <v>1.7697283240263342E-2</v>
      </c>
      <c r="AO20" s="13">
        <v>3.4279429362775518E-2</v>
      </c>
      <c r="AP20" s="13">
        <v>6.4342515018331561E-2</v>
      </c>
      <c r="AQ20" s="13">
        <v>4.6000347359193561E-2</v>
      </c>
      <c r="AR20" s="13">
        <v>4.5074786699577707E-2</v>
      </c>
      <c r="AS20" s="13">
        <v>7.3759255576516913E-2</v>
      </c>
      <c r="AT20" s="13">
        <v>1.6674216568498629E-2</v>
      </c>
      <c r="AV20" s="13">
        <v>7.1727014144714496E-2</v>
      </c>
      <c r="AW20" s="13">
        <v>2.573538699532936E-2</v>
      </c>
      <c r="AX20" s="13">
        <v>4.429110427937287E-2</v>
      </c>
      <c r="AY20" s="13">
        <v>7.3826280882600015E-2</v>
      </c>
      <c r="AZ20" s="13">
        <v>1.773175682951577E-2</v>
      </c>
      <c r="BB20" s="13">
        <v>2.9959550618868389E-2</v>
      </c>
      <c r="BC20" s="13">
        <v>6.1990108420349743E-2</v>
      </c>
      <c r="BD20" s="13">
        <v>2.5391433497067111E-2</v>
      </c>
      <c r="BE20" s="13">
        <v>4.95613137874054E-2</v>
      </c>
      <c r="BF20" s="13">
        <v>4.2168698611002052E-2</v>
      </c>
      <c r="BH20" s="13">
        <v>2.6928877325934721E-2</v>
      </c>
      <c r="BI20" s="13">
        <v>7.2475095270478879E-2</v>
      </c>
      <c r="BJ20" s="13">
        <v>2.0125524535099481E-2</v>
      </c>
      <c r="BK20" s="13">
        <v>5.5233249219919872E-2</v>
      </c>
      <c r="BL20" s="13">
        <v>4.1080744613783533E-2</v>
      </c>
      <c r="BN20" s="13">
        <v>5.2872544990471268E-2</v>
      </c>
      <c r="BO20" s="13">
        <v>3.6913679091321282E-2</v>
      </c>
      <c r="BP20" s="13">
        <v>3.8546551284519129E-2</v>
      </c>
      <c r="BQ20" s="13">
        <v>4.6435209919368697E-2</v>
      </c>
      <c r="BR20" s="13">
        <v>6.502832706448812E-2</v>
      </c>
      <c r="BS20" s="13">
        <v>2.719165644609815E-2</v>
      </c>
    </row>
    <row r="21" spans="2:71" ht="19" customHeight="1" x14ac:dyDescent="0.35">
      <c r="B21" s="12" t="s">
        <v>87</v>
      </c>
      <c r="C21" s="13">
        <v>3.7879557056343237E-2</v>
      </c>
      <c r="D21" s="13">
        <v>4.9609172350137558E-2</v>
      </c>
      <c r="E21" s="13">
        <v>3.7927992604995721E-2</v>
      </c>
      <c r="F21" s="13">
        <v>8.887553499151192E-3</v>
      </c>
      <c r="G21" s="13">
        <v>3.7100839494553048E-2</v>
      </c>
      <c r="H21" s="13">
        <v>4.0046076246638231E-2</v>
      </c>
      <c r="I21" s="13">
        <v>5.0351719582769822E-2</v>
      </c>
      <c r="K21" s="13">
        <v>3.6425401137475097E-2</v>
      </c>
      <c r="L21" s="13">
        <v>3.942060068427377E-2</v>
      </c>
      <c r="N21" s="13">
        <v>3.0075272046642551E-2</v>
      </c>
      <c r="O21" s="13">
        <v>3.9318985506484078E-2</v>
      </c>
      <c r="P21" s="13">
        <v>1.8739186032106489E-2</v>
      </c>
      <c r="Q21" s="13">
        <v>6.0208818702776487E-2</v>
      </c>
      <c r="S21" s="13">
        <v>4.6863344325086931E-2</v>
      </c>
      <c r="T21" s="13">
        <v>2.7089840756522029E-2</v>
      </c>
      <c r="U21" s="13">
        <v>3.5412006812437252E-2</v>
      </c>
      <c r="V21" s="13">
        <v>5.3732245314318083E-2</v>
      </c>
      <c r="W21" s="13">
        <v>2.1327462794521721E-2</v>
      </c>
      <c r="X21" s="13">
        <v>1.775717434981975E-2</v>
      </c>
      <c r="Y21" s="13">
        <v>5.4753396384791368E-2</v>
      </c>
      <c r="Z21" s="13">
        <v>4.2744626387560908E-2</v>
      </c>
      <c r="AB21" s="13">
        <v>4.2098965835111787E-2</v>
      </c>
      <c r="AC21" s="13">
        <v>4.6821218875986538E-2</v>
      </c>
      <c r="AD21" s="13">
        <v>3.9767376014230561E-2</v>
      </c>
      <c r="AE21" s="13">
        <v>2.9362482328057712E-2</v>
      </c>
      <c r="AF21" s="13">
        <v>1.389412732580194E-2</v>
      </c>
      <c r="AH21" s="13">
        <v>4.4346344164235128E-2</v>
      </c>
      <c r="AI21" s="13">
        <v>4.4119014954822552E-2</v>
      </c>
      <c r="AJ21" s="13">
        <v>1.58292521367152E-2</v>
      </c>
      <c r="AK21" s="13">
        <v>2.9347032919335551E-2</v>
      </c>
      <c r="AL21" s="13">
        <v>5.2527791766578798E-2</v>
      </c>
      <c r="AM21" s="13">
        <v>7.3009655097417917E-3</v>
      </c>
      <c r="AO21" s="13">
        <v>4.3784654371190369E-2</v>
      </c>
      <c r="AP21" s="13">
        <v>4.4888033849600183E-2</v>
      </c>
      <c r="AQ21" s="13">
        <v>3.1477682977361331E-2</v>
      </c>
      <c r="AR21" s="13">
        <v>2.980573817959491E-2</v>
      </c>
      <c r="AS21" s="13">
        <v>3.7853440688038358E-2</v>
      </c>
      <c r="AT21" s="13">
        <v>1.6701535951326601E-2</v>
      </c>
      <c r="AV21" s="13">
        <v>3.8397075722081363E-2</v>
      </c>
      <c r="AW21" s="13">
        <v>1.100681819424832E-2</v>
      </c>
      <c r="AX21" s="13">
        <v>5.8450198104224728E-2</v>
      </c>
      <c r="AY21" s="13">
        <v>5.0602277857095063E-2</v>
      </c>
      <c r="AZ21" s="13">
        <v>1.8511190962106901E-2</v>
      </c>
      <c r="BB21" s="13">
        <v>4.2335114846479671E-2</v>
      </c>
      <c r="BC21" s="13">
        <v>5.5431137513824218E-2</v>
      </c>
      <c r="BD21" s="13">
        <v>1.2527104719669301E-2</v>
      </c>
      <c r="BE21" s="13">
        <v>2.6373414241479001E-2</v>
      </c>
      <c r="BF21" s="13">
        <v>1.7670701717618611E-2</v>
      </c>
      <c r="BH21" s="13">
        <v>4.8900725116623751E-2</v>
      </c>
      <c r="BI21" s="13">
        <v>4.4854632026665141E-2</v>
      </c>
      <c r="BJ21" s="13">
        <v>1.7354817953453051E-2</v>
      </c>
      <c r="BK21" s="13">
        <v>1.4209777904692531E-2</v>
      </c>
      <c r="BL21" s="13">
        <v>2.8442602344685559E-2</v>
      </c>
      <c r="BN21" s="13">
        <v>3.3982703797356267E-2</v>
      </c>
      <c r="BO21" s="13">
        <v>0</v>
      </c>
      <c r="BP21" s="13">
        <v>3.1536301167440058E-2</v>
      </c>
      <c r="BQ21" s="13">
        <v>2.280397969355304E-2</v>
      </c>
      <c r="BR21" s="13">
        <v>1.945602642038045E-2</v>
      </c>
      <c r="BS21" s="13">
        <v>5.2423874896311742E-2</v>
      </c>
    </row>
    <row r="22" spans="2:71" ht="32.15" customHeight="1" x14ac:dyDescent="0.35">
      <c r="B22" s="12" t="s">
        <v>88</v>
      </c>
      <c r="C22" s="13">
        <v>4.654722883692141E-2</v>
      </c>
      <c r="D22" s="13">
        <v>8.5938915413956957E-2</v>
      </c>
      <c r="E22" s="13">
        <v>7.6907075088643875E-2</v>
      </c>
      <c r="F22" s="13">
        <v>4.0189382153873472E-2</v>
      </c>
      <c r="G22" s="13">
        <v>1.6148564291141049E-2</v>
      </c>
      <c r="H22" s="13">
        <v>3.4930970395951902E-2</v>
      </c>
      <c r="I22" s="13">
        <v>4.1952876116218348E-2</v>
      </c>
      <c r="K22" s="13">
        <v>4.1643569766172513E-2</v>
      </c>
      <c r="L22" s="13">
        <v>5.1557681756319987E-2</v>
      </c>
      <c r="N22" s="13">
        <v>5.9098933636306659E-2</v>
      </c>
      <c r="O22" s="13">
        <v>4.2632183237015751E-2</v>
      </c>
      <c r="P22" s="13">
        <v>5.4919677715289952E-2</v>
      </c>
      <c r="Q22" s="13">
        <v>3.5056778249523621E-2</v>
      </c>
      <c r="S22" s="13">
        <v>5.9064947806731861E-2</v>
      </c>
      <c r="T22" s="13">
        <v>5.8067876841190302E-2</v>
      </c>
      <c r="U22" s="13">
        <v>4.8695577706746401E-2</v>
      </c>
      <c r="V22" s="13">
        <v>3.2122505199590798E-2</v>
      </c>
      <c r="W22" s="13">
        <v>4.1934591592401753E-2</v>
      </c>
      <c r="X22" s="13">
        <v>1.593716691615257E-2</v>
      </c>
      <c r="Y22" s="13">
        <v>2.272201021672619E-2</v>
      </c>
      <c r="Z22" s="13">
        <v>6.1453489785284809E-2</v>
      </c>
      <c r="AB22" s="13">
        <v>3.9824107229688641E-2</v>
      </c>
      <c r="AC22" s="13">
        <v>3.9065673938262102E-2</v>
      </c>
      <c r="AD22" s="13">
        <v>6.6807589929016059E-2</v>
      </c>
      <c r="AE22" s="13">
        <v>5.979441753738883E-2</v>
      </c>
      <c r="AF22" s="13">
        <v>4.1580479811336432E-2</v>
      </c>
      <c r="AH22" s="13">
        <v>4.3319084358229822E-2</v>
      </c>
      <c r="AI22" s="13">
        <v>8.6149264726521416E-2</v>
      </c>
      <c r="AJ22" s="13">
        <v>3.5454118808838628E-2</v>
      </c>
      <c r="AK22" s="13">
        <v>7.4054043463752689E-2</v>
      </c>
      <c r="AL22" s="13">
        <v>5.7753537244834077E-2</v>
      </c>
      <c r="AM22" s="13">
        <v>1.2908810100303481E-2</v>
      </c>
      <c r="AO22" s="13">
        <v>3.9113243720573128E-2</v>
      </c>
      <c r="AP22" s="13">
        <v>8.1659481688390545E-2</v>
      </c>
      <c r="AQ22" s="13">
        <v>3.4848757325614661E-2</v>
      </c>
      <c r="AR22" s="13">
        <v>9.3491989294599426E-2</v>
      </c>
      <c r="AS22" s="13">
        <v>4.3829159962845303E-2</v>
      </c>
      <c r="AT22" s="13">
        <v>2.7240838868779961E-2</v>
      </c>
      <c r="AV22" s="13">
        <v>5.9048553224286572E-2</v>
      </c>
      <c r="AW22" s="13">
        <v>3.1301845641024381E-2</v>
      </c>
      <c r="AX22" s="13">
        <v>8.1254822426071086E-2</v>
      </c>
      <c r="AY22" s="13">
        <v>7.3470153351008746E-2</v>
      </c>
      <c r="AZ22" s="13">
        <v>3.5144966003828867E-2</v>
      </c>
      <c r="BB22" s="13">
        <v>4.0961140652779511E-2</v>
      </c>
      <c r="BC22" s="13">
        <v>6.2072366280280643E-2</v>
      </c>
      <c r="BD22" s="13">
        <v>1.750707483799219E-2</v>
      </c>
      <c r="BE22" s="13">
        <v>0.1234829420706919</v>
      </c>
      <c r="BF22" s="13">
        <v>9.3251289593338366E-2</v>
      </c>
      <c r="BH22" s="13">
        <v>4.1738306555840557E-2</v>
      </c>
      <c r="BI22" s="13">
        <v>6.2772505773105142E-2</v>
      </c>
      <c r="BJ22" s="13">
        <v>3.059072006629519E-2</v>
      </c>
      <c r="BK22" s="13">
        <v>0.1274081193892535</v>
      </c>
      <c r="BL22" s="13">
        <v>4.3047407560869319E-2</v>
      </c>
      <c r="BN22" s="13">
        <v>5.7358886337553969E-2</v>
      </c>
      <c r="BO22" s="13">
        <v>4.9632373021595141E-3</v>
      </c>
      <c r="BP22" s="13">
        <v>0.12013177219198259</v>
      </c>
      <c r="BQ22" s="13">
        <v>4.6061622452980178E-2</v>
      </c>
      <c r="BR22" s="13">
        <v>3.4018902463934492E-2</v>
      </c>
      <c r="BS22" s="13">
        <v>4.0159884134233312E-2</v>
      </c>
    </row>
    <row r="23" spans="2:71" ht="32.15" customHeight="1" x14ac:dyDescent="0.35">
      <c r="B23" s="12" t="s">
        <v>89</v>
      </c>
      <c r="C23" s="13">
        <v>8.1307983318593513E-2</v>
      </c>
      <c r="D23" s="13">
        <v>3.2861145996151558E-2</v>
      </c>
      <c r="E23" s="13">
        <v>4.9118801640332353E-2</v>
      </c>
      <c r="F23" s="13">
        <v>4.4594413808585802E-2</v>
      </c>
      <c r="G23" s="13">
        <v>7.2296890402423417E-2</v>
      </c>
      <c r="H23" s="13">
        <v>9.3158892682039848E-2</v>
      </c>
      <c r="I23" s="13">
        <v>0.14761551902263759</v>
      </c>
      <c r="K23" s="13">
        <v>9.3379891688262967E-2</v>
      </c>
      <c r="L23" s="13">
        <v>6.942245970112533E-2</v>
      </c>
      <c r="N23" s="13">
        <v>8.7293400996487303E-2</v>
      </c>
      <c r="O23" s="13">
        <v>5.1147698501848783E-2</v>
      </c>
      <c r="P23" s="13">
        <v>0.10043175766028491</v>
      </c>
      <c r="Q23" s="13">
        <v>9.6567057874157633E-2</v>
      </c>
      <c r="S23" s="13">
        <v>6.7676954017339808E-2</v>
      </c>
      <c r="T23" s="13">
        <v>3.7494809231574111E-2</v>
      </c>
      <c r="U23" s="13">
        <v>0.1189903378592046</v>
      </c>
      <c r="V23" s="13">
        <v>9.4862864854125609E-2</v>
      </c>
      <c r="W23" s="13">
        <v>9.8770787799540058E-2</v>
      </c>
      <c r="X23" s="13">
        <v>0.113387605041637</v>
      </c>
      <c r="Y23" s="13">
        <v>7.7304979520060019E-2</v>
      </c>
      <c r="Z23" s="13">
        <v>9.5717631840390616E-2</v>
      </c>
      <c r="AB23" s="13">
        <v>0.1023057827258247</v>
      </c>
      <c r="AC23" s="13">
        <v>8.4581783113372444E-2</v>
      </c>
      <c r="AD23" s="13">
        <v>5.8896905403871359E-2</v>
      </c>
      <c r="AE23" s="13">
        <v>6.9334645951952142E-2</v>
      </c>
      <c r="AF23" s="13">
        <v>0.1008549700734039</v>
      </c>
      <c r="AH23" s="13">
        <v>4.1915454813108363E-2</v>
      </c>
      <c r="AI23" s="13">
        <v>0.10793576000336259</v>
      </c>
      <c r="AJ23" s="13">
        <v>0.16504999676287399</v>
      </c>
      <c r="AK23" s="13">
        <v>0.1085179855698236</v>
      </c>
      <c r="AL23" s="13">
        <v>2.9170527074320149E-2</v>
      </c>
      <c r="AM23" s="13">
        <v>0.1332880649376485</v>
      </c>
      <c r="AO23" s="13">
        <v>4.1392261934074623E-2</v>
      </c>
      <c r="AP23" s="13">
        <v>9.406487501471944E-2</v>
      </c>
      <c r="AQ23" s="13">
        <v>0.17469741407068359</v>
      </c>
      <c r="AR23" s="13">
        <v>0.14301796335669639</v>
      </c>
      <c r="AS23" s="13">
        <v>3.2259806618066759E-2</v>
      </c>
      <c r="AT23" s="13">
        <v>0.1202054294960055</v>
      </c>
      <c r="AV23" s="13">
        <v>7.6986799697752753E-2</v>
      </c>
      <c r="AW23" s="13">
        <v>0.16283415514776001</v>
      </c>
      <c r="AX23" s="13">
        <v>7.3183756318461107E-2</v>
      </c>
      <c r="AY23" s="13">
        <v>4.4976422306937977E-2</v>
      </c>
      <c r="AZ23" s="13">
        <v>0.13099491201975841</v>
      </c>
      <c r="BB23" s="13">
        <v>4.8316347994495232E-2</v>
      </c>
      <c r="BC23" s="13">
        <v>8.7267500167602513E-2</v>
      </c>
      <c r="BD23" s="13">
        <v>0.19123106032619869</v>
      </c>
      <c r="BE23" s="13">
        <v>0.10652278558510871</v>
      </c>
      <c r="BF23" s="13">
        <v>9.5707788123930576E-2</v>
      </c>
      <c r="BH23" s="13">
        <v>4.475143116743751E-2</v>
      </c>
      <c r="BI23" s="13">
        <v>8.4462138813995141E-2</v>
      </c>
      <c r="BJ23" s="13">
        <v>0.1886676570396596</v>
      </c>
      <c r="BK23" s="13">
        <v>0.1206823457360611</v>
      </c>
      <c r="BL23" s="13">
        <v>8.9091875488369207E-2</v>
      </c>
      <c r="BN23" s="13">
        <v>8.1968374439851943E-2</v>
      </c>
      <c r="BO23" s="13">
        <v>0.21471669187445289</v>
      </c>
      <c r="BP23" s="13">
        <v>0.1004047886153209</v>
      </c>
      <c r="BQ23" s="13">
        <v>9.0194694445023343E-2</v>
      </c>
      <c r="BR23" s="13">
        <v>3.4755653105045747E-2</v>
      </c>
      <c r="BS23" s="13">
        <v>4.6741986248634342E-2</v>
      </c>
    </row>
    <row r="24" spans="2:71" ht="19" customHeight="1" x14ac:dyDescent="0.35">
      <c r="B24" s="12" t="s">
        <v>90</v>
      </c>
      <c r="C24" s="13">
        <v>6.9886896321999948E-3</v>
      </c>
      <c r="D24" s="13">
        <v>1.6517005541355462E-2</v>
      </c>
      <c r="E24" s="13">
        <v>5.1763466592271608E-3</v>
      </c>
      <c r="F24" s="13">
        <v>4.4483905477779228E-3</v>
      </c>
      <c r="G24" s="13">
        <v>3.9850046729339216E-3</v>
      </c>
      <c r="H24" s="13">
        <v>5.2818722867065534E-3</v>
      </c>
      <c r="I24" s="13">
        <v>9.1771768077992741E-3</v>
      </c>
      <c r="K24" s="13">
        <v>7.1670142688442396E-3</v>
      </c>
      <c r="L24" s="13">
        <v>6.8263920882154642E-3</v>
      </c>
      <c r="N24" s="13">
        <v>0</v>
      </c>
      <c r="O24" s="13">
        <v>8.708299197981266E-3</v>
      </c>
      <c r="P24" s="13">
        <v>7.4110367414008489E-3</v>
      </c>
      <c r="Q24" s="13">
        <v>9.7778090852333969E-3</v>
      </c>
      <c r="S24" s="13">
        <v>1.6159572703316871E-2</v>
      </c>
      <c r="T24" s="13">
        <v>0</v>
      </c>
      <c r="U24" s="13">
        <v>1.5317029699779369E-2</v>
      </c>
      <c r="V24" s="13">
        <v>0</v>
      </c>
      <c r="W24" s="13">
        <v>0</v>
      </c>
      <c r="X24" s="13">
        <v>0</v>
      </c>
      <c r="Y24" s="13">
        <v>1.7446978178251391E-2</v>
      </c>
      <c r="Z24" s="13">
        <v>1.052944363352537E-2</v>
      </c>
      <c r="AB24" s="13">
        <v>3.7044117457984771E-3</v>
      </c>
      <c r="AC24" s="13">
        <v>6.9352568306086911E-3</v>
      </c>
      <c r="AD24" s="13">
        <v>1.0364683134472089E-2</v>
      </c>
      <c r="AE24" s="13">
        <v>0</v>
      </c>
      <c r="AF24" s="13">
        <v>0</v>
      </c>
      <c r="AH24" s="13">
        <v>2.400511802680669E-3</v>
      </c>
      <c r="AI24" s="13">
        <v>0</v>
      </c>
      <c r="AJ24" s="13">
        <v>0</v>
      </c>
      <c r="AK24" s="13">
        <v>0</v>
      </c>
      <c r="AL24" s="13">
        <v>1.026697605005702E-2</v>
      </c>
      <c r="AM24" s="13">
        <v>6.2890283725781371E-3</v>
      </c>
      <c r="AO24" s="13">
        <v>2.6979046308672379E-3</v>
      </c>
      <c r="AP24" s="13">
        <v>0</v>
      </c>
      <c r="AQ24" s="13">
        <v>0</v>
      </c>
      <c r="AR24" s="13">
        <v>0</v>
      </c>
      <c r="AS24" s="13">
        <v>7.3463320374868839E-3</v>
      </c>
      <c r="AT24" s="13">
        <v>5.9254643589147817E-3</v>
      </c>
      <c r="AV24" s="13">
        <v>0</v>
      </c>
      <c r="AW24" s="13">
        <v>0</v>
      </c>
      <c r="AX24" s="13">
        <v>0</v>
      </c>
      <c r="AY24" s="13">
        <v>7.2249312881176994E-3</v>
      </c>
      <c r="AZ24" s="13">
        <v>5.1081747070794072E-3</v>
      </c>
      <c r="BB24" s="13">
        <v>2.2869992393891561E-3</v>
      </c>
      <c r="BC24" s="13">
        <v>0</v>
      </c>
      <c r="BD24" s="13">
        <v>7.9620466185085174E-3</v>
      </c>
      <c r="BE24" s="13">
        <v>0</v>
      </c>
      <c r="BF24" s="13">
        <v>0</v>
      </c>
      <c r="BH24" s="13">
        <v>2.478687884115633E-3</v>
      </c>
      <c r="BI24" s="13">
        <v>0</v>
      </c>
      <c r="BJ24" s="13">
        <v>7.536834228989874E-3</v>
      </c>
      <c r="BK24" s="13">
        <v>0</v>
      </c>
      <c r="BL24" s="13">
        <v>0</v>
      </c>
      <c r="BN24" s="13">
        <v>0</v>
      </c>
      <c r="BO24" s="13">
        <v>0</v>
      </c>
      <c r="BP24" s="13">
        <v>0</v>
      </c>
      <c r="BQ24" s="13">
        <v>1.263932996829311E-2</v>
      </c>
      <c r="BR24" s="13">
        <v>2.069832290412572E-2</v>
      </c>
      <c r="BS24" s="13">
        <v>2.8345423838786882E-3</v>
      </c>
    </row>
    <row r="26" spans="2:71" x14ac:dyDescent="0.35">
      <c r="B26" t="s">
        <v>292</v>
      </c>
    </row>
    <row r="27" spans="2:71" x14ac:dyDescent="0.35">
      <c r="B27" t="s">
        <v>9</v>
      </c>
    </row>
    <row r="29" spans="2:71" x14ac:dyDescent="0.35">
      <c r="B2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18"/>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14" t="s">
        <v>293</v>
      </c>
    </row>
    <row r="6" spans="2:9" ht="50.15" customHeight="1" x14ac:dyDescent="0.35">
      <c r="C6" s="15" t="s">
        <v>61</v>
      </c>
      <c r="D6" s="15" t="s">
        <v>294</v>
      </c>
      <c r="E6" s="15" t="s">
        <v>295</v>
      </c>
      <c r="F6" s="15" t="s">
        <v>296</v>
      </c>
      <c r="G6" s="15" t="s">
        <v>64</v>
      </c>
      <c r="H6" s="15" t="s">
        <v>63</v>
      </c>
      <c r="I6" s="15" t="s">
        <v>62</v>
      </c>
    </row>
    <row r="7" spans="2:9" x14ac:dyDescent="0.35">
      <c r="B7" s="12" t="s">
        <v>92</v>
      </c>
      <c r="C7" s="13">
        <v>3.3532536663487857E-2</v>
      </c>
      <c r="D7" s="13">
        <v>6.0969637650339671E-2</v>
      </c>
      <c r="E7" s="13">
        <v>0.1736343422978345</v>
      </c>
      <c r="F7" s="13">
        <v>0</v>
      </c>
      <c r="G7" s="13">
        <v>7.2748357956389828E-2</v>
      </c>
      <c r="H7" s="13">
        <v>6.6258167863656126E-2</v>
      </c>
      <c r="I7" s="13">
        <v>3.0925282347954199E-2</v>
      </c>
    </row>
    <row r="8" spans="2:9" x14ac:dyDescent="0.35">
      <c r="B8" s="12" t="s">
        <v>93</v>
      </c>
      <c r="C8" s="13">
        <v>0.1289983981425927</v>
      </c>
      <c r="D8" s="13">
        <v>0.1876996377332163</v>
      </c>
      <c r="E8" s="13">
        <v>0.25359242486864592</v>
      </c>
      <c r="F8" s="13">
        <v>0</v>
      </c>
      <c r="G8" s="13">
        <v>0.14698146257937611</v>
      </c>
      <c r="H8" s="13">
        <v>0.19706576708333109</v>
      </c>
      <c r="I8" s="13">
        <v>0.19625590965591139</v>
      </c>
    </row>
    <row r="9" spans="2:9" x14ac:dyDescent="0.35">
      <c r="B9" s="12" t="s">
        <v>94</v>
      </c>
      <c r="C9" s="13">
        <v>0.22487427678432589</v>
      </c>
      <c r="D9" s="13">
        <v>0.25725593318437379</v>
      </c>
      <c r="E9" s="13">
        <v>0.2023343546651149</v>
      </c>
      <c r="F9" s="13">
        <v>0</v>
      </c>
      <c r="G9" s="13">
        <v>0.17164345541542181</v>
      </c>
      <c r="H9" s="13">
        <v>0.26679754458382737</v>
      </c>
      <c r="I9" s="13">
        <v>0.35048018180448021</v>
      </c>
    </row>
    <row r="10" spans="2:9" x14ac:dyDescent="0.35">
      <c r="B10" s="12" t="s">
        <v>95</v>
      </c>
      <c r="C10" s="13">
        <v>0.51376894826488073</v>
      </c>
      <c r="D10" s="13">
        <v>0.42963730208015788</v>
      </c>
      <c r="E10" s="13">
        <v>0.3100699969181826</v>
      </c>
      <c r="F10" s="13">
        <v>0</v>
      </c>
      <c r="G10" s="13">
        <v>0.52365087174174019</v>
      </c>
      <c r="H10" s="13">
        <v>0.365185259697481</v>
      </c>
      <c r="I10" s="13">
        <v>0.30327557371311381</v>
      </c>
    </row>
    <row r="11" spans="2:9" x14ac:dyDescent="0.35">
      <c r="B11" s="12" t="s">
        <v>96</v>
      </c>
      <c r="C11" s="13">
        <v>9.8825840144712962E-2</v>
      </c>
      <c r="D11" s="13">
        <v>6.4437489351912236E-2</v>
      </c>
      <c r="E11" s="13">
        <v>6.0368881250222182E-2</v>
      </c>
      <c r="F11" s="13">
        <v>1</v>
      </c>
      <c r="G11" s="13">
        <v>8.4975852307072344E-2</v>
      </c>
      <c r="H11" s="13">
        <v>0.1046932607717045</v>
      </c>
      <c r="I11" s="13">
        <v>0.1190630524785405</v>
      </c>
    </row>
    <row r="13" spans="2:9" x14ac:dyDescent="0.35">
      <c r="E13" s="20"/>
    </row>
    <row r="14" spans="2:9" x14ac:dyDescent="0.35">
      <c r="B14" t="s">
        <v>292</v>
      </c>
      <c r="D14" s="20"/>
    </row>
    <row r="15" spans="2:9" x14ac:dyDescent="0.35">
      <c r="B15" t="s">
        <v>9</v>
      </c>
    </row>
    <row r="18" spans="2:2" x14ac:dyDescent="0.35">
      <c r="B18" t="str">
        <f>HYPERLINK("#Contents!A1", "Return to Contents")</f>
        <v>Return to Contents</v>
      </c>
    </row>
  </sheetData>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U18"/>
  <sheetViews>
    <sheetView showGridLines="0" workbookViewId="0">
      <pane xSplit="2" topLeftCell="C1" activePane="topRight" state="frozen"/>
      <selection pane="topRight" activeCell="C13" activeCellId="1" sqref="AH5:AM13 B5:C13"/>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92</v>
      </c>
      <c r="C9" s="13">
        <v>7.2748357956389828E-2</v>
      </c>
      <c r="D9" s="13">
        <v>9.2887117618756912E-2</v>
      </c>
      <c r="E9" s="13">
        <v>7.8426296751707231E-2</v>
      </c>
      <c r="F9" s="13">
        <v>5.5589346770054733E-2</v>
      </c>
      <c r="G9" s="13">
        <v>4.4668041853407843E-2</v>
      </c>
      <c r="H9" s="13">
        <v>8.6827971393299674E-2</v>
      </c>
      <c r="I9" s="13">
        <v>8.1257029900855121E-2</v>
      </c>
      <c r="K9" s="13">
        <v>8.6611494971964187E-2</v>
      </c>
      <c r="L9" s="13">
        <v>5.9051960301477843E-2</v>
      </c>
      <c r="N9" s="13">
        <v>6.910006373087571E-2</v>
      </c>
      <c r="O9" s="13">
        <v>3.6308672589575021E-2</v>
      </c>
      <c r="P9" s="13">
        <v>0.1204957673599325</v>
      </c>
      <c r="Q9" s="13">
        <v>7.4035404613948266E-2</v>
      </c>
      <c r="S9" s="13">
        <v>7.1251225548549166E-2</v>
      </c>
      <c r="T9" s="13">
        <v>6.3436061653469947E-2</v>
      </c>
      <c r="U9" s="13">
        <v>6.9619559679841528E-2</v>
      </c>
      <c r="V9" s="13">
        <v>8.9497622252566758E-2</v>
      </c>
      <c r="W9" s="13">
        <v>6.630670760815463E-2</v>
      </c>
      <c r="X9" s="13">
        <v>5.6801986706278021E-2</v>
      </c>
      <c r="Y9" s="13">
        <v>8.2415990555590804E-2</v>
      </c>
      <c r="Z9" s="13">
        <v>9.0191064037455831E-2</v>
      </c>
      <c r="AB9" s="13">
        <v>5.625393963595144E-2</v>
      </c>
      <c r="AC9" s="13">
        <v>7.2282465351200212E-2</v>
      </c>
      <c r="AD9" s="13">
        <v>7.488627715752301E-2</v>
      </c>
      <c r="AE9" s="13">
        <v>9.7848436280126669E-2</v>
      </c>
      <c r="AF9" s="13">
        <v>8.5638346014318592E-2</v>
      </c>
      <c r="AH9" s="13">
        <v>2.1594927734178249E-2</v>
      </c>
      <c r="AI9" s="13">
        <v>1.085481211195136E-2</v>
      </c>
      <c r="AJ9" s="13">
        <v>4.4879341543847311E-2</v>
      </c>
      <c r="AK9" s="13">
        <v>2.0283363429814929E-2</v>
      </c>
      <c r="AL9" s="13">
        <v>1.3688660736457881E-2</v>
      </c>
      <c r="AM9" s="13">
        <v>0.3536521478879221</v>
      </c>
      <c r="AO9" s="13">
        <v>2.0924688003679259E-2</v>
      </c>
      <c r="AP9" s="13">
        <v>1.7241307684964E-2</v>
      </c>
      <c r="AQ9" s="13">
        <v>3.775449872287117E-2</v>
      </c>
      <c r="AR9" s="13">
        <v>2.1012191942315621E-2</v>
      </c>
      <c r="AS9" s="13">
        <v>4.1014656711601226E-3</v>
      </c>
      <c r="AT9" s="13">
        <v>0.34580486827142221</v>
      </c>
      <c r="AV9" s="13">
        <v>1.8756984097932649E-2</v>
      </c>
      <c r="AW9" s="13">
        <v>2.4199807002521431E-2</v>
      </c>
      <c r="AX9" s="13">
        <v>1.9031463960666219E-2</v>
      </c>
      <c r="AY9" s="13">
        <v>4.0336874924105058E-3</v>
      </c>
      <c r="AZ9" s="13">
        <v>0.3272694201119179</v>
      </c>
      <c r="BB9" s="13">
        <v>4.2326742213506671E-2</v>
      </c>
      <c r="BC9" s="13">
        <v>8.5879097521432704E-2</v>
      </c>
      <c r="BD9" s="13">
        <v>0.15411583610343291</v>
      </c>
      <c r="BE9" s="13">
        <v>7.3186832452156042E-2</v>
      </c>
      <c r="BF9" s="13">
        <v>3.8422126393128933E-2</v>
      </c>
      <c r="BH9" s="13">
        <v>4.8101194159787752E-2</v>
      </c>
      <c r="BI9" s="13">
        <v>7.8799010475219811E-2</v>
      </c>
      <c r="BJ9" s="13">
        <v>0.1566391724570653</v>
      </c>
      <c r="BK9" s="13">
        <v>6.9623700233564137E-2</v>
      </c>
      <c r="BL9" s="13">
        <v>4.4810018771161572E-2</v>
      </c>
      <c r="BN9" s="13">
        <v>5.6573326525067698E-2</v>
      </c>
      <c r="BO9" s="13">
        <v>0.12415477450425461</v>
      </c>
      <c r="BP9" s="13">
        <v>5.1722938314551221E-2</v>
      </c>
      <c r="BQ9" s="13">
        <v>0.39395074443367117</v>
      </c>
      <c r="BR9" s="13">
        <v>2.7596472288124129E-2</v>
      </c>
      <c r="BS9" s="13">
        <v>1.9563598023310019E-2</v>
      </c>
    </row>
    <row r="10" spans="2:73" ht="19" customHeight="1" x14ac:dyDescent="0.35">
      <c r="B10" s="12" t="s">
        <v>93</v>
      </c>
      <c r="C10" s="13">
        <v>0.14698146257937611</v>
      </c>
      <c r="D10" s="13">
        <v>0.1534722374881109</v>
      </c>
      <c r="E10" s="13">
        <v>0.14985205732150589</v>
      </c>
      <c r="F10" s="13">
        <v>0.19411205863958</v>
      </c>
      <c r="G10" s="13">
        <v>0.13495657950235451</v>
      </c>
      <c r="H10" s="13">
        <v>0.1345380151341703</v>
      </c>
      <c r="I10" s="13">
        <v>0.12949253353118451</v>
      </c>
      <c r="K10" s="13">
        <v>0.1586156628853444</v>
      </c>
      <c r="L10" s="13">
        <v>0.1356842718624956</v>
      </c>
      <c r="N10" s="13">
        <v>0.17735692405630171</v>
      </c>
      <c r="O10" s="13">
        <v>0.1172366887498616</v>
      </c>
      <c r="P10" s="13">
        <v>0.1930073712022049</v>
      </c>
      <c r="Q10" s="13">
        <v>0.12009351483212501</v>
      </c>
      <c r="S10" s="13">
        <v>0.17317350599802789</v>
      </c>
      <c r="T10" s="13">
        <v>0.1127806208486985</v>
      </c>
      <c r="U10" s="13">
        <v>8.744388142463827E-2</v>
      </c>
      <c r="V10" s="13">
        <v>0.15919058351493551</v>
      </c>
      <c r="W10" s="13">
        <v>0.16559144397718301</v>
      </c>
      <c r="X10" s="13">
        <v>0.17901866116466511</v>
      </c>
      <c r="Y10" s="13">
        <v>0.10102903650200409</v>
      </c>
      <c r="Z10" s="13">
        <v>0.10688526879257459</v>
      </c>
      <c r="AB10" s="13">
        <v>8.9890842806997343E-2</v>
      </c>
      <c r="AC10" s="13">
        <v>0.16701080501621071</v>
      </c>
      <c r="AD10" s="13">
        <v>0.14920495320033769</v>
      </c>
      <c r="AE10" s="13">
        <v>0.1463219865657478</v>
      </c>
      <c r="AF10" s="13">
        <v>0.20550793349710991</v>
      </c>
      <c r="AH10" s="13">
        <v>4.9584047168038693E-2</v>
      </c>
      <c r="AI10" s="13">
        <v>0.13094517542690051</v>
      </c>
      <c r="AJ10" s="13">
        <v>0.27707920591495971</v>
      </c>
      <c r="AK10" s="13">
        <v>5.6697777478369238E-2</v>
      </c>
      <c r="AL10" s="13">
        <v>4.4271738091419571E-2</v>
      </c>
      <c r="AM10" s="13">
        <v>0.44036304203710402</v>
      </c>
      <c r="AO10" s="13">
        <v>5.0028820518437121E-2</v>
      </c>
      <c r="AP10" s="13">
        <v>0.1133191636622267</v>
      </c>
      <c r="AQ10" s="13">
        <v>0.21888120250131951</v>
      </c>
      <c r="AR10" s="13">
        <v>8.4977780012982812E-2</v>
      </c>
      <c r="AS10" s="13">
        <v>2.2673395756102971E-2</v>
      </c>
      <c r="AT10" s="13">
        <v>0.46132514982422279</v>
      </c>
      <c r="AV10" s="13">
        <v>9.3655354376834976E-2</v>
      </c>
      <c r="AW10" s="13">
        <v>0.20091307768699809</v>
      </c>
      <c r="AX10" s="13">
        <v>5.4269502213610057E-2</v>
      </c>
      <c r="AY10" s="13">
        <v>4.2055539644687702E-2</v>
      </c>
      <c r="AZ10" s="13">
        <v>0.46070421323349742</v>
      </c>
      <c r="BB10" s="13">
        <v>7.5341243351930487E-2</v>
      </c>
      <c r="BC10" s="13">
        <v>0.15027965940454749</v>
      </c>
      <c r="BD10" s="13">
        <v>0.32864426514811268</v>
      </c>
      <c r="BE10" s="13">
        <v>0.16937141389434079</v>
      </c>
      <c r="BF10" s="13">
        <v>7.2209550814716306E-2</v>
      </c>
      <c r="BH10" s="13">
        <v>7.2086685298154374E-2</v>
      </c>
      <c r="BI10" s="13">
        <v>0.15505984611896431</v>
      </c>
      <c r="BJ10" s="13">
        <v>0.32939500135127753</v>
      </c>
      <c r="BK10" s="13">
        <v>0.18508589583993509</v>
      </c>
      <c r="BL10" s="13">
        <v>4.8477373251815011E-2</v>
      </c>
      <c r="BN10" s="13">
        <v>0.15976271577610149</v>
      </c>
      <c r="BO10" s="13">
        <v>0.28004959016193448</v>
      </c>
      <c r="BP10" s="13">
        <v>0.1504026496290706</v>
      </c>
      <c r="BQ10" s="13">
        <v>0.34741406057880719</v>
      </c>
      <c r="BR10" s="13">
        <v>3.5698648170549713E-2</v>
      </c>
      <c r="BS10" s="13">
        <v>5.2057415801799407E-2</v>
      </c>
    </row>
    <row r="11" spans="2:73" ht="19" customHeight="1" x14ac:dyDescent="0.35">
      <c r="B11" s="12" t="s">
        <v>94</v>
      </c>
      <c r="C11" s="13">
        <v>0.17164345541542181</v>
      </c>
      <c r="D11" s="13">
        <v>0.13426206464397139</v>
      </c>
      <c r="E11" s="13">
        <v>0.18532062783883799</v>
      </c>
      <c r="F11" s="13">
        <v>0.22885820056955489</v>
      </c>
      <c r="G11" s="13">
        <v>0.1849501045254783</v>
      </c>
      <c r="H11" s="13">
        <v>0.1612286564482045</v>
      </c>
      <c r="I11" s="13">
        <v>0.13910272496842291</v>
      </c>
      <c r="K11" s="13">
        <v>0.16244644261408231</v>
      </c>
      <c r="L11" s="13">
        <v>0.18123420243348609</v>
      </c>
      <c r="N11" s="13">
        <v>0.23923932015436691</v>
      </c>
      <c r="O11" s="13">
        <v>0.17388591263569089</v>
      </c>
      <c r="P11" s="13">
        <v>0.12502930834237169</v>
      </c>
      <c r="Q11" s="13">
        <v>0.16341224727480069</v>
      </c>
      <c r="S11" s="13">
        <v>0.1797439168620861</v>
      </c>
      <c r="T11" s="13">
        <v>0.16537045725514629</v>
      </c>
      <c r="U11" s="13">
        <v>8.7703616155934375E-2</v>
      </c>
      <c r="V11" s="13">
        <v>0.17947442195433419</v>
      </c>
      <c r="W11" s="13">
        <v>0.1732525340625283</v>
      </c>
      <c r="X11" s="13">
        <v>0.21945222668762901</v>
      </c>
      <c r="Y11" s="13">
        <v>0.18705265472511201</v>
      </c>
      <c r="Z11" s="13">
        <v>0.1371564249373502</v>
      </c>
      <c r="AB11" s="13">
        <v>0.16331946702419331</v>
      </c>
      <c r="AC11" s="13">
        <v>0.15812801462107881</v>
      </c>
      <c r="AD11" s="13">
        <v>0.13684861894404801</v>
      </c>
      <c r="AE11" s="13">
        <v>0.1701628031593824</v>
      </c>
      <c r="AF11" s="13">
        <v>0.30927987276840391</v>
      </c>
      <c r="AH11" s="13">
        <v>0.15795890703332591</v>
      </c>
      <c r="AI11" s="13">
        <v>0.2362477443060812</v>
      </c>
      <c r="AJ11" s="13">
        <v>0.28618614747931792</v>
      </c>
      <c r="AK11" s="13">
        <v>0.1142084066789473</v>
      </c>
      <c r="AL11" s="13">
        <v>9.115250607884294E-2</v>
      </c>
      <c r="AM11" s="13">
        <v>0.15480601528311791</v>
      </c>
      <c r="AO11" s="13">
        <v>0.16713153878033399</v>
      </c>
      <c r="AP11" s="13">
        <v>0.2272321955536791</v>
      </c>
      <c r="AQ11" s="13">
        <v>0.30841943877605399</v>
      </c>
      <c r="AR11" s="13">
        <v>0.1562718883415844</v>
      </c>
      <c r="AS11" s="13">
        <v>6.1762548338790031E-2</v>
      </c>
      <c r="AT11" s="13">
        <v>0.1443923600070964</v>
      </c>
      <c r="AV11" s="13">
        <v>0.19931226204850069</v>
      </c>
      <c r="AW11" s="13">
        <v>0.33945516618461918</v>
      </c>
      <c r="AX11" s="13">
        <v>0.1326040420250417</v>
      </c>
      <c r="AY11" s="13">
        <v>9.8764232326232715E-2</v>
      </c>
      <c r="AZ11" s="13">
        <v>0.17193745512639649</v>
      </c>
      <c r="BB11" s="13">
        <v>0.1475002367067105</v>
      </c>
      <c r="BC11" s="13">
        <v>0.21191688928018501</v>
      </c>
      <c r="BD11" s="13">
        <v>0.26898808912046668</v>
      </c>
      <c r="BE11" s="13">
        <v>0.1160839044940187</v>
      </c>
      <c r="BF11" s="13">
        <v>0.15358841466210491</v>
      </c>
      <c r="BH11" s="13">
        <v>0.15141928462528981</v>
      </c>
      <c r="BI11" s="13">
        <v>0.21319069850438671</v>
      </c>
      <c r="BJ11" s="13">
        <v>0.25504714059855121</v>
      </c>
      <c r="BK11" s="13">
        <v>0.15992016397488909</v>
      </c>
      <c r="BL11" s="13">
        <v>5.4060734254417528E-2</v>
      </c>
      <c r="BN11" s="13">
        <v>0.22014882628840149</v>
      </c>
      <c r="BO11" s="13">
        <v>0.26475761085110461</v>
      </c>
      <c r="BP11" s="13">
        <v>0.13302667003781629</v>
      </c>
      <c r="BQ11" s="13">
        <v>0.20849273364855439</v>
      </c>
      <c r="BR11" s="13">
        <v>6.5080063567182336E-2</v>
      </c>
      <c r="BS11" s="13">
        <v>0.1223380138863507</v>
      </c>
    </row>
    <row r="12" spans="2:73" ht="19" customHeight="1" x14ac:dyDescent="0.35">
      <c r="B12" s="12" t="s">
        <v>95</v>
      </c>
      <c r="C12" s="13">
        <v>0.52365087174174019</v>
      </c>
      <c r="D12" s="13">
        <v>0.46997434350259171</v>
      </c>
      <c r="E12" s="13">
        <v>0.47260457601191108</v>
      </c>
      <c r="F12" s="13">
        <v>0.43323587268108221</v>
      </c>
      <c r="G12" s="13">
        <v>0.52506612155555243</v>
      </c>
      <c r="H12" s="13">
        <v>0.56716000203568295</v>
      </c>
      <c r="I12" s="13">
        <v>0.61004585797515753</v>
      </c>
      <c r="K12" s="13">
        <v>0.5368094485133722</v>
      </c>
      <c r="L12" s="13">
        <v>0.50939969063734336</v>
      </c>
      <c r="N12" s="13">
        <v>0.4750748925928035</v>
      </c>
      <c r="O12" s="13">
        <v>0.61230975047267411</v>
      </c>
      <c r="P12" s="13">
        <v>0.45275629342420232</v>
      </c>
      <c r="Q12" s="13">
        <v>0.51505608286369264</v>
      </c>
      <c r="S12" s="13">
        <v>0.4821003645752488</v>
      </c>
      <c r="T12" s="13">
        <v>0.54250598871055511</v>
      </c>
      <c r="U12" s="13">
        <v>0.70695945301682628</v>
      </c>
      <c r="V12" s="13">
        <v>0.48204938978810807</v>
      </c>
      <c r="W12" s="13">
        <v>0.52419770185571479</v>
      </c>
      <c r="X12" s="13">
        <v>0.50530627118956972</v>
      </c>
      <c r="Y12" s="13">
        <v>0.54956291641811295</v>
      </c>
      <c r="Z12" s="13">
        <v>0.57401129356734237</v>
      </c>
      <c r="AB12" s="13">
        <v>0.54635527918720272</v>
      </c>
      <c r="AC12" s="13">
        <v>0.53645172064559143</v>
      </c>
      <c r="AD12" s="13">
        <v>0.5725848720076705</v>
      </c>
      <c r="AE12" s="13">
        <v>0.5055543298106554</v>
      </c>
      <c r="AF12" s="13">
        <v>0.37560456073703957</v>
      </c>
      <c r="AH12" s="13">
        <v>0.69722826789139059</v>
      </c>
      <c r="AI12" s="13">
        <v>0.57265587978603849</v>
      </c>
      <c r="AJ12" s="13">
        <v>0.34883026546436069</v>
      </c>
      <c r="AK12" s="13">
        <v>0.75035915065487169</v>
      </c>
      <c r="AL12" s="13">
        <v>0.76250322475169219</v>
      </c>
      <c r="AM12" s="13">
        <v>1.237247156379246E-2</v>
      </c>
      <c r="AO12" s="13">
        <v>0.67473783022927181</v>
      </c>
      <c r="AP12" s="13">
        <v>0.59335520296248612</v>
      </c>
      <c r="AQ12" s="13">
        <v>0.39272563668463178</v>
      </c>
      <c r="AR12" s="13">
        <v>0.71096064761150723</v>
      </c>
      <c r="AS12" s="13">
        <v>0.82775769903788354</v>
      </c>
      <c r="AT12" s="13">
        <v>1.2675266834115011E-2</v>
      </c>
      <c r="AV12" s="13">
        <v>0.62769388106503543</v>
      </c>
      <c r="AW12" s="13">
        <v>0.3888428416599744</v>
      </c>
      <c r="AX12" s="13">
        <v>0.73703182308395954</v>
      </c>
      <c r="AY12" s="13">
        <v>0.77557787391483168</v>
      </c>
      <c r="AZ12" s="13">
        <v>1.3797867445402271E-2</v>
      </c>
      <c r="BB12" s="13">
        <v>0.67875887315168304</v>
      </c>
      <c r="BC12" s="13">
        <v>0.49439790669464562</v>
      </c>
      <c r="BD12" s="13">
        <v>0.21366293622286689</v>
      </c>
      <c r="BE12" s="13">
        <v>0.62117145247237671</v>
      </c>
      <c r="BF12" s="13">
        <v>0.71209792159608032</v>
      </c>
      <c r="BH12" s="13">
        <v>0.67133210282595512</v>
      </c>
      <c r="BI12" s="13">
        <v>0.5005072323909856</v>
      </c>
      <c r="BJ12" s="13">
        <v>0.22126047421656961</v>
      </c>
      <c r="BK12" s="13">
        <v>0.58537023995161153</v>
      </c>
      <c r="BL12" s="13">
        <v>0.8092699158666159</v>
      </c>
      <c r="BN12" s="13">
        <v>0.52881200450731758</v>
      </c>
      <c r="BO12" s="13">
        <v>0.28941876855667009</v>
      </c>
      <c r="BP12" s="13">
        <v>0.64135549606027253</v>
      </c>
      <c r="BQ12" s="13">
        <v>1.988611944712804E-2</v>
      </c>
      <c r="BR12" s="13">
        <v>0.77874518564277551</v>
      </c>
      <c r="BS12" s="13">
        <v>0.74048801016509613</v>
      </c>
    </row>
    <row r="13" spans="2:73" ht="19" customHeight="1" x14ac:dyDescent="0.35">
      <c r="B13" s="12" t="s">
        <v>96</v>
      </c>
      <c r="C13" s="13">
        <v>8.4975852307072344E-2</v>
      </c>
      <c r="D13" s="13">
        <v>0.1494042367465693</v>
      </c>
      <c r="E13" s="13">
        <v>0.1137964420760378</v>
      </c>
      <c r="F13" s="13">
        <v>8.820452133972799E-2</v>
      </c>
      <c r="G13" s="13">
        <v>0.1103591525632068</v>
      </c>
      <c r="H13" s="13">
        <v>5.024535498864259E-2</v>
      </c>
      <c r="I13" s="13">
        <v>4.0101853624379971E-2</v>
      </c>
      <c r="K13" s="13">
        <v>5.5516951015236987E-2</v>
      </c>
      <c r="L13" s="13">
        <v>0.1146298747651972</v>
      </c>
      <c r="N13" s="13">
        <v>3.9228799465652213E-2</v>
      </c>
      <c r="O13" s="13">
        <v>6.0258975552198238E-2</v>
      </c>
      <c r="P13" s="13">
        <v>0.10871125967128829</v>
      </c>
      <c r="Q13" s="13">
        <v>0.1274027504154335</v>
      </c>
      <c r="S13" s="13">
        <v>9.3730987016087994E-2</v>
      </c>
      <c r="T13" s="13">
        <v>0.1159068715321301</v>
      </c>
      <c r="U13" s="13">
        <v>4.8273489722759529E-2</v>
      </c>
      <c r="V13" s="13">
        <v>8.9787982490055443E-2</v>
      </c>
      <c r="W13" s="13">
        <v>7.0651612496419214E-2</v>
      </c>
      <c r="X13" s="13">
        <v>3.9420854251858449E-2</v>
      </c>
      <c r="Y13" s="13">
        <v>7.9939401799180229E-2</v>
      </c>
      <c r="Z13" s="13">
        <v>9.1755948665276976E-2</v>
      </c>
      <c r="AB13" s="13">
        <v>0.14418047134565509</v>
      </c>
      <c r="AC13" s="13">
        <v>6.6126994365918818E-2</v>
      </c>
      <c r="AD13" s="13">
        <v>6.64752786904209E-2</v>
      </c>
      <c r="AE13" s="13">
        <v>8.0112444184087764E-2</v>
      </c>
      <c r="AF13" s="13">
        <v>2.3969286983128241E-2</v>
      </c>
      <c r="AH13" s="13">
        <v>7.3633850173066645E-2</v>
      </c>
      <c r="AI13" s="13">
        <v>4.9296388369028533E-2</v>
      </c>
      <c r="AJ13" s="13">
        <v>4.3025039597514428E-2</v>
      </c>
      <c r="AK13" s="13">
        <v>5.8451301757996781E-2</v>
      </c>
      <c r="AL13" s="13">
        <v>8.8383870341587276E-2</v>
      </c>
      <c r="AM13" s="13">
        <v>3.8806323228063551E-2</v>
      </c>
      <c r="AO13" s="13">
        <v>8.7177122468277829E-2</v>
      </c>
      <c r="AP13" s="13">
        <v>4.8852130136644217E-2</v>
      </c>
      <c r="AQ13" s="13">
        <v>4.2219223315123608E-2</v>
      </c>
      <c r="AR13" s="13">
        <v>2.6777492091609959E-2</v>
      </c>
      <c r="AS13" s="13">
        <v>8.3704891196063114E-2</v>
      </c>
      <c r="AT13" s="13">
        <v>3.5802355063143457E-2</v>
      </c>
      <c r="AV13" s="13">
        <v>6.0581518411696331E-2</v>
      </c>
      <c r="AW13" s="13">
        <v>4.6589107465886757E-2</v>
      </c>
      <c r="AX13" s="13">
        <v>5.7063168716722568E-2</v>
      </c>
      <c r="AY13" s="13">
        <v>7.9568666621837564E-2</v>
      </c>
      <c r="AZ13" s="13">
        <v>2.6291044082785719E-2</v>
      </c>
      <c r="BB13" s="13">
        <v>5.6072904576169161E-2</v>
      </c>
      <c r="BC13" s="13">
        <v>5.7526447099189228E-2</v>
      </c>
      <c r="BD13" s="13">
        <v>3.4588873405120603E-2</v>
      </c>
      <c r="BE13" s="13">
        <v>2.0186396687107661E-2</v>
      </c>
      <c r="BF13" s="13">
        <v>2.3681986533969138E-2</v>
      </c>
      <c r="BH13" s="13">
        <v>5.7060733090812887E-2</v>
      </c>
      <c r="BI13" s="13">
        <v>5.24432125104436E-2</v>
      </c>
      <c r="BJ13" s="13">
        <v>3.765821137653632E-2</v>
      </c>
      <c r="BK13" s="13">
        <v>0</v>
      </c>
      <c r="BL13" s="13">
        <v>4.338195785599E-2</v>
      </c>
      <c r="BN13" s="13">
        <v>3.4703126903111767E-2</v>
      </c>
      <c r="BO13" s="13">
        <v>4.1619255926036158E-2</v>
      </c>
      <c r="BP13" s="13">
        <v>2.3492245958289311E-2</v>
      </c>
      <c r="BQ13" s="13">
        <v>3.0256341891839331E-2</v>
      </c>
      <c r="BR13" s="13">
        <v>9.2879630331368396E-2</v>
      </c>
      <c r="BS13" s="13">
        <v>6.5552962123443664E-2</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7DBD6-CCB8-45F6-B9D4-3ECD34931650}">
  <dimension ref="A1:I65"/>
  <sheetViews>
    <sheetView workbookViewId="0">
      <selection activeCell="H8" sqref="H8"/>
    </sheetView>
  </sheetViews>
  <sheetFormatPr defaultRowHeight="14.5" x14ac:dyDescent="0.35"/>
  <sheetData>
    <row r="1" spans="1:9" x14ac:dyDescent="0.35">
      <c r="A1" t="s">
        <v>357</v>
      </c>
      <c r="C1" s="28" t="s">
        <v>27</v>
      </c>
      <c r="D1" s="29"/>
      <c r="E1" s="29"/>
      <c r="F1" s="29"/>
      <c r="G1" s="29"/>
      <c r="H1" s="29"/>
    </row>
    <row r="2" spans="1:9" ht="72.5" x14ac:dyDescent="0.35">
      <c r="B2" s="17" t="s">
        <v>33</v>
      </c>
      <c r="C2" s="18" t="s">
        <v>59</v>
      </c>
      <c r="D2" s="18" t="s">
        <v>60</v>
      </c>
      <c r="E2" s="18" t="s">
        <v>61</v>
      </c>
      <c r="F2" s="18" t="s">
        <v>62</v>
      </c>
      <c r="G2" s="18" t="s">
        <v>63</v>
      </c>
      <c r="H2" s="18" t="s">
        <v>64</v>
      </c>
    </row>
    <row r="3" spans="1:9" x14ac:dyDescent="0.35">
      <c r="A3" s="10" t="s">
        <v>72</v>
      </c>
      <c r="B3" s="19">
        <v>1336</v>
      </c>
      <c r="C3" s="19">
        <v>506</v>
      </c>
      <c r="D3" s="19">
        <v>223</v>
      </c>
      <c r="E3" s="19">
        <v>102</v>
      </c>
      <c r="F3" s="19">
        <v>94</v>
      </c>
      <c r="G3" s="19">
        <v>117</v>
      </c>
      <c r="H3" s="19">
        <v>198</v>
      </c>
    </row>
    <row r="4" spans="1:9" x14ac:dyDescent="0.35">
      <c r="A4" s="7" t="s">
        <v>73</v>
      </c>
      <c r="B4" s="11">
        <v>1342</v>
      </c>
      <c r="C4" s="11">
        <v>499</v>
      </c>
      <c r="D4" s="11">
        <v>216</v>
      </c>
      <c r="E4" s="11">
        <v>109</v>
      </c>
      <c r="F4" s="11">
        <v>98</v>
      </c>
      <c r="G4" s="11">
        <v>111</v>
      </c>
      <c r="H4" s="11">
        <v>210</v>
      </c>
    </row>
    <row r="5" spans="1:9" ht="43.5" x14ac:dyDescent="0.35">
      <c r="A5" s="12" t="s">
        <v>92</v>
      </c>
      <c r="B5" s="13">
        <v>7.2748357956389828E-2</v>
      </c>
      <c r="C5" s="13">
        <v>2.1594927734178249E-2</v>
      </c>
      <c r="D5" s="13">
        <v>1.085481211195136E-2</v>
      </c>
      <c r="E5" s="13">
        <v>4.4879341543847311E-2</v>
      </c>
      <c r="F5" s="13">
        <v>2.0283363429814929E-2</v>
      </c>
      <c r="G5" s="13">
        <v>1.3688660736457881E-2</v>
      </c>
      <c r="H5" s="13">
        <v>0.3536521478879221</v>
      </c>
      <c r="I5" s="20">
        <f>_xlfn.VAR.S(C5:H5)</f>
        <v>1.8447340893942121E-2</v>
      </c>
    </row>
    <row r="6" spans="1:9" ht="29" x14ac:dyDescent="0.35">
      <c r="A6" s="12" t="s">
        <v>93</v>
      </c>
      <c r="B6" s="13">
        <v>0.14698146257937611</v>
      </c>
      <c r="C6" s="13">
        <v>4.9584047168038693E-2</v>
      </c>
      <c r="D6" s="13">
        <v>0.13094517542690051</v>
      </c>
      <c r="E6" s="13">
        <v>0.27707920591495971</v>
      </c>
      <c r="F6" s="13">
        <v>5.6697777478369238E-2</v>
      </c>
      <c r="G6" s="13">
        <v>4.4271738091419571E-2</v>
      </c>
      <c r="H6" s="13">
        <v>0.44036304203710402</v>
      </c>
    </row>
    <row r="7" spans="1:9" ht="29" x14ac:dyDescent="0.35">
      <c r="A7" s="12" t="s">
        <v>94</v>
      </c>
      <c r="B7" s="13">
        <v>0.17164345541542181</v>
      </c>
      <c r="C7" s="13">
        <v>0.15795890703332591</v>
      </c>
      <c r="D7" s="13">
        <v>0.2362477443060812</v>
      </c>
      <c r="E7" s="13">
        <v>0.28618614747931792</v>
      </c>
      <c r="F7" s="13">
        <v>0.1142084066789473</v>
      </c>
      <c r="G7" s="13">
        <v>9.115250607884294E-2</v>
      </c>
      <c r="H7" s="13">
        <v>0.15480601528311791</v>
      </c>
    </row>
    <row r="8" spans="1:9" ht="43.5" x14ac:dyDescent="0.35">
      <c r="A8" s="12" t="s">
        <v>95</v>
      </c>
      <c r="B8" s="13">
        <v>0.52365087174174019</v>
      </c>
      <c r="C8" s="13">
        <v>0.69722826789139059</v>
      </c>
      <c r="D8" s="13">
        <v>0.57265587978603849</v>
      </c>
      <c r="E8" s="13">
        <v>0.34883026546436069</v>
      </c>
      <c r="F8" s="13">
        <v>0.75035915065487169</v>
      </c>
      <c r="G8" s="13">
        <v>0.76250322475169219</v>
      </c>
      <c r="H8" s="24">
        <v>1.237247156379246E-2</v>
      </c>
      <c r="I8" s="20">
        <f>AVERAGE(B8:G8)</f>
        <v>0.60920461004834892</v>
      </c>
    </row>
    <row r="9" spans="1:9" ht="29" x14ac:dyDescent="0.35">
      <c r="A9" s="12" t="s">
        <v>96</v>
      </c>
      <c r="B9" s="13">
        <v>8.4975852307072344E-2</v>
      </c>
      <c r="C9" s="13">
        <v>7.3633850173066645E-2</v>
      </c>
      <c r="D9" s="13">
        <v>4.9296388369028533E-2</v>
      </c>
      <c r="E9" s="13">
        <v>4.3025039597514428E-2</v>
      </c>
      <c r="F9" s="13">
        <v>5.8451301757996781E-2</v>
      </c>
      <c r="G9" s="13">
        <v>8.8383870341587276E-2</v>
      </c>
      <c r="H9" s="13">
        <v>3.8806323228063551E-2</v>
      </c>
    </row>
    <row r="10" spans="1:9" x14ac:dyDescent="0.35">
      <c r="A10" s="12" t="s">
        <v>362</v>
      </c>
      <c r="B10" s="20">
        <f>B5+B6-B8</f>
        <v>-0.30392105120597424</v>
      </c>
      <c r="C10" s="20">
        <f t="shared" ref="C10:H10" si="0">C5+C6-C8</f>
        <v>-0.62604929298917367</v>
      </c>
      <c r="D10" s="20">
        <f t="shared" si="0"/>
        <v>-0.43085589224718662</v>
      </c>
      <c r="E10" s="20">
        <f t="shared" si="0"/>
        <v>-2.6871718005553658E-2</v>
      </c>
      <c r="F10" s="20">
        <f t="shared" si="0"/>
        <v>-0.67337800974668749</v>
      </c>
      <c r="G10" s="20">
        <f t="shared" si="0"/>
        <v>-0.70454282592381479</v>
      </c>
      <c r="H10" s="20">
        <f t="shared" si="0"/>
        <v>0.78164271836123356</v>
      </c>
      <c r="I10" s="20">
        <f>_xlfn.VAR.S(C10:H10)</f>
        <v>0.33372993421799824</v>
      </c>
    </row>
    <row r="12" spans="1:9" x14ac:dyDescent="0.35">
      <c r="A12" s="12" t="s">
        <v>295</v>
      </c>
      <c r="C12" s="28" t="s">
        <v>27</v>
      </c>
      <c r="D12" s="29"/>
      <c r="E12" s="29"/>
      <c r="F12" s="29"/>
      <c r="G12" s="29"/>
      <c r="H12" s="29"/>
    </row>
    <row r="13" spans="1:9" ht="72.5" x14ac:dyDescent="0.35">
      <c r="B13" s="17" t="s">
        <v>33</v>
      </c>
      <c r="C13" s="18" t="s">
        <v>59</v>
      </c>
      <c r="D13" s="18" t="s">
        <v>60</v>
      </c>
      <c r="E13" s="18" t="s">
        <v>61</v>
      </c>
      <c r="F13" s="18" t="s">
        <v>62</v>
      </c>
      <c r="G13" s="18" t="s">
        <v>63</v>
      </c>
      <c r="H13" s="18" t="s">
        <v>64</v>
      </c>
    </row>
    <row r="14" spans="1:9" x14ac:dyDescent="0.35">
      <c r="A14" s="10" t="s">
        <v>72</v>
      </c>
      <c r="B14" s="19">
        <v>1336</v>
      </c>
      <c r="C14" s="19">
        <v>506</v>
      </c>
      <c r="D14" s="19">
        <v>223</v>
      </c>
      <c r="E14" s="19">
        <v>102</v>
      </c>
      <c r="F14" s="19">
        <v>94</v>
      </c>
      <c r="G14" s="19">
        <v>117</v>
      </c>
      <c r="H14" s="19">
        <v>198</v>
      </c>
    </row>
    <row r="15" spans="1:9" x14ac:dyDescent="0.35">
      <c r="A15" s="7" t="s">
        <v>73</v>
      </c>
      <c r="B15" s="11">
        <v>1342</v>
      </c>
      <c r="C15" s="11">
        <v>499</v>
      </c>
      <c r="D15" s="11">
        <v>216</v>
      </c>
      <c r="E15" s="11">
        <v>109</v>
      </c>
      <c r="F15" s="11">
        <v>98</v>
      </c>
      <c r="G15" s="11">
        <v>111</v>
      </c>
      <c r="H15" s="11">
        <v>210</v>
      </c>
    </row>
    <row r="16" spans="1:9" ht="43.5" x14ac:dyDescent="0.35">
      <c r="A16" s="12" t="s">
        <v>92</v>
      </c>
      <c r="B16" s="13">
        <v>0.1736343422978345</v>
      </c>
      <c r="C16" s="13">
        <v>0.44655889473640081</v>
      </c>
      <c r="D16" s="13">
        <v>1.8375866836623039E-2</v>
      </c>
      <c r="E16" s="13">
        <v>6.4042424068634909E-3</v>
      </c>
      <c r="F16" s="13">
        <v>0</v>
      </c>
      <c r="G16" s="13">
        <v>3.7972547204884313E-2</v>
      </c>
      <c r="H16" s="13">
        <v>0</v>
      </c>
      <c r="I16" s="20">
        <f>_xlfn.VAR.S(C16:H16)</f>
        <v>3.1600480983437304E-2</v>
      </c>
    </row>
    <row r="17" spans="1:9" ht="29" x14ac:dyDescent="0.35">
      <c r="A17" s="12" t="s">
        <v>93</v>
      </c>
      <c r="B17" s="13">
        <v>0.25359242486864592</v>
      </c>
      <c r="C17" s="13">
        <v>0.43526561075119408</v>
      </c>
      <c r="D17" s="13">
        <v>0.19307080017712239</v>
      </c>
      <c r="E17" s="13">
        <v>7.4813244650839536E-2</v>
      </c>
      <c r="F17" s="13">
        <v>0.1554393940657243</v>
      </c>
      <c r="G17" s="13">
        <v>0.31289369002170558</v>
      </c>
      <c r="H17" s="13">
        <v>7.6970291000943214E-2</v>
      </c>
    </row>
    <row r="18" spans="1:9" ht="29" x14ac:dyDescent="0.35">
      <c r="A18" s="12" t="s">
        <v>94</v>
      </c>
      <c r="B18" s="13">
        <v>0.2023343546651149</v>
      </c>
      <c r="C18" s="13">
        <v>8.935064492406096E-2</v>
      </c>
      <c r="D18" s="13">
        <v>0.36554200264784831</v>
      </c>
      <c r="E18" s="13">
        <v>0.15212207427126809</v>
      </c>
      <c r="F18" s="13">
        <v>0.27096908955720211</v>
      </c>
      <c r="G18" s="13">
        <v>0.37157723636002982</v>
      </c>
      <c r="H18" s="13">
        <v>0.20802309561603399</v>
      </c>
    </row>
    <row r="19" spans="1:9" ht="43.5" x14ac:dyDescent="0.35">
      <c r="A19" s="12" t="s">
        <v>95</v>
      </c>
      <c r="B19" s="13">
        <v>0.3100699969181826</v>
      </c>
      <c r="C19" s="24">
        <v>1.6259911253870489E-2</v>
      </c>
      <c r="D19" s="13">
        <v>0.38893642729567629</v>
      </c>
      <c r="E19" s="13">
        <v>0.74024283268444357</v>
      </c>
      <c r="F19" s="13">
        <v>0.53635318170862223</v>
      </c>
      <c r="G19" s="13">
        <v>0.20177466580500039</v>
      </c>
      <c r="H19" s="13">
        <v>0.6553559460153241</v>
      </c>
      <c r="I19" s="20">
        <f>AVERAGE(D19:H19,B19)</f>
        <v>0.47212217507120818</v>
      </c>
    </row>
    <row r="20" spans="1:9" ht="29" x14ac:dyDescent="0.35">
      <c r="A20" s="12" t="s">
        <v>96</v>
      </c>
      <c r="B20" s="13">
        <v>6.0368881250222182E-2</v>
      </c>
      <c r="C20" s="13">
        <v>1.2564938334473639E-2</v>
      </c>
      <c r="D20" s="13">
        <v>3.4074903042730122E-2</v>
      </c>
      <c r="E20" s="13">
        <v>2.6417605986585341E-2</v>
      </c>
      <c r="F20" s="13">
        <v>3.7238334668451147E-2</v>
      </c>
      <c r="G20" s="13">
        <v>7.5781860608379437E-2</v>
      </c>
      <c r="H20" s="13">
        <v>5.9650667367698883E-2</v>
      </c>
    </row>
    <row r="21" spans="1:9" x14ac:dyDescent="0.35">
      <c r="A21" s="12" t="s">
        <v>362</v>
      </c>
      <c r="B21" s="20">
        <f>B16+B17-B19</f>
        <v>0.11715677024829785</v>
      </c>
      <c r="C21" s="20">
        <f t="shared" ref="C21:H21" si="1">C16+C17-C19</f>
        <v>0.86556459423372434</v>
      </c>
      <c r="D21" s="20">
        <f t="shared" si="1"/>
        <v>-0.17748976028193086</v>
      </c>
      <c r="E21" s="20">
        <f t="shared" si="1"/>
        <v>-0.65902534562674053</v>
      </c>
      <c r="F21" s="20">
        <f t="shared" si="1"/>
        <v>-0.38091378764289796</v>
      </c>
      <c r="G21" s="20">
        <f t="shared" si="1"/>
        <v>0.14909157142158949</v>
      </c>
      <c r="H21" s="20">
        <f t="shared" si="1"/>
        <v>-0.57838565501438088</v>
      </c>
      <c r="I21" s="20">
        <f>_xlfn.VAR.S(C21:H21)</f>
        <v>0.32303425219752252</v>
      </c>
    </row>
    <row r="23" spans="1:9" x14ac:dyDescent="0.35">
      <c r="A23" s="12" t="s">
        <v>358</v>
      </c>
      <c r="C23" s="28" t="s">
        <v>27</v>
      </c>
      <c r="D23" s="29"/>
      <c r="E23" s="29"/>
      <c r="F23" s="29"/>
      <c r="G23" s="29"/>
      <c r="H23" s="29"/>
    </row>
    <row r="24" spans="1:9" ht="72.5" x14ac:dyDescent="0.35">
      <c r="B24" s="17" t="s">
        <v>33</v>
      </c>
      <c r="C24" s="18" t="s">
        <v>59</v>
      </c>
      <c r="D24" s="18" t="s">
        <v>60</v>
      </c>
      <c r="E24" s="18" t="s">
        <v>61</v>
      </c>
      <c r="F24" s="18" t="s">
        <v>62</v>
      </c>
      <c r="G24" s="18" t="s">
        <v>63</v>
      </c>
      <c r="H24" s="18" t="s">
        <v>64</v>
      </c>
    </row>
    <row r="25" spans="1:9" x14ac:dyDescent="0.35">
      <c r="A25" s="10" t="s">
        <v>72</v>
      </c>
      <c r="B25" s="19">
        <v>1336</v>
      </c>
      <c r="C25" s="19">
        <v>506</v>
      </c>
      <c r="D25" s="19">
        <v>223</v>
      </c>
      <c r="E25" s="19">
        <v>102</v>
      </c>
      <c r="F25" s="19">
        <v>94</v>
      </c>
      <c r="G25" s="19">
        <v>117</v>
      </c>
      <c r="H25" s="19">
        <v>198</v>
      </c>
    </row>
    <row r="26" spans="1:9" x14ac:dyDescent="0.35">
      <c r="A26" s="7" t="s">
        <v>73</v>
      </c>
      <c r="B26" s="11">
        <v>1342</v>
      </c>
      <c r="C26" s="11">
        <v>499</v>
      </c>
      <c r="D26" s="11">
        <v>216</v>
      </c>
      <c r="E26" s="11">
        <v>109</v>
      </c>
      <c r="F26" s="11">
        <v>98</v>
      </c>
      <c r="G26" s="11">
        <v>111</v>
      </c>
      <c r="H26" s="11">
        <v>210</v>
      </c>
    </row>
    <row r="27" spans="1:9" ht="43.5" x14ac:dyDescent="0.35">
      <c r="A27" s="12" t="s">
        <v>92</v>
      </c>
      <c r="B27" s="13">
        <v>6.0969637650339671E-2</v>
      </c>
      <c r="C27" s="13">
        <v>2.4908329501880131E-2</v>
      </c>
      <c r="D27" s="13">
        <v>0.28859693244204992</v>
      </c>
      <c r="E27" s="13">
        <v>1.9767339703787499E-2</v>
      </c>
      <c r="F27" s="13">
        <v>1.695901029277248E-2</v>
      </c>
      <c r="G27" s="13">
        <v>2.8934479838452539E-2</v>
      </c>
      <c r="H27" s="13">
        <v>0</v>
      </c>
      <c r="I27" s="20">
        <f>_xlfn.VAR.S(C27:H27)</f>
        <v>1.2292603994729246E-2</v>
      </c>
    </row>
    <row r="28" spans="1:9" ht="29" x14ac:dyDescent="0.35">
      <c r="A28" s="12" t="s">
        <v>93</v>
      </c>
      <c r="B28" s="13">
        <v>0.1876996377332163</v>
      </c>
      <c r="C28" s="13">
        <v>0.15769200771610181</v>
      </c>
      <c r="D28" s="13">
        <v>0.46421954554637951</v>
      </c>
      <c r="E28" s="13">
        <v>0.112595834224445</v>
      </c>
      <c r="F28" s="13">
        <v>0.20377692756065419</v>
      </c>
      <c r="G28" s="13">
        <v>0.18326290225412981</v>
      </c>
      <c r="H28" s="13">
        <v>7.8085934871798213E-2</v>
      </c>
    </row>
    <row r="29" spans="1:9" ht="29" x14ac:dyDescent="0.35">
      <c r="A29" s="12" t="s">
        <v>94</v>
      </c>
      <c r="B29" s="13">
        <v>0.25725593318437379</v>
      </c>
      <c r="C29" s="13">
        <v>0.30585058623144551</v>
      </c>
      <c r="D29" s="13">
        <v>0.1760609867441536</v>
      </c>
      <c r="E29" s="13">
        <v>0.21378307308774311</v>
      </c>
      <c r="F29" s="13">
        <v>0.44380974543911078</v>
      </c>
      <c r="G29" s="13">
        <v>0.30275651500481932</v>
      </c>
      <c r="H29" s="13">
        <v>0.17287616356065449</v>
      </c>
    </row>
    <row r="30" spans="1:9" ht="43.5" x14ac:dyDescent="0.35">
      <c r="A30" s="12" t="s">
        <v>95</v>
      </c>
      <c r="B30" s="13">
        <v>0.42963730208015788</v>
      </c>
      <c r="C30" s="13">
        <v>0.48232570364921939</v>
      </c>
      <c r="D30" s="24">
        <v>5.8769389079793441E-2</v>
      </c>
      <c r="E30" s="13">
        <v>0.62505309811655918</v>
      </c>
      <c r="F30" s="13">
        <v>0.28074034722251562</v>
      </c>
      <c r="G30" s="13">
        <v>0.40547423974779928</v>
      </c>
      <c r="H30" s="13">
        <v>0.70978662479410781</v>
      </c>
      <c r="I30" s="20">
        <f>AVERAGE(E30:H30,B30:C30)</f>
        <v>0.4888362192683931</v>
      </c>
    </row>
    <row r="31" spans="1:9" ht="29" x14ac:dyDescent="0.35">
      <c r="A31" s="12" t="s">
        <v>96</v>
      </c>
      <c r="B31" s="13">
        <v>6.4437489351912236E-2</v>
      </c>
      <c r="C31" s="13">
        <v>2.922337290135325E-2</v>
      </c>
      <c r="D31" s="13">
        <v>1.2353146187623589E-2</v>
      </c>
      <c r="E31" s="13">
        <v>2.880065486746532E-2</v>
      </c>
      <c r="F31" s="13">
        <v>5.4713969484946799E-2</v>
      </c>
      <c r="G31" s="13">
        <v>7.957186315479893E-2</v>
      </c>
      <c r="H31" s="13">
        <v>3.9251276773439543E-2</v>
      </c>
    </row>
    <row r="32" spans="1:9" x14ac:dyDescent="0.35">
      <c r="A32" s="12" t="s">
        <v>362</v>
      </c>
      <c r="B32" s="20">
        <f>B27+B28-B30</f>
        <v>-0.18096802669660192</v>
      </c>
      <c r="C32" s="20">
        <f t="shared" ref="C32:H32" si="2">C27+C28-C30</f>
        <v>-0.29972536643123748</v>
      </c>
      <c r="D32" s="20">
        <f t="shared" si="2"/>
        <v>0.69404708890863598</v>
      </c>
      <c r="E32" s="20">
        <f t="shared" si="2"/>
        <v>-0.49268992418832669</v>
      </c>
      <c r="F32" s="20">
        <f t="shared" si="2"/>
        <v>-6.0004409369088962E-2</v>
      </c>
      <c r="G32" s="20">
        <f t="shared" si="2"/>
        <v>-0.19327685765521693</v>
      </c>
      <c r="H32" s="20">
        <f t="shared" si="2"/>
        <v>-0.63170068992230965</v>
      </c>
      <c r="I32" s="20">
        <f>_xlfn.VAR.S(C32:H32)</f>
        <v>0.21862386607535028</v>
      </c>
    </row>
    <row r="34" spans="1:9" ht="29" x14ac:dyDescent="0.35">
      <c r="A34" s="12" t="s">
        <v>359</v>
      </c>
      <c r="C34" s="28" t="s">
        <v>27</v>
      </c>
      <c r="D34" s="29"/>
      <c r="E34" s="29"/>
      <c r="F34" s="29"/>
      <c r="G34" s="29"/>
      <c r="H34" s="29"/>
    </row>
    <row r="35" spans="1:9" ht="72.5" x14ac:dyDescent="0.35">
      <c r="B35" s="17" t="s">
        <v>33</v>
      </c>
      <c r="C35" s="18" t="s">
        <v>59</v>
      </c>
      <c r="D35" s="18" t="s">
        <v>60</v>
      </c>
      <c r="E35" s="18" t="s">
        <v>61</v>
      </c>
      <c r="F35" s="18" t="s">
        <v>62</v>
      </c>
      <c r="G35" s="18" t="s">
        <v>63</v>
      </c>
      <c r="H35" s="18" t="s">
        <v>64</v>
      </c>
    </row>
    <row r="36" spans="1:9" x14ac:dyDescent="0.35">
      <c r="A36" s="10" t="s">
        <v>72</v>
      </c>
      <c r="B36" s="19">
        <v>1336</v>
      </c>
      <c r="C36" s="19">
        <v>506</v>
      </c>
      <c r="D36" s="19">
        <v>223</v>
      </c>
      <c r="E36" s="19">
        <v>102</v>
      </c>
      <c r="F36" s="19">
        <v>94</v>
      </c>
      <c r="G36" s="19">
        <v>117</v>
      </c>
      <c r="H36" s="19">
        <v>198</v>
      </c>
    </row>
    <row r="37" spans="1:9" x14ac:dyDescent="0.35">
      <c r="A37" s="7" t="s">
        <v>73</v>
      </c>
      <c r="B37" s="11">
        <v>1342</v>
      </c>
      <c r="C37" s="11">
        <v>499</v>
      </c>
      <c r="D37" s="11">
        <v>216</v>
      </c>
      <c r="E37" s="11">
        <v>109</v>
      </c>
      <c r="F37" s="11">
        <v>98</v>
      </c>
      <c r="G37" s="11">
        <v>111</v>
      </c>
      <c r="H37" s="11">
        <v>210</v>
      </c>
    </row>
    <row r="38" spans="1:9" ht="43.5" x14ac:dyDescent="0.35">
      <c r="A38" s="12" t="s">
        <v>92</v>
      </c>
      <c r="B38" s="13">
        <v>3.3532536663487857E-2</v>
      </c>
      <c r="C38" s="13">
        <v>2.5722899417842801E-3</v>
      </c>
      <c r="D38" s="13">
        <v>1.17591731047178E-2</v>
      </c>
      <c r="E38" s="13">
        <v>0.31849913874223068</v>
      </c>
      <c r="F38" s="13">
        <v>3.0308338373239069E-2</v>
      </c>
      <c r="G38" s="13">
        <v>1.3688660736457881E-2</v>
      </c>
      <c r="H38" s="13">
        <v>8.5963458088604405E-3</v>
      </c>
      <c r="I38" s="20">
        <f>_xlfn.VAR.S(C38:H38)</f>
        <v>1.5601573012052034E-2</v>
      </c>
    </row>
    <row r="39" spans="1:9" ht="29" x14ac:dyDescent="0.35">
      <c r="A39" s="12" t="s">
        <v>93</v>
      </c>
      <c r="B39" s="13">
        <v>0.1289983981425927</v>
      </c>
      <c r="C39" s="13">
        <v>6.8960992837491755E-2</v>
      </c>
      <c r="D39" s="13">
        <v>0.14454427404491271</v>
      </c>
      <c r="E39" s="13">
        <v>0.46989305541261378</v>
      </c>
      <c r="F39" s="13">
        <v>7.9769189208784008E-2</v>
      </c>
      <c r="G39" s="13">
        <v>2.009575286661509E-2</v>
      </c>
      <c r="H39" s="13">
        <v>0.2066831681121741</v>
      </c>
    </row>
    <row r="40" spans="1:9" ht="29" x14ac:dyDescent="0.35">
      <c r="A40" s="12" t="s">
        <v>94</v>
      </c>
      <c r="B40" s="13">
        <v>0.22487427678432589</v>
      </c>
      <c r="C40" s="13">
        <v>0.17391684126180679</v>
      </c>
      <c r="D40" s="13">
        <v>0.23734424577852589</v>
      </c>
      <c r="E40" s="13">
        <v>0.16373347385889961</v>
      </c>
      <c r="F40" s="13">
        <v>0.39652179949136462</v>
      </c>
      <c r="G40" s="13">
        <v>0.27082642057258599</v>
      </c>
      <c r="H40" s="13">
        <v>0.28884559670818499</v>
      </c>
    </row>
    <row r="41" spans="1:9" ht="43.5" x14ac:dyDescent="0.35">
      <c r="A41" s="12" t="s">
        <v>95</v>
      </c>
      <c r="B41" s="13">
        <v>0.51376894826488073</v>
      </c>
      <c r="C41" s="13">
        <v>0.68951110962753004</v>
      </c>
      <c r="D41" s="13">
        <v>0.55085780050227307</v>
      </c>
      <c r="E41" s="24">
        <v>2.7501098691615919E-2</v>
      </c>
      <c r="F41" s="13">
        <v>0.44871531027763362</v>
      </c>
      <c r="G41" s="13">
        <v>0.57973208408687882</v>
      </c>
      <c r="H41" s="13">
        <v>0.40678382673943442</v>
      </c>
      <c r="I41" s="20">
        <f>AVERAGE(F41:H41,B41:D41)</f>
        <v>0.53156151324977186</v>
      </c>
    </row>
    <row r="42" spans="1:9" ht="29" x14ac:dyDescent="0.35">
      <c r="A42" s="12" t="s">
        <v>96</v>
      </c>
      <c r="B42" s="13">
        <v>9.8825840144712962E-2</v>
      </c>
      <c r="C42" s="13">
        <v>6.5038766331387249E-2</v>
      </c>
      <c r="D42" s="13">
        <v>5.5494506569570598E-2</v>
      </c>
      <c r="E42" s="13">
        <v>2.0373233294639938E-2</v>
      </c>
      <c r="F42" s="13">
        <v>4.4685362648978481E-2</v>
      </c>
      <c r="G42" s="13">
        <v>0.11565708173746191</v>
      </c>
      <c r="H42" s="13">
        <v>8.9091062631346141E-2</v>
      </c>
    </row>
    <row r="43" spans="1:9" x14ac:dyDescent="0.35">
      <c r="A43" s="12" t="s">
        <v>362</v>
      </c>
      <c r="B43" s="20">
        <f>B38+B39-B41</f>
        <v>-0.35123801345880018</v>
      </c>
      <c r="C43" s="20">
        <f t="shared" ref="C43:H43" si="3">C38+C39-C41</f>
        <v>-0.61797782684825397</v>
      </c>
      <c r="D43" s="20">
        <f t="shared" si="3"/>
        <v>-0.39455435335264255</v>
      </c>
      <c r="E43" s="20">
        <f t="shared" si="3"/>
        <v>0.76089109546322853</v>
      </c>
      <c r="F43" s="20">
        <f t="shared" si="3"/>
        <v>-0.33863778269561051</v>
      </c>
      <c r="G43" s="20">
        <f t="shared" si="3"/>
        <v>-0.54594767048380588</v>
      </c>
      <c r="H43" s="20">
        <f t="shared" si="3"/>
        <v>-0.19150431281839989</v>
      </c>
      <c r="I43" s="20">
        <f>_xlfn.VAR.S(C43:H43)</f>
        <v>0.25442435293042476</v>
      </c>
    </row>
    <row r="45" spans="1:9" x14ac:dyDescent="0.35">
      <c r="A45" s="12" t="s">
        <v>360</v>
      </c>
      <c r="C45" s="28" t="s">
        <v>27</v>
      </c>
      <c r="D45" s="29"/>
      <c r="E45" s="29"/>
      <c r="F45" s="29"/>
      <c r="G45" s="29"/>
      <c r="H45" s="29"/>
    </row>
    <row r="46" spans="1:9" ht="72.5" x14ac:dyDescent="0.35">
      <c r="B46" s="17" t="s">
        <v>33</v>
      </c>
      <c r="C46" s="18" t="s">
        <v>59</v>
      </c>
      <c r="D46" s="18" t="s">
        <v>60</v>
      </c>
      <c r="E46" s="18" t="s">
        <v>61</v>
      </c>
      <c r="F46" s="18" t="s">
        <v>62</v>
      </c>
      <c r="G46" s="18" t="s">
        <v>63</v>
      </c>
      <c r="H46" s="18" t="s">
        <v>64</v>
      </c>
    </row>
    <row r="47" spans="1:9" x14ac:dyDescent="0.35">
      <c r="A47" s="10" t="s">
        <v>72</v>
      </c>
      <c r="B47" s="19">
        <v>1336</v>
      </c>
      <c r="C47" s="19">
        <v>506</v>
      </c>
      <c r="D47" s="19">
        <v>223</v>
      </c>
      <c r="E47" s="19">
        <v>102</v>
      </c>
      <c r="F47" s="19">
        <v>94</v>
      </c>
      <c r="G47" s="19">
        <v>117</v>
      </c>
      <c r="H47" s="19">
        <v>198</v>
      </c>
    </row>
    <row r="48" spans="1:9" x14ac:dyDescent="0.35">
      <c r="A48" s="7" t="s">
        <v>73</v>
      </c>
      <c r="B48" s="11">
        <v>1342</v>
      </c>
      <c r="C48" s="11">
        <v>499</v>
      </c>
      <c r="D48" s="11">
        <v>216</v>
      </c>
      <c r="E48" s="11">
        <v>109</v>
      </c>
      <c r="F48" s="11">
        <v>98</v>
      </c>
      <c r="G48" s="11">
        <v>111</v>
      </c>
      <c r="H48" s="11">
        <v>210</v>
      </c>
    </row>
    <row r="49" spans="1:9" ht="43.5" x14ac:dyDescent="0.35">
      <c r="A49" s="12" t="s">
        <v>92</v>
      </c>
      <c r="B49" s="13">
        <v>6.6258167863656126E-2</v>
      </c>
      <c r="C49" s="13">
        <v>6.3430606936350414E-2</v>
      </c>
      <c r="D49" s="13">
        <v>3.339173812682681E-2</v>
      </c>
      <c r="E49" s="13">
        <v>1.578098475722587E-2</v>
      </c>
      <c r="F49" s="13">
        <v>6.3380531976725024E-2</v>
      </c>
      <c r="G49" s="13">
        <v>0.37801382860849042</v>
      </c>
      <c r="H49" s="13">
        <v>0</v>
      </c>
      <c r="I49" s="20">
        <f>_xlfn.VAR.S(C49:H49)</f>
        <v>2.0229359168358819E-2</v>
      </c>
    </row>
    <row r="50" spans="1:9" ht="29" x14ac:dyDescent="0.35">
      <c r="A50" s="12" t="s">
        <v>93</v>
      </c>
      <c r="B50" s="13">
        <v>0.19706576708333109</v>
      </c>
      <c r="C50" s="13">
        <v>0.27348516886102869</v>
      </c>
      <c r="D50" s="13">
        <v>0.2059470250569039</v>
      </c>
      <c r="E50" s="13">
        <v>5.5646442578699259E-2</v>
      </c>
      <c r="F50" s="13">
        <v>0.14514877757578479</v>
      </c>
      <c r="G50" s="13">
        <v>0.42306474815457429</v>
      </c>
      <c r="H50" s="13">
        <v>4.9492195251768789E-2</v>
      </c>
    </row>
    <row r="51" spans="1:9" ht="29" x14ac:dyDescent="0.35">
      <c r="A51" s="12" t="s">
        <v>94</v>
      </c>
      <c r="B51" s="13">
        <v>0.26679754458382737</v>
      </c>
      <c r="C51" s="13">
        <v>0.37515995714710187</v>
      </c>
      <c r="D51" s="13">
        <v>0.35070849185993902</v>
      </c>
      <c r="E51" s="13">
        <v>0.20337324121854389</v>
      </c>
      <c r="F51" s="13">
        <v>0.20995451977598961</v>
      </c>
      <c r="G51" s="13">
        <v>0.13735359153386639</v>
      </c>
      <c r="H51" s="13">
        <v>0.1245238397018802</v>
      </c>
    </row>
    <row r="52" spans="1:9" ht="43.5" x14ac:dyDescent="0.35">
      <c r="A52" s="12" t="s">
        <v>95</v>
      </c>
      <c r="B52" s="13">
        <v>0.365185259697481</v>
      </c>
      <c r="C52" s="13">
        <v>0.22869986371669651</v>
      </c>
      <c r="D52" s="13">
        <v>0.3152866184949219</v>
      </c>
      <c r="E52" s="13">
        <v>0.64716614349154689</v>
      </c>
      <c r="F52" s="13">
        <v>0.47951453134862398</v>
      </c>
      <c r="G52" s="24">
        <v>7.9565961359123628E-3</v>
      </c>
      <c r="H52" s="13">
        <v>0.72630200356283581</v>
      </c>
      <c r="I52" s="20">
        <f>AVERAGE(H52,B52:F52)</f>
        <v>0.46035907005201765</v>
      </c>
    </row>
    <row r="53" spans="1:9" ht="29" x14ac:dyDescent="0.35">
      <c r="A53" s="12" t="s">
        <v>96</v>
      </c>
      <c r="B53" s="13">
        <v>0.1046932607717045</v>
      </c>
      <c r="C53" s="13">
        <v>5.9224403338822562E-2</v>
      </c>
      <c r="D53" s="13">
        <v>9.4666126461408442E-2</v>
      </c>
      <c r="E53" s="13">
        <v>7.8033187953983937E-2</v>
      </c>
      <c r="F53" s="13">
        <v>0.10200163932287649</v>
      </c>
      <c r="G53" s="13">
        <v>5.3611235567156162E-2</v>
      </c>
      <c r="H53" s="13">
        <v>9.968196148351538E-2</v>
      </c>
    </row>
    <row r="54" spans="1:9" x14ac:dyDescent="0.35">
      <c r="A54" s="12" t="s">
        <v>362</v>
      </c>
      <c r="B54" s="20">
        <f>B49+B50-B52</f>
        <v>-0.10186132475049375</v>
      </c>
      <c r="C54" s="20">
        <f t="shared" ref="C54:H54" si="4">C49+C50-C52</f>
        <v>0.10821591208068257</v>
      </c>
      <c r="D54" s="20">
        <f t="shared" si="4"/>
        <v>-7.5947855311191192E-2</v>
      </c>
      <c r="E54" s="20">
        <f t="shared" si="4"/>
        <v>-0.57573871615562178</v>
      </c>
      <c r="F54" s="20">
        <f t="shared" si="4"/>
        <v>-0.27098522179611417</v>
      </c>
      <c r="G54" s="20">
        <f t="shared" si="4"/>
        <v>0.79312198062715233</v>
      </c>
      <c r="H54" s="20">
        <f t="shared" si="4"/>
        <v>-0.67680980831106696</v>
      </c>
      <c r="I54" s="20">
        <f>_xlfn.VAR.S(C54:H54)</f>
        <v>0.28565334129493414</v>
      </c>
    </row>
    <row r="56" spans="1:9" x14ac:dyDescent="0.35">
      <c r="A56" s="12" t="s">
        <v>361</v>
      </c>
      <c r="C56" s="28" t="s">
        <v>27</v>
      </c>
      <c r="D56" s="29"/>
      <c r="E56" s="29"/>
      <c r="F56" s="29"/>
      <c r="G56" s="29"/>
      <c r="H56" s="29"/>
    </row>
    <row r="57" spans="1:9" ht="72.5" x14ac:dyDescent="0.35">
      <c r="B57" s="17" t="s">
        <v>33</v>
      </c>
      <c r="C57" s="18" t="s">
        <v>59</v>
      </c>
      <c r="D57" s="18" t="s">
        <v>60</v>
      </c>
      <c r="E57" s="18" t="s">
        <v>61</v>
      </c>
      <c r="F57" s="18" t="s">
        <v>62</v>
      </c>
      <c r="G57" s="18" t="s">
        <v>63</v>
      </c>
      <c r="H57" s="18" t="s">
        <v>64</v>
      </c>
    </row>
    <row r="58" spans="1:9" x14ac:dyDescent="0.35">
      <c r="A58" s="10" t="s">
        <v>72</v>
      </c>
      <c r="B58" s="19">
        <v>1336</v>
      </c>
      <c r="C58" s="19">
        <v>506</v>
      </c>
      <c r="D58" s="19">
        <v>223</v>
      </c>
      <c r="E58" s="19">
        <v>102</v>
      </c>
      <c r="F58" s="19">
        <v>94</v>
      </c>
      <c r="G58" s="19">
        <v>117</v>
      </c>
      <c r="H58" s="19">
        <v>198</v>
      </c>
    </row>
    <row r="59" spans="1:9" x14ac:dyDescent="0.35">
      <c r="A59" s="7" t="s">
        <v>73</v>
      </c>
      <c r="B59" s="11">
        <v>1342</v>
      </c>
      <c r="C59" s="11">
        <v>499</v>
      </c>
      <c r="D59" s="11">
        <v>216</v>
      </c>
      <c r="E59" s="11">
        <v>109</v>
      </c>
      <c r="F59" s="11">
        <v>98</v>
      </c>
      <c r="G59" s="11">
        <v>111</v>
      </c>
      <c r="H59" s="11">
        <v>210</v>
      </c>
    </row>
    <row r="60" spans="1:9" ht="43.5" x14ac:dyDescent="0.35">
      <c r="A60" s="12" t="s">
        <v>92</v>
      </c>
      <c r="B60" s="13">
        <v>3.0925282347954199E-2</v>
      </c>
      <c r="C60" s="13">
        <v>1.3482265268913701E-2</v>
      </c>
      <c r="D60" s="13">
        <v>2.5020209587886501E-2</v>
      </c>
      <c r="E60" s="13">
        <v>1.2080365701615751E-2</v>
      </c>
      <c r="F60" s="13">
        <v>0.17965612118745719</v>
      </c>
      <c r="G60" s="13">
        <v>6.0746090864047871E-2</v>
      </c>
      <c r="H60" s="13">
        <v>9.1347653908610774E-3</v>
      </c>
      <c r="I60" s="20">
        <f>_xlfn.VAR.S(C60:H60)</f>
        <v>4.3983173562831355E-3</v>
      </c>
    </row>
    <row r="61" spans="1:9" ht="29" x14ac:dyDescent="0.35">
      <c r="A61" s="12" t="s">
        <v>93</v>
      </c>
      <c r="B61" s="13">
        <v>0.19625590965591139</v>
      </c>
      <c r="C61" s="13">
        <v>0.1671394333794963</v>
      </c>
      <c r="D61" s="13">
        <v>0.2405906415900359</v>
      </c>
      <c r="E61" s="13">
        <v>0.1976129608701338</v>
      </c>
      <c r="F61" s="13">
        <v>0.5860858779436412</v>
      </c>
      <c r="G61" s="13">
        <v>0.22750835967924929</v>
      </c>
      <c r="H61" s="13">
        <v>9.6466249376493896E-2</v>
      </c>
    </row>
    <row r="62" spans="1:9" ht="29" x14ac:dyDescent="0.35">
      <c r="A62" s="12" t="s">
        <v>94</v>
      </c>
      <c r="B62" s="13">
        <v>0.35048018180448021</v>
      </c>
      <c r="C62" s="13">
        <v>0.4077792704182388</v>
      </c>
      <c r="D62" s="13">
        <v>0.46065661875945502</v>
      </c>
      <c r="E62" s="13">
        <v>0.36414527282252102</v>
      </c>
      <c r="F62" s="13">
        <v>0.20466672226223731</v>
      </c>
      <c r="G62" s="13">
        <v>0.40577925050335811</v>
      </c>
      <c r="H62" s="13">
        <v>0.21883000395473701</v>
      </c>
    </row>
    <row r="63" spans="1:9" ht="43.5" x14ac:dyDescent="0.35">
      <c r="A63" s="12" t="s">
        <v>95</v>
      </c>
      <c r="B63" s="13">
        <v>0.30327557371311381</v>
      </c>
      <c r="C63" s="13">
        <v>0.33310954017068239</v>
      </c>
      <c r="D63" s="13">
        <v>0.1975393533874929</v>
      </c>
      <c r="E63" s="13">
        <v>0.36273520413503191</v>
      </c>
      <c r="F63" s="24">
        <v>0</v>
      </c>
      <c r="G63" s="13">
        <v>0.1220889608127832</v>
      </c>
      <c r="H63" s="13">
        <v>0.56246451187777391</v>
      </c>
    </row>
    <row r="64" spans="1:9" ht="29" x14ac:dyDescent="0.35">
      <c r="A64" s="12" t="s">
        <v>96</v>
      </c>
      <c r="B64" s="13">
        <v>0.1190630524785405</v>
      </c>
      <c r="C64" s="13">
        <v>7.8489490762668715E-2</v>
      </c>
      <c r="D64" s="13">
        <v>7.6193176675129759E-2</v>
      </c>
      <c r="E64" s="13">
        <v>6.342619647069743E-2</v>
      </c>
      <c r="F64" s="13">
        <v>2.959127860666411E-2</v>
      </c>
      <c r="G64" s="13">
        <v>0.18387733814056131</v>
      </c>
      <c r="H64" s="13">
        <v>0.1131044694001343</v>
      </c>
    </row>
    <row r="65" spans="1:9" x14ac:dyDescent="0.35">
      <c r="A65" s="12" t="s">
        <v>362</v>
      </c>
      <c r="B65" s="20">
        <f>B60+B61-B63</f>
        <v>-7.6094381709248232E-2</v>
      </c>
      <c r="C65" s="20">
        <f t="shared" ref="C65:H65" si="5">C60+C61-C63</f>
        <v>-0.1524878415222724</v>
      </c>
      <c r="D65" s="20">
        <f t="shared" si="5"/>
        <v>6.807149779042948E-2</v>
      </c>
      <c r="E65" s="20">
        <f t="shared" si="5"/>
        <v>-0.15304187756328236</v>
      </c>
      <c r="F65" s="20">
        <f>F60+F61-F63</f>
        <v>0.76574199913109842</v>
      </c>
      <c r="G65" s="20">
        <f t="shared" si="5"/>
        <v>0.16616548973051398</v>
      </c>
      <c r="H65" s="20">
        <f t="shared" si="5"/>
        <v>-0.45686349711041896</v>
      </c>
      <c r="I65" s="20">
        <f>_xlfn.VAR.S(C65:H65)</f>
        <v>0.17291925761208321</v>
      </c>
    </row>
  </sheetData>
  <mergeCells count="6">
    <mergeCell ref="C56:H56"/>
    <mergeCell ref="C1:H1"/>
    <mergeCell ref="C12:H12"/>
    <mergeCell ref="C23:H23"/>
    <mergeCell ref="C34:H34"/>
    <mergeCell ref="C45:H4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U18"/>
  <sheetViews>
    <sheetView showGridLines="0" workbookViewId="0">
      <pane xSplit="2" topLeftCell="C1" activePane="topRight" state="frozen"/>
      <selection pane="topRight" activeCell="D2" sqref="D2:BU2"/>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92</v>
      </c>
      <c r="C9" s="13">
        <v>0.1736343422978345</v>
      </c>
      <c r="D9" s="13">
        <v>0.1042444260894867</v>
      </c>
      <c r="E9" s="13">
        <v>0.1578072024454473</v>
      </c>
      <c r="F9" s="13">
        <v>0.21656330593651379</v>
      </c>
      <c r="G9" s="13">
        <v>0.14938390114138869</v>
      </c>
      <c r="H9" s="13">
        <v>0.2302612894721795</v>
      </c>
      <c r="I9" s="13">
        <v>0.16498944992207151</v>
      </c>
      <c r="K9" s="13">
        <v>0.20016774266238099</v>
      </c>
      <c r="L9" s="13">
        <v>0.1474989633105924</v>
      </c>
      <c r="N9" s="13">
        <v>0.17727054049090191</v>
      </c>
      <c r="O9" s="13">
        <v>0.16724239820399589</v>
      </c>
      <c r="P9" s="13">
        <v>0.16086178454792821</v>
      </c>
      <c r="Q9" s="13">
        <v>0.18656784575016169</v>
      </c>
      <c r="S9" s="13">
        <v>0.14861219069735701</v>
      </c>
      <c r="T9" s="13">
        <v>0.20678528010344399</v>
      </c>
      <c r="U9" s="13">
        <v>0.19815172981959919</v>
      </c>
      <c r="V9" s="13">
        <v>0.1611987233080367</v>
      </c>
      <c r="W9" s="13">
        <v>0.18199319657571739</v>
      </c>
      <c r="X9" s="13">
        <v>0.14652809247030421</v>
      </c>
      <c r="Y9" s="13">
        <v>0.13668642220690921</v>
      </c>
      <c r="Z9" s="13">
        <v>0.22904208851084701</v>
      </c>
      <c r="AB9" s="13">
        <v>0.199425289657614</v>
      </c>
      <c r="AC9" s="13">
        <v>0.1830290965533142</v>
      </c>
      <c r="AD9" s="13">
        <v>0.13424603885912809</v>
      </c>
      <c r="AE9" s="13">
        <v>0.1718688325368932</v>
      </c>
      <c r="AF9" s="13">
        <v>0.1684351718268326</v>
      </c>
      <c r="AH9" s="13">
        <v>0.44655889473640081</v>
      </c>
      <c r="AI9" s="13">
        <v>1.8375866836623039E-2</v>
      </c>
      <c r="AJ9" s="13">
        <v>6.4042424068634909E-3</v>
      </c>
      <c r="AK9" s="13">
        <v>0</v>
      </c>
      <c r="AL9" s="13">
        <v>3.7972547204884313E-2</v>
      </c>
      <c r="AM9" s="13">
        <v>0</v>
      </c>
      <c r="AO9" s="13">
        <v>0.44771682147425779</v>
      </c>
      <c r="AP9" s="13">
        <v>1.5250504089490489E-2</v>
      </c>
      <c r="AQ9" s="13">
        <v>1.206477954037184E-2</v>
      </c>
      <c r="AR9" s="13">
        <v>1.8974461544457599E-2</v>
      </c>
      <c r="AS9" s="13">
        <v>0.15970692928865651</v>
      </c>
      <c r="AT9" s="13">
        <v>0</v>
      </c>
      <c r="AV9" s="13">
        <v>0.1321916795458328</v>
      </c>
      <c r="AW9" s="13">
        <v>9.5701812119500157E-2</v>
      </c>
      <c r="AX9" s="13">
        <v>6.8969805428664793E-2</v>
      </c>
      <c r="AY9" s="13">
        <v>0.13582856980567889</v>
      </c>
      <c r="AZ9" s="13">
        <v>4.6908288567101289E-2</v>
      </c>
      <c r="BB9" s="13">
        <v>0.39213604014335318</v>
      </c>
      <c r="BC9" s="13">
        <v>3.0063824278535298E-2</v>
      </c>
      <c r="BD9" s="13">
        <v>0</v>
      </c>
      <c r="BE9" s="13">
        <v>8.0871035474392432E-3</v>
      </c>
      <c r="BF9" s="13">
        <v>3.1537720432436862E-2</v>
      </c>
      <c r="BH9" s="13">
        <v>0.39377820568228639</v>
      </c>
      <c r="BI9" s="13">
        <v>3.4932987404619552E-2</v>
      </c>
      <c r="BJ9" s="13">
        <v>3.685573394789875E-3</v>
      </c>
      <c r="BK9" s="13">
        <v>0</v>
      </c>
      <c r="BL9" s="13">
        <v>0.19473124348528881</v>
      </c>
      <c r="BN9" s="13">
        <v>7.4630582718383701E-2</v>
      </c>
      <c r="BO9" s="13">
        <v>2.950870268581474E-2</v>
      </c>
      <c r="BP9" s="13">
        <v>3.0695435482132299E-2</v>
      </c>
      <c r="BQ9" s="13">
        <v>6.5569022356090599E-3</v>
      </c>
      <c r="BR9" s="13">
        <v>7.1188473632644952E-2</v>
      </c>
      <c r="BS9" s="13">
        <v>0.43116567334076261</v>
      </c>
    </row>
    <row r="10" spans="2:73" ht="19" customHeight="1" x14ac:dyDescent="0.35">
      <c r="B10" s="12" t="s">
        <v>93</v>
      </c>
      <c r="C10" s="13">
        <v>0.25359242486864592</v>
      </c>
      <c r="D10" s="13">
        <v>0.28056014810829372</v>
      </c>
      <c r="E10" s="13">
        <v>0.33172189806424979</v>
      </c>
      <c r="F10" s="13">
        <v>0.25323765358682299</v>
      </c>
      <c r="G10" s="13">
        <v>0.3224125633487766</v>
      </c>
      <c r="H10" s="13">
        <v>0.20505304818992451</v>
      </c>
      <c r="I10" s="13">
        <v>0.16987837564142669</v>
      </c>
      <c r="K10" s="13">
        <v>0.26346552507175419</v>
      </c>
      <c r="L10" s="13">
        <v>0.24430085910022001</v>
      </c>
      <c r="N10" s="13">
        <v>0.27640218457897692</v>
      </c>
      <c r="O10" s="13">
        <v>0.28609798760968702</v>
      </c>
      <c r="P10" s="13">
        <v>0.20641678067239549</v>
      </c>
      <c r="Q10" s="13">
        <v>0.24220912161673069</v>
      </c>
      <c r="S10" s="13">
        <v>0.26695113627981432</v>
      </c>
      <c r="T10" s="13">
        <v>0.27897332375438427</v>
      </c>
      <c r="U10" s="13">
        <v>0.27299422554411812</v>
      </c>
      <c r="V10" s="13">
        <v>0.26794879282950512</v>
      </c>
      <c r="W10" s="13">
        <v>0.25307069851843539</v>
      </c>
      <c r="X10" s="13">
        <v>0.18088572779399081</v>
      </c>
      <c r="Y10" s="13">
        <v>0.26880898747974208</v>
      </c>
      <c r="Z10" s="13">
        <v>0.20983814192865621</v>
      </c>
      <c r="AB10" s="13">
        <v>0.2365585145076585</v>
      </c>
      <c r="AC10" s="13">
        <v>0.24660777201529449</v>
      </c>
      <c r="AD10" s="13">
        <v>0.28747082581468769</v>
      </c>
      <c r="AE10" s="13">
        <v>0.24504821821217679</v>
      </c>
      <c r="AF10" s="13">
        <v>0.2448252262027171</v>
      </c>
      <c r="AH10" s="13">
        <v>0.43526561075119408</v>
      </c>
      <c r="AI10" s="13">
        <v>0.19307080017712239</v>
      </c>
      <c r="AJ10" s="13">
        <v>7.4813244650839536E-2</v>
      </c>
      <c r="AK10" s="13">
        <v>0.1554393940657243</v>
      </c>
      <c r="AL10" s="13">
        <v>0.31289369002170558</v>
      </c>
      <c r="AM10" s="13">
        <v>7.6970291000943214E-2</v>
      </c>
      <c r="AO10" s="13">
        <v>0.41020281503854678</v>
      </c>
      <c r="AP10" s="13">
        <v>0.22141034109724089</v>
      </c>
      <c r="AQ10" s="13">
        <v>6.7186428507033213E-2</v>
      </c>
      <c r="AR10" s="13">
        <v>0.12536077704869039</v>
      </c>
      <c r="AS10" s="13">
        <v>0.40092812157020091</v>
      </c>
      <c r="AT10" s="13">
        <v>9.1420468520246351E-2</v>
      </c>
      <c r="AV10" s="13">
        <v>0.2814431055746443</v>
      </c>
      <c r="AW10" s="13">
        <v>0.18680876928238421</v>
      </c>
      <c r="AX10" s="13">
        <v>0.2061997067382563</v>
      </c>
      <c r="AY10" s="13">
        <v>0.4104591409666985</v>
      </c>
      <c r="AZ10" s="13">
        <v>0.11133023813985569</v>
      </c>
      <c r="BB10" s="13">
        <v>0.38866999419349041</v>
      </c>
      <c r="BC10" s="13">
        <v>0.1589019610495303</v>
      </c>
      <c r="BD10" s="13">
        <v>5.030233152100988E-2</v>
      </c>
      <c r="BE10" s="13">
        <v>0.14729608944985861</v>
      </c>
      <c r="BF10" s="13">
        <v>0.37658981575307882</v>
      </c>
      <c r="BH10" s="13">
        <v>0.3851939299502769</v>
      </c>
      <c r="BI10" s="13">
        <v>0.16207369149051379</v>
      </c>
      <c r="BJ10" s="13">
        <v>5.356566883511716E-2</v>
      </c>
      <c r="BK10" s="13">
        <v>0.10075805987852721</v>
      </c>
      <c r="BL10" s="13">
        <v>0.43191663469250702</v>
      </c>
      <c r="BN10" s="13">
        <v>0.1958409072393871</v>
      </c>
      <c r="BO10" s="13">
        <v>8.0736780826246649E-2</v>
      </c>
      <c r="BP10" s="13">
        <v>0.1008298342422858</v>
      </c>
      <c r="BQ10" s="13">
        <v>0.14118486537622871</v>
      </c>
      <c r="BR10" s="13">
        <v>0.2422286290275272</v>
      </c>
      <c r="BS10" s="13">
        <v>0.43135604859597421</v>
      </c>
    </row>
    <row r="11" spans="2:73" ht="19" customHeight="1" x14ac:dyDescent="0.35">
      <c r="B11" s="12" t="s">
        <v>94</v>
      </c>
      <c r="C11" s="13">
        <v>0.2023343546651149</v>
      </c>
      <c r="D11" s="13">
        <v>0.27458344147698638</v>
      </c>
      <c r="E11" s="13">
        <v>0.26085667770722171</v>
      </c>
      <c r="F11" s="13">
        <v>0.2477454442362797</v>
      </c>
      <c r="G11" s="13">
        <v>0.21870255671617711</v>
      </c>
      <c r="H11" s="13">
        <v>0.167789289033801</v>
      </c>
      <c r="I11" s="13">
        <v>0.11183342091828399</v>
      </c>
      <c r="K11" s="13">
        <v>0.1828206523314819</v>
      </c>
      <c r="L11" s="13">
        <v>0.22001877172635029</v>
      </c>
      <c r="N11" s="13">
        <v>0.21028466388440789</v>
      </c>
      <c r="O11" s="13">
        <v>0.19837266564800449</v>
      </c>
      <c r="P11" s="13">
        <v>0.2238538680128625</v>
      </c>
      <c r="Q11" s="13">
        <v>0.18264514458609271</v>
      </c>
      <c r="S11" s="13">
        <v>0.228513338201143</v>
      </c>
      <c r="T11" s="13">
        <v>0.20801306847552259</v>
      </c>
      <c r="U11" s="13">
        <v>0.17934746278075039</v>
      </c>
      <c r="V11" s="13">
        <v>0.14942767613367561</v>
      </c>
      <c r="W11" s="13">
        <v>0.21582153684557159</v>
      </c>
      <c r="X11" s="13">
        <v>0.2094862707851905</v>
      </c>
      <c r="Y11" s="13">
        <v>0.23642591602204599</v>
      </c>
      <c r="Z11" s="13">
        <v>0.17533747761276941</v>
      </c>
      <c r="AB11" s="13">
        <v>0.18709845035784839</v>
      </c>
      <c r="AC11" s="13">
        <v>0.22372056727913139</v>
      </c>
      <c r="AD11" s="13">
        <v>0.1664263594041234</v>
      </c>
      <c r="AE11" s="13">
        <v>0.1731287007466098</v>
      </c>
      <c r="AF11" s="13">
        <v>0.28522484966690143</v>
      </c>
      <c r="AH11" s="13">
        <v>8.935064492406096E-2</v>
      </c>
      <c r="AI11" s="13">
        <v>0.36554200264784831</v>
      </c>
      <c r="AJ11" s="13">
        <v>0.15212207427126809</v>
      </c>
      <c r="AK11" s="13">
        <v>0.27096908955720211</v>
      </c>
      <c r="AL11" s="13">
        <v>0.37157723636002982</v>
      </c>
      <c r="AM11" s="13">
        <v>0.20802309561603399</v>
      </c>
      <c r="AO11" s="13">
        <v>0.1092005276290246</v>
      </c>
      <c r="AP11" s="13">
        <v>0.32758423822394472</v>
      </c>
      <c r="AQ11" s="13">
        <v>0.15965249308294541</v>
      </c>
      <c r="AR11" s="13">
        <v>0.31820649902854459</v>
      </c>
      <c r="AS11" s="13">
        <v>0.2460055280502472</v>
      </c>
      <c r="AT11" s="13">
        <v>0.21558905478093679</v>
      </c>
      <c r="AV11" s="13">
        <v>0.3050720860584844</v>
      </c>
      <c r="AW11" s="13">
        <v>0.1469858562578289</v>
      </c>
      <c r="AX11" s="13">
        <v>0.2321727768126611</v>
      </c>
      <c r="AY11" s="13">
        <v>0.27061523579936247</v>
      </c>
      <c r="AZ11" s="13">
        <v>0.21153964380048079</v>
      </c>
      <c r="BB11" s="13">
        <v>0.15561364059351099</v>
      </c>
      <c r="BC11" s="13">
        <v>0.31654016093397341</v>
      </c>
      <c r="BD11" s="13">
        <v>0.1218315498707947</v>
      </c>
      <c r="BE11" s="13">
        <v>0.24654522488444999</v>
      </c>
      <c r="BF11" s="13">
        <v>0.3873851317768392</v>
      </c>
      <c r="BH11" s="13">
        <v>0.1572931777039053</v>
      </c>
      <c r="BI11" s="13">
        <v>0.31780401463008823</v>
      </c>
      <c r="BJ11" s="13">
        <v>0.15224220260812901</v>
      </c>
      <c r="BK11" s="13">
        <v>0.25994503685520648</v>
      </c>
      <c r="BL11" s="13">
        <v>0.23714085197481119</v>
      </c>
      <c r="BN11" s="13">
        <v>0.30008465783839161</v>
      </c>
      <c r="BO11" s="13">
        <v>0.1492098325826669</v>
      </c>
      <c r="BP11" s="13">
        <v>0.23761563035764291</v>
      </c>
      <c r="BQ11" s="13">
        <v>0.2590288453777182</v>
      </c>
      <c r="BR11" s="13">
        <v>0.32747727180791047</v>
      </c>
      <c r="BS11" s="13">
        <v>0.1049604015448091</v>
      </c>
    </row>
    <row r="12" spans="2:73" ht="19" customHeight="1" x14ac:dyDescent="0.35">
      <c r="B12" s="12" t="s">
        <v>95</v>
      </c>
      <c r="C12" s="13">
        <v>0.3100699969181826</v>
      </c>
      <c r="D12" s="13">
        <v>0.19992702201383339</v>
      </c>
      <c r="E12" s="13">
        <v>0.1617809103039399</v>
      </c>
      <c r="F12" s="13">
        <v>0.22056418933950481</v>
      </c>
      <c r="G12" s="13">
        <v>0.2486582918537017</v>
      </c>
      <c r="H12" s="13">
        <v>0.36787771944977438</v>
      </c>
      <c r="I12" s="13">
        <v>0.52689159367850535</v>
      </c>
      <c r="K12" s="13">
        <v>0.313311808169632</v>
      </c>
      <c r="L12" s="13">
        <v>0.30753930257182582</v>
      </c>
      <c r="N12" s="13">
        <v>0.29720742638301939</v>
      </c>
      <c r="O12" s="13">
        <v>0.30847893090290662</v>
      </c>
      <c r="P12" s="13">
        <v>0.33570216553748439</v>
      </c>
      <c r="Q12" s="13">
        <v>0.29875301243269581</v>
      </c>
      <c r="S12" s="13">
        <v>0.28484716066883881</v>
      </c>
      <c r="T12" s="13">
        <v>0.24849576458388689</v>
      </c>
      <c r="U12" s="13">
        <v>0.33721571201882738</v>
      </c>
      <c r="V12" s="13">
        <v>0.32554881081465731</v>
      </c>
      <c r="W12" s="13">
        <v>0.31866470562282567</v>
      </c>
      <c r="X12" s="13">
        <v>0.41583410021511852</v>
      </c>
      <c r="Y12" s="13">
        <v>0.27012231309195911</v>
      </c>
      <c r="Z12" s="13">
        <v>0.337889866428223</v>
      </c>
      <c r="AB12" s="13">
        <v>0.3007522707944536</v>
      </c>
      <c r="AC12" s="13">
        <v>0.29158283788128209</v>
      </c>
      <c r="AD12" s="13">
        <v>0.36233949214115813</v>
      </c>
      <c r="AE12" s="13">
        <v>0.36261221151889339</v>
      </c>
      <c r="AF12" s="13">
        <v>0.26369600486873651</v>
      </c>
      <c r="AH12" s="13">
        <v>1.6259911253870489E-2</v>
      </c>
      <c r="AI12" s="13">
        <v>0.38893642729567629</v>
      </c>
      <c r="AJ12" s="13">
        <v>0.74024283268444357</v>
      </c>
      <c r="AK12" s="13">
        <v>0.53635318170862223</v>
      </c>
      <c r="AL12" s="13">
        <v>0.20177466580500039</v>
      </c>
      <c r="AM12" s="13">
        <v>0.6553559460153241</v>
      </c>
      <c r="AO12" s="13">
        <v>1.6491569185718421E-2</v>
      </c>
      <c r="AP12" s="13">
        <v>0.39368035314781452</v>
      </c>
      <c r="AQ12" s="13">
        <v>0.72939298618292248</v>
      </c>
      <c r="AR12" s="13">
        <v>0.50053301662861871</v>
      </c>
      <c r="AS12" s="13">
        <v>0.13913520670358201</v>
      </c>
      <c r="AT12" s="13">
        <v>0.64451965062240679</v>
      </c>
      <c r="AV12" s="13">
        <v>0.25805626832604511</v>
      </c>
      <c r="AW12" s="13">
        <v>0.55995951352217499</v>
      </c>
      <c r="AX12" s="13">
        <v>0.47390495208894662</v>
      </c>
      <c r="AY12" s="13">
        <v>0.1385699901311378</v>
      </c>
      <c r="AZ12" s="13">
        <v>0.59002618300725473</v>
      </c>
      <c r="BB12" s="13">
        <v>5.3063744052042422E-2</v>
      </c>
      <c r="BC12" s="13">
        <v>0.47435729952055078</v>
      </c>
      <c r="BD12" s="13">
        <v>0.80440959514071875</v>
      </c>
      <c r="BE12" s="13">
        <v>0.57182160678407612</v>
      </c>
      <c r="BF12" s="13">
        <v>0.16448276025808309</v>
      </c>
      <c r="BH12" s="13">
        <v>5.2336640917956319E-2</v>
      </c>
      <c r="BI12" s="13">
        <v>0.46683933246830872</v>
      </c>
      <c r="BJ12" s="13">
        <v>0.75835351750674562</v>
      </c>
      <c r="BK12" s="13">
        <v>0.61122274006229782</v>
      </c>
      <c r="BL12" s="13">
        <v>0.1081614688213912</v>
      </c>
      <c r="BN12" s="13">
        <v>0.40526446723559417</v>
      </c>
      <c r="BO12" s="13">
        <v>0.74054468390527162</v>
      </c>
      <c r="BP12" s="13">
        <v>0.60353929654190752</v>
      </c>
      <c r="BQ12" s="13">
        <v>0.48480861792832119</v>
      </c>
      <c r="BR12" s="13">
        <v>0.31985515820032362</v>
      </c>
      <c r="BS12" s="13">
        <v>2.087261772682773E-2</v>
      </c>
    </row>
    <row r="13" spans="2:73" ht="19" customHeight="1" x14ac:dyDescent="0.35">
      <c r="B13" s="12" t="s">
        <v>96</v>
      </c>
      <c r="C13" s="13">
        <v>6.0368881250222182E-2</v>
      </c>
      <c r="D13" s="13">
        <v>0.14068496231140001</v>
      </c>
      <c r="E13" s="13">
        <v>8.7833311479141432E-2</v>
      </c>
      <c r="F13" s="13">
        <v>6.1889406900878283E-2</v>
      </c>
      <c r="G13" s="13">
        <v>6.0842686939955863E-2</v>
      </c>
      <c r="H13" s="13">
        <v>2.9018653854320651E-2</v>
      </c>
      <c r="I13" s="13">
        <v>2.6407159839712389E-2</v>
      </c>
      <c r="K13" s="13">
        <v>4.0234271764750917E-2</v>
      </c>
      <c r="L13" s="13">
        <v>8.0642103291011485E-2</v>
      </c>
      <c r="N13" s="13">
        <v>3.8835184662694013E-2</v>
      </c>
      <c r="O13" s="13">
        <v>3.9808017635406152E-2</v>
      </c>
      <c r="P13" s="13">
        <v>7.3165401229329172E-2</v>
      </c>
      <c r="Q13" s="13">
        <v>8.9824875614319177E-2</v>
      </c>
      <c r="S13" s="13">
        <v>7.1076174152846894E-2</v>
      </c>
      <c r="T13" s="13">
        <v>5.7732563082761937E-2</v>
      </c>
      <c r="U13" s="13">
        <v>1.2290869836704721E-2</v>
      </c>
      <c r="V13" s="13">
        <v>9.5875996914125294E-2</v>
      </c>
      <c r="W13" s="13">
        <v>3.044986243744971E-2</v>
      </c>
      <c r="X13" s="13">
        <v>4.7265808735396223E-2</v>
      </c>
      <c r="Y13" s="13">
        <v>8.795636119934358E-2</v>
      </c>
      <c r="Z13" s="13">
        <v>4.789242551950431E-2</v>
      </c>
      <c r="AB13" s="13">
        <v>7.6165474682425433E-2</v>
      </c>
      <c r="AC13" s="13">
        <v>5.5059726270977757E-2</v>
      </c>
      <c r="AD13" s="13">
        <v>4.9517283780902727E-2</v>
      </c>
      <c r="AE13" s="13">
        <v>4.7342036985426932E-2</v>
      </c>
      <c r="AF13" s="13">
        <v>3.7818747434812533E-2</v>
      </c>
      <c r="AH13" s="13">
        <v>1.2564938334473639E-2</v>
      </c>
      <c r="AI13" s="13">
        <v>3.4074903042730122E-2</v>
      </c>
      <c r="AJ13" s="13">
        <v>2.6417605986585341E-2</v>
      </c>
      <c r="AK13" s="13">
        <v>3.7238334668451147E-2</v>
      </c>
      <c r="AL13" s="13">
        <v>7.5781860608379437E-2</v>
      </c>
      <c r="AM13" s="13">
        <v>5.9650667367698883E-2</v>
      </c>
      <c r="AO13" s="13">
        <v>1.638826667245236E-2</v>
      </c>
      <c r="AP13" s="13">
        <v>4.2074563441509491E-2</v>
      </c>
      <c r="AQ13" s="13">
        <v>3.1703312686727193E-2</v>
      </c>
      <c r="AR13" s="13">
        <v>3.6925245749688737E-2</v>
      </c>
      <c r="AS13" s="13">
        <v>5.4224214387313327E-2</v>
      </c>
      <c r="AT13" s="13">
        <v>4.8470826076409942E-2</v>
      </c>
      <c r="AV13" s="13">
        <v>2.3236860494993489E-2</v>
      </c>
      <c r="AW13" s="13">
        <v>1.0544048818111751E-2</v>
      </c>
      <c r="AX13" s="13">
        <v>1.875275893147111E-2</v>
      </c>
      <c r="AY13" s="13">
        <v>4.452706329712227E-2</v>
      </c>
      <c r="AZ13" s="13">
        <v>4.0195646485307372E-2</v>
      </c>
      <c r="BB13" s="13">
        <v>1.0516581017602901E-2</v>
      </c>
      <c r="BC13" s="13">
        <v>2.0136754217410121E-2</v>
      </c>
      <c r="BD13" s="13">
        <v>2.3456523467476641E-2</v>
      </c>
      <c r="BE13" s="13">
        <v>2.6249975334176071E-2</v>
      </c>
      <c r="BF13" s="13">
        <v>4.0004571779561932E-2</v>
      </c>
      <c r="BH13" s="13">
        <v>1.1398045745574971E-2</v>
      </c>
      <c r="BI13" s="13">
        <v>1.8349974006469622E-2</v>
      </c>
      <c r="BJ13" s="13">
        <v>3.2153037655218458E-2</v>
      </c>
      <c r="BK13" s="13">
        <v>2.8074163203968529E-2</v>
      </c>
      <c r="BL13" s="13">
        <v>2.8049801026001839E-2</v>
      </c>
      <c r="BN13" s="13">
        <v>2.4179384968243359E-2</v>
      </c>
      <c r="BO13" s="13">
        <v>0</v>
      </c>
      <c r="BP13" s="13">
        <v>2.731980337603122E-2</v>
      </c>
      <c r="BQ13" s="13">
        <v>0.108420769082123</v>
      </c>
      <c r="BR13" s="13">
        <v>3.9250467331593937E-2</v>
      </c>
      <c r="BS13" s="13">
        <v>1.164525879162644E-2</v>
      </c>
    </row>
    <row r="15" spans="2:73" x14ac:dyDescent="0.35">
      <c r="B15" t="s">
        <v>292</v>
      </c>
    </row>
    <row r="16" spans="2:73" x14ac:dyDescent="0.35">
      <c r="B16" t="s">
        <v>9</v>
      </c>
      <c r="C16" s="20"/>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U18"/>
  <sheetViews>
    <sheetView showGridLines="0" workbookViewId="0">
      <pane xSplit="2" topLeftCell="AD1" activePane="topRight" state="frozen"/>
      <selection pane="topRight" activeCell="AM13" activeCellId="1" sqref="B5:C13 AH5:AM13"/>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92</v>
      </c>
      <c r="C9" s="13">
        <v>6.0969637650339671E-2</v>
      </c>
      <c r="D9" s="13">
        <v>6.0127030173005427E-2</v>
      </c>
      <c r="E9" s="13">
        <v>0.11002988574871719</v>
      </c>
      <c r="F9" s="13">
        <v>8.5771413934990354E-2</v>
      </c>
      <c r="G9" s="13">
        <v>4.5940646209074378E-2</v>
      </c>
      <c r="H9" s="13">
        <v>3.4579539242987962E-2</v>
      </c>
      <c r="I9" s="13">
        <v>3.9836621045866619E-2</v>
      </c>
      <c r="K9" s="13">
        <v>6.7703411080975162E-2</v>
      </c>
      <c r="L9" s="13">
        <v>5.4375644864632672E-2</v>
      </c>
      <c r="N9" s="13">
        <v>0.1177826914487406</v>
      </c>
      <c r="O9" s="13">
        <v>4.7312801794868728E-2</v>
      </c>
      <c r="P9" s="13">
        <v>5.0166911141939108E-2</v>
      </c>
      <c r="Q9" s="13">
        <v>4.6680590901704663E-2</v>
      </c>
      <c r="S9" s="13">
        <v>9.1253444753632368E-2</v>
      </c>
      <c r="T9" s="13">
        <v>8.883230982844692E-2</v>
      </c>
      <c r="U9" s="13">
        <v>2.4581739673409431E-2</v>
      </c>
      <c r="V9" s="13">
        <v>5.1284311085844511E-2</v>
      </c>
      <c r="W9" s="13">
        <v>2.459121121874876E-2</v>
      </c>
      <c r="X9" s="13">
        <v>5.5327146422956552E-2</v>
      </c>
      <c r="Y9" s="13">
        <v>2.5414444808729168E-2</v>
      </c>
      <c r="Z9" s="13">
        <v>3.0082603057898609E-2</v>
      </c>
      <c r="AB9" s="13">
        <v>4.7024548724653607E-2</v>
      </c>
      <c r="AC9" s="13">
        <v>4.47230099526977E-2</v>
      </c>
      <c r="AD9" s="13">
        <v>6.0433095770401207E-2</v>
      </c>
      <c r="AE9" s="13">
        <v>4.1490080903837059E-2</v>
      </c>
      <c r="AF9" s="13">
        <v>0.17689508436228241</v>
      </c>
      <c r="AH9" s="13">
        <v>2.4908329501880131E-2</v>
      </c>
      <c r="AI9" s="13">
        <v>0.28859693244204992</v>
      </c>
      <c r="AJ9" s="13">
        <v>1.9767339703787499E-2</v>
      </c>
      <c r="AK9" s="13">
        <v>1.695901029277248E-2</v>
      </c>
      <c r="AL9" s="13">
        <v>2.8934479838452539E-2</v>
      </c>
      <c r="AM9" s="13">
        <v>0</v>
      </c>
      <c r="AO9" s="13">
        <v>2.9700263249491331E-2</v>
      </c>
      <c r="AP9" s="13">
        <v>0.29508821209901948</v>
      </c>
      <c r="AQ9" s="13">
        <v>3.2442670885481618E-2</v>
      </c>
      <c r="AR9" s="13">
        <v>6.5975025535560906E-3</v>
      </c>
      <c r="AS9" s="13">
        <v>4.1014656711601226E-3</v>
      </c>
      <c r="AT9" s="13">
        <v>0</v>
      </c>
      <c r="AV9" s="13">
        <v>0.26838040466300528</v>
      </c>
      <c r="AW9" s="13">
        <v>5.8692617984400517E-3</v>
      </c>
      <c r="AX9" s="13">
        <v>2.3825290196645001E-2</v>
      </c>
      <c r="AY9" s="13">
        <v>1.8504347401593089E-2</v>
      </c>
      <c r="AZ9" s="13">
        <v>4.2191767616595408E-3</v>
      </c>
      <c r="BB9" s="13">
        <v>2.4431317114791889E-2</v>
      </c>
      <c r="BC9" s="13">
        <v>0.23701985408818771</v>
      </c>
      <c r="BD9" s="13">
        <v>1.6919131282538091E-2</v>
      </c>
      <c r="BE9" s="13">
        <v>4.5180946225343778E-2</v>
      </c>
      <c r="BF9" s="13">
        <v>1.6089091169391459E-2</v>
      </c>
      <c r="BH9" s="13">
        <v>2.2889699774095041E-2</v>
      </c>
      <c r="BI9" s="13">
        <v>0.26623621001860442</v>
      </c>
      <c r="BJ9" s="13">
        <v>2.4416210215825931E-2</v>
      </c>
      <c r="BK9" s="13">
        <v>0</v>
      </c>
      <c r="BL9" s="13">
        <v>8.0855317343811756E-3</v>
      </c>
      <c r="BN9" s="13">
        <v>0.1982508478087717</v>
      </c>
      <c r="BO9" s="13">
        <v>0</v>
      </c>
      <c r="BP9" s="13">
        <v>4.4837853255832283E-2</v>
      </c>
      <c r="BQ9" s="13">
        <v>1.7588133986892931E-2</v>
      </c>
      <c r="BR9" s="13">
        <v>1.1555897611034229E-2</v>
      </c>
      <c r="BS9" s="13">
        <v>1.8300154028627461E-2</v>
      </c>
    </row>
    <row r="10" spans="2:73" ht="19" customHeight="1" x14ac:dyDescent="0.35">
      <c r="B10" s="12" t="s">
        <v>93</v>
      </c>
      <c r="C10" s="13">
        <v>0.1876996377332163</v>
      </c>
      <c r="D10" s="13">
        <v>0.2412461791224447</v>
      </c>
      <c r="E10" s="13">
        <v>0.23969859522166709</v>
      </c>
      <c r="F10" s="13">
        <v>0.19057842586262649</v>
      </c>
      <c r="G10" s="13">
        <v>0.17905558708758371</v>
      </c>
      <c r="H10" s="13">
        <v>0.1061354813968645</v>
      </c>
      <c r="I10" s="13">
        <v>0.18967076718130371</v>
      </c>
      <c r="K10" s="13">
        <v>0.19971905229787151</v>
      </c>
      <c r="L10" s="13">
        <v>0.1761106164484546</v>
      </c>
      <c r="N10" s="13">
        <v>0.24553149353052689</v>
      </c>
      <c r="O10" s="13">
        <v>0.1962033980662177</v>
      </c>
      <c r="P10" s="13">
        <v>0.18315292334938629</v>
      </c>
      <c r="Q10" s="13">
        <v>0.1367747583026995</v>
      </c>
      <c r="S10" s="13">
        <v>0.21457760984994831</v>
      </c>
      <c r="T10" s="13">
        <v>0.2242395028845087</v>
      </c>
      <c r="U10" s="13">
        <v>0.17131761978068311</v>
      </c>
      <c r="V10" s="13">
        <v>0.1469838678141801</v>
      </c>
      <c r="W10" s="13">
        <v>0.1684156610194778</v>
      </c>
      <c r="X10" s="13">
        <v>0.18311985157978591</v>
      </c>
      <c r="Y10" s="13">
        <v>0.13773583245862711</v>
      </c>
      <c r="Z10" s="13">
        <v>0.17199414791131079</v>
      </c>
      <c r="AB10" s="13">
        <v>0.14479595360352501</v>
      </c>
      <c r="AC10" s="13">
        <v>0.18585979735430749</v>
      </c>
      <c r="AD10" s="13">
        <v>0.14982589171570479</v>
      </c>
      <c r="AE10" s="13">
        <v>0.26329064646174333</v>
      </c>
      <c r="AF10" s="13">
        <v>0.26121979136271423</v>
      </c>
      <c r="AH10" s="13">
        <v>0.15769200771610181</v>
      </c>
      <c r="AI10" s="13">
        <v>0.46421954554637951</v>
      </c>
      <c r="AJ10" s="13">
        <v>0.112595834224445</v>
      </c>
      <c r="AK10" s="13">
        <v>0.20377692756065419</v>
      </c>
      <c r="AL10" s="13">
        <v>0.18326290225412981</v>
      </c>
      <c r="AM10" s="13">
        <v>7.8085934871798213E-2</v>
      </c>
      <c r="AO10" s="13">
        <v>0.1629269556920796</v>
      </c>
      <c r="AP10" s="13">
        <v>0.45367137313890699</v>
      </c>
      <c r="AQ10" s="13">
        <v>0.13022715863207859</v>
      </c>
      <c r="AR10" s="13">
        <v>0.25535565312112363</v>
      </c>
      <c r="AS10" s="13">
        <v>0.1416147658134205</v>
      </c>
      <c r="AT10" s="13">
        <v>8.6436904216909236E-2</v>
      </c>
      <c r="AV10" s="13">
        <v>0.4681890892366174</v>
      </c>
      <c r="AW10" s="13">
        <v>0.17167611474571479</v>
      </c>
      <c r="AX10" s="13">
        <v>0.25715369317557579</v>
      </c>
      <c r="AY10" s="13">
        <v>0.14923352198156589</v>
      </c>
      <c r="AZ10" s="13">
        <v>0.1040979932672724</v>
      </c>
      <c r="BB10" s="13">
        <v>0.1532320969206678</v>
      </c>
      <c r="BC10" s="13">
        <v>0.3783671104861186</v>
      </c>
      <c r="BD10" s="13">
        <v>0.105096963386636</v>
      </c>
      <c r="BE10" s="13">
        <v>0.21905012890700601</v>
      </c>
      <c r="BF10" s="13">
        <v>0.13110185140131361</v>
      </c>
      <c r="BH10" s="13">
        <v>0.15883149568621191</v>
      </c>
      <c r="BI10" s="13">
        <v>0.39459369591639187</v>
      </c>
      <c r="BJ10" s="13">
        <v>0.11778462219036361</v>
      </c>
      <c r="BK10" s="13">
        <v>0.2504980472176051</v>
      </c>
      <c r="BL10" s="13">
        <v>0.1470746039408381</v>
      </c>
      <c r="BN10" s="13">
        <v>0.35374445832751839</v>
      </c>
      <c r="BO10" s="13">
        <v>0.10211882638647871</v>
      </c>
      <c r="BP10" s="13">
        <v>0.20202261401419391</v>
      </c>
      <c r="BQ10" s="13">
        <v>8.1463154722637432E-2</v>
      </c>
      <c r="BR10" s="13">
        <v>0.18960002988015431</v>
      </c>
      <c r="BS10" s="13">
        <v>0.1288613905635996</v>
      </c>
    </row>
    <row r="11" spans="2:73" ht="19" customHeight="1" x14ac:dyDescent="0.35">
      <c r="B11" s="12" t="s">
        <v>94</v>
      </c>
      <c r="C11" s="13">
        <v>0.25725593318437379</v>
      </c>
      <c r="D11" s="13">
        <v>0.26407901112916499</v>
      </c>
      <c r="E11" s="13">
        <v>0.26942202768243328</v>
      </c>
      <c r="F11" s="13">
        <v>0.25740028730123649</v>
      </c>
      <c r="G11" s="13">
        <v>0.27065763114129299</v>
      </c>
      <c r="H11" s="13">
        <v>0.24915556195931499</v>
      </c>
      <c r="I11" s="13">
        <v>0.24136181987038779</v>
      </c>
      <c r="K11" s="13">
        <v>0.24999588311027571</v>
      </c>
      <c r="L11" s="13">
        <v>0.26510605365418821</v>
      </c>
      <c r="N11" s="13">
        <v>0.3071587155916245</v>
      </c>
      <c r="O11" s="13">
        <v>0.27847636853965502</v>
      </c>
      <c r="P11" s="13">
        <v>0.2270623754864656</v>
      </c>
      <c r="Q11" s="13">
        <v>0.2242424461821079</v>
      </c>
      <c r="S11" s="13">
        <v>0.27630129640897833</v>
      </c>
      <c r="T11" s="13">
        <v>0.25579912196910543</v>
      </c>
      <c r="U11" s="13">
        <v>0.29680524336664149</v>
      </c>
      <c r="V11" s="13">
        <v>0.2407948126377201</v>
      </c>
      <c r="W11" s="13">
        <v>0.22821621590794439</v>
      </c>
      <c r="X11" s="13">
        <v>0.21107336129441989</v>
      </c>
      <c r="Y11" s="13">
        <v>0.32602511211526108</v>
      </c>
      <c r="Z11" s="13">
        <v>0.26512546746428262</v>
      </c>
      <c r="AB11" s="13">
        <v>0.22638836552978089</v>
      </c>
      <c r="AC11" s="13">
        <v>0.2444500355672363</v>
      </c>
      <c r="AD11" s="13">
        <v>0.32169802850110002</v>
      </c>
      <c r="AE11" s="13">
        <v>0.2450602524767686</v>
      </c>
      <c r="AF11" s="13">
        <v>0.25612906747711528</v>
      </c>
      <c r="AH11" s="13">
        <v>0.30585058623144551</v>
      </c>
      <c r="AI11" s="13">
        <v>0.1760609867441536</v>
      </c>
      <c r="AJ11" s="13">
        <v>0.21378307308774311</v>
      </c>
      <c r="AK11" s="13">
        <v>0.44380974543911078</v>
      </c>
      <c r="AL11" s="13">
        <v>0.30275651500481932</v>
      </c>
      <c r="AM11" s="13">
        <v>0.17287616356065449</v>
      </c>
      <c r="AO11" s="13">
        <v>0.30108912018618977</v>
      </c>
      <c r="AP11" s="13">
        <v>0.17560436993141049</v>
      </c>
      <c r="AQ11" s="13">
        <v>0.2197807933159098</v>
      </c>
      <c r="AR11" s="13">
        <v>0.39826083257245842</v>
      </c>
      <c r="AS11" s="13">
        <v>0.35859249929463571</v>
      </c>
      <c r="AT11" s="13">
        <v>0.17825432458712531</v>
      </c>
      <c r="AV11" s="13">
        <v>0.20869175053751809</v>
      </c>
      <c r="AW11" s="13">
        <v>0.22224993593048789</v>
      </c>
      <c r="AX11" s="13">
        <v>0.33860710807244843</v>
      </c>
      <c r="AY11" s="13">
        <v>0.32017223265254591</v>
      </c>
      <c r="AZ11" s="13">
        <v>0.17676113156230661</v>
      </c>
      <c r="BB11" s="13">
        <v>0.28865695288884291</v>
      </c>
      <c r="BC11" s="13">
        <v>0.2246441955440035</v>
      </c>
      <c r="BD11" s="13">
        <v>0.1994926561334123</v>
      </c>
      <c r="BE11" s="13">
        <v>0.3779803771461136</v>
      </c>
      <c r="BF11" s="13">
        <v>0.33361984290240992</v>
      </c>
      <c r="BH11" s="13">
        <v>0.29497530177967618</v>
      </c>
      <c r="BI11" s="13">
        <v>0.19660352749834831</v>
      </c>
      <c r="BJ11" s="13">
        <v>0.23691175834325889</v>
      </c>
      <c r="BK11" s="13">
        <v>0.32549401196146738</v>
      </c>
      <c r="BL11" s="13">
        <v>0.323786921442618</v>
      </c>
      <c r="BN11" s="13">
        <v>0.23664648990149459</v>
      </c>
      <c r="BO11" s="13">
        <v>0.23230883644350411</v>
      </c>
      <c r="BP11" s="13">
        <v>0.35372637536229151</v>
      </c>
      <c r="BQ11" s="13">
        <v>0.1504498466533965</v>
      </c>
      <c r="BR11" s="13">
        <v>0.26143947683840751</v>
      </c>
      <c r="BS11" s="13">
        <v>0.3186104752152244</v>
      </c>
    </row>
    <row r="12" spans="2:73" ht="19" customHeight="1" x14ac:dyDescent="0.35">
      <c r="B12" s="12" t="s">
        <v>95</v>
      </c>
      <c r="C12" s="13">
        <v>0.42963730208015788</v>
      </c>
      <c r="D12" s="13">
        <v>0.29475921091590312</v>
      </c>
      <c r="E12" s="13">
        <v>0.25674071967119189</v>
      </c>
      <c r="F12" s="13">
        <v>0.39957061230455571</v>
      </c>
      <c r="G12" s="13">
        <v>0.46596495848526481</v>
      </c>
      <c r="H12" s="13">
        <v>0.5811026566350288</v>
      </c>
      <c r="I12" s="13">
        <v>0.49791904727311093</v>
      </c>
      <c r="K12" s="13">
        <v>0.45137373735925479</v>
      </c>
      <c r="L12" s="13">
        <v>0.40888606566580571</v>
      </c>
      <c r="N12" s="13">
        <v>0.31946549752912479</v>
      </c>
      <c r="O12" s="13">
        <v>0.42738689185283502</v>
      </c>
      <c r="P12" s="13">
        <v>0.46659816674518101</v>
      </c>
      <c r="Q12" s="13">
        <v>0.4784486318864794</v>
      </c>
      <c r="S12" s="13">
        <v>0.3468284823583565</v>
      </c>
      <c r="T12" s="13">
        <v>0.36516075409043819</v>
      </c>
      <c r="U12" s="13">
        <v>0.44933438826752659</v>
      </c>
      <c r="V12" s="13">
        <v>0.46837456164410052</v>
      </c>
      <c r="W12" s="13">
        <v>0.53533383528490264</v>
      </c>
      <c r="X12" s="13">
        <v>0.50904711571438388</v>
      </c>
      <c r="Y12" s="13">
        <v>0.4526980213397272</v>
      </c>
      <c r="Z12" s="13">
        <v>0.47640399847518439</v>
      </c>
      <c r="AB12" s="13">
        <v>0.47623090337582991</v>
      </c>
      <c r="AC12" s="13">
        <v>0.46589918281210208</v>
      </c>
      <c r="AD12" s="13">
        <v>0.43561864735132549</v>
      </c>
      <c r="AE12" s="13">
        <v>0.39012278418945201</v>
      </c>
      <c r="AF12" s="13">
        <v>0.29412742091783051</v>
      </c>
      <c r="AH12" s="13">
        <v>0.48232570364921939</v>
      </c>
      <c r="AI12" s="13">
        <v>5.8769389079793441E-2</v>
      </c>
      <c r="AJ12" s="13">
        <v>0.62505309811655918</v>
      </c>
      <c r="AK12" s="13">
        <v>0.28074034722251562</v>
      </c>
      <c r="AL12" s="13">
        <v>0.40547423974779928</v>
      </c>
      <c r="AM12" s="13">
        <v>0.70978662479410781</v>
      </c>
      <c r="AO12" s="13">
        <v>0.47339925550524797</v>
      </c>
      <c r="AP12" s="13">
        <v>5.5661860511018388E-2</v>
      </c>
      <c r="AQ12" s="13">
        <v>0.59179876286403332</v>
      </c>
      <c r="AR12" s="13">
        <v>0.29443417114481718</v>
      </c>
      <c r="AS12" s="13">
        <v>0.43240339221420288</v>
      </c>
      <c r="AT12" s="13">
        <v>0.69725151394882101</v>
      </c>
      <c r="AV12" s="13">
        <v>3.5473360783603032E-2</v>
      </c>
      <c r="AW12" s="13">
        <v>0.58295418815158118</v>
      </c>
      <c r="AX12" s="13">
        <v>0.3441037530312307</v>
      </c>
      <c r="AY12" s="13">
        <v>0.46289283844324403</v>
      </c>
      <c r="AZ12" s="13">
        <v>0.68657970652192157</v>
      </c>
      <c r="BB12" s="13">
        <v>0.50988950098879282</v>
      </c>
      <c r="BC12" s="13">
        <v>0.14350697621858019</v>
      </c>
      <c r="BD12" s="13">
        <v>0.65368953643360084</v>
      </c>
      <c r="BE12" s="13">
        <v>0.33153857238736067</v>
      </c>
      <c r="BF12" s="13">
        <v>0.49543867600636271</v>
      </c>
      <c r="BH12" s="13">
        <v>0.50077341081860727</v>
      </c>
      <c r="BI12" s="13">
        <v>0.12528584435529019</v>
      </c>
      <c r="BJ12" s="13">
        <v>0.59741022974480118</v>
      </c>
      <c r="BK12" s="13">
        <v>0.39593377761695903</v>
      </c>
      <c r="BL12" s="13">
        <v>0.50911717032083503</v>
      </c>
      <c r="BN12" s="13">
        <v>0.18623817593612119</v>
      </c>
      <c r="BO12" s="13">
        <v>0.64305019825261134</v>
      </c>
      <c r="BP12" s="13">
        <v>0.37154560697787281</v>
      </c>
      <c r="BQ12" s="13">
        <v>0.68847612373678069</v>
      </c>
      <c r="BR12" s="13">
        <v>0.48227682093689178</v>
      </c>
      <c r="BS12" s="13">
        <v>0.5095918485992158</v>
      </c>
    </row>
    <row r="13" spans="2:73" ht="19" customHeight="1" x14ac:dyDescent="0.35">
      <c r="B13" s="12" t="s">
        <v>96</v>
      </c>
      <c r="C13" s="13">
        <v>6.4437489351912236E-2</v>
      </c>
      <c r="D13" s="13">
        <v>0.13978856865948169</v>
      </c>
      <c r="E13" s="13">
        <v>0.1241087716759904</v>
      </c>
      <c r="F13" s="13">
        <v>6.6679260596590725E-2</v>
      </c>
      <c r="G13" s="13">
        <v>3.8381177076784068E-2</v>
      </c>
      <c r="H13" s="13">
        <v>2.9026760765803749E-2</v>
      </c>
      <c r="I13" s="13">
        <v>3.1211744629331021E-2</v>
      </c>
      <c r="K13" s="13">
        <v>3.1207916151622859E-2</v>
      </c>
      <c r="L13" s="13">
        <v>9.5521619366918845E-2</v>
      </c>
      <c r="N13" s="13">
        <v>1.0061601899983289E-2</v>
      </c>
      <c r="O13" s="13">
        <v>5.062053974642363E-2</v>
      </c>
      <c r="P13" s="13">
        <v>7.3019623277027698E-2</v>
      </c>
      <c r="Q13" s="13">
        <v>0.11385357272700861</v>
      </c>
      <c r="S13" s="13">
        <v>7.1039166629084563E-2</v>
      </c>
      <c r="T13" s="13">
        <v>6.5968311227500701E-2</v>
      </c>
      <c r="U13" s="13">
        <v>5.7961008911739283E-2</v>
      </c>
      <c r="V13" s="13">
        <v>9.2562446818154884E-2</v>
      </c>
      <c r="W13" s="13">
        <v>4.3443076568926389E-2</v>
      </c>
      <c r="X13" s="13">
        <v>4.1432524988453873E-2</v>
      </c>
      <c r="Y13" s="13">
        <v>5.8126589277655558E-2</v>
      </c>
      <c r="Z13" s="13">
        <v>5.6393783091323507E-2</v>
      </c>
      <c r="AB13" s="13">
        <v>0.1055602287662105</v>
      </c>
      <c r="AC13" s="13">
        <v>5.9067974313656332E-2</v>
      </c>
      <c r="AD13" s="13">
        <v>3.2424336661468628E-2</v>
      </c>
      <c r="AE13" s="13">
        <v>6.0036235968199E-2</v>
      </c>
      <c r="AF13" s="13">
        <v>1.162863588005783E-2</v>
      </c>
      <c r="AH13" s="13">
        <v>2.922337290135325E-2</v>
      </c>
      <c r="AI13" s="13">
        <v>1.2353146187623589E-2</v>
      </c>
      <c r="AJ13" s="13">
        <v>2.880065486746532E-2</v>
      </c>
      <c r="AK13" s="13">
        <v>5.4713969484946799E-2</v>
      </c>
      <c r="AL13" s="13">
        <v>7.957186315479893E-2</v>
      </c>
      <c r="AM13" s="13">
        <v>3.9251276773439543E-2</v>
      </c>
      <c r="AO13" s="13">
        <v>3.2884405366991248E-2</v>
      </c>
      <c r="AP13" s="13">
        <v>1.997418431964456E-2</v>
      </c>
      <c r="AQ13" s="13">
        <v>2.5750614302496651E-2</v>
      </c>
      <c r="AR13" s="13">
        <v>4.5351840608044702E-2</v>
      </c>
      <c r="AS13" s="13">
        <v>6.328787700658077E-2</v>
      </c>
      <c r="AT13" s="13">
        <v>3.8057257247144247E-2</v>
      </c>
      <c r="AV13" s="13">
        <v>1.9265394779256199E-2</v>
      </c>
      <c r="AW13" s="13">
        <v>1.7250499373776231E-2</v>
      </c>
      <c r="AX13" s="13">
        <v>3.6310155524100073E-2</v>
      </c>
      <c r="AY13" s="13">
        <v>4.9197059521051113E-2</v>
      </c>
      <c r="AZ13" s="13">
        <v>2.8341991886839651E-2</v>
      </c>
      <c r="BB13" s="13">
        <v>2.3790132086904361E-2</v>
      </c>
      <c r="BC13" s="13">
        <v>1.6461863663109939E-2</v>
      </c>
      <c r="BD13" s="13">
        <v>2.480171276381259E-2</v>
      </c>
      <c r="BE13" s="13">
        <v>2.6249975334176071E-2</v>
      </c>
      <c r="BF13" s="13">
        <v>2.3750538520521971E-2</v>
      </c>
      <c r="BH13" s="13">
        <v>2.2530091941409661E-2</v>
      </c>
      <c r="BI13" s="13">
        <v>1.7280722211365122E-2</v>
      </c>
      <c r="BJ13" s="13">
        <v>2.3477179505750439E-2</v>
      </c>
      <c r="BK13" s="13">
        <v>2.8074163203968529E-2</v>
      </c>
      <c r="BL13" s="13">
        <v>1.193577256132773E-2</v>
      </c>
      <c r="BN13" s="13">
        <v>2.5120028026094109E-2</v>
      </c>
      <c r="BO13" s="13">
        <v>2.252213891740576E-2</v>
      </c>
      <c r="BP13" s="13">
        <v>2.786755038980937E-2</v>
      </c>
      <c r="BQ13" s="13">
        <v>6.2022740900292583E-2</v>
      </c>
      <c r="BR13" s="13">
        <v>5.5127774733512457E-2</v>
      </c>
      <c r="BS13" s="13">
        <v>2.4636131593332802E-2</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U18"/>
  <sheetViews>
    <sheetView showGridLines="0" workbookViewId="0">
      <pane xSplit="2" topLeftCell="C1" activePane="topRight" state="frozen"/>
      <selection pane="topRight" activeCell="C13" activeCellId="1" sqref="AH5:AM13 B5:C13"/>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92</v>
      </c>
      <c r="C9" s="13">
        <v>3.3532536663487857E-2</v>
      </c>
      <c r="D9" s="13">
        <v>0</v>
      </c>
      <c r="E9" s="13">
        <v>4.8220331024050961E-2</v>
      </c>
      <c r="F9" s="13">
        <v>2.3251054808900381E-2</v>
      </c>
      <c r="G9" s="13">
        <v>2.5062832791496539E-2</v>
      </c>
      <c r="H9" s="13">
        <v>2.4080456980796531E-2</v>
      </c>
      <c r="I9" s="13">
        <v>5.7248393437439003E-2</v>
      </c>
      <c r="K9" s="13">
        <v>4.2267931553100817E-2</v>
      </c>
      <c r="L9" s="13">
        <v>2.4873980097098031E-2</v>
      </c>
      <c r="N9" s="13">
        <v>4.7538791779999451E-2</v>
      </c>
      <c r="O9" s="13">
        <v>2.4931256359577159E-2</v>
      </c>
      <c r="P9" s="13">
        <v>4.1896040247832701E-2</v>
      </c>
      <c r="Q9" s="13">
        <v>2.6361033367403461E-2</v>
      </c>
      <c r="S9" s="13">
        <v>2.753841787403407E-2</v>
      </c>
      <c r="T9" s="13">
        <v>2.8482884174108589E-2</v>
      </c>
      <c r="U9" s="13">
        <v>1.474739835561306E-2</v>
      </c>
      <c r="V9" s="13">
        <v>3.8455190014891567E-2</v>
      </c>
      <c r="W9" s="13">
        <v>3.2230378329879752E-2</v>
      </c>
      <c r="X9" s="13">
        <v>4.9290755645244162E-2</v>
      </c>
      <c r="Y9" s="13">
        <v>3.517445774036821E-2</v>
      </c>
      <c r="Z9" s="13">
        <v>4.7272159183221821E-2</v>
      </c>
      <c r="AB9" s="13">
        <v>2.096471269008696E-2</v>
      </c>
      <c r="AC9" s="13">
        <v>3.5801924867228829E-2</v>
      </c>
      <c r="AD9" s="13">
        <v>2.9267527161404201E-2</v>
      </c>
      <c r="AE9" s="13">
        <v>4.9228314980646712E-2</v>
      </c>
      <c r="AF9" s="13">
        <v>5.1424714529797771E-2</v>
      </c>
      <c r="AH9" s="13">
        <v>2.5722899417842801E-3</v>
      </c>
      <c r="AI9" s="13">
        <v>1.17591731047178E-2</v>
      </c>
      <c r="AJ9" s="13">
        <v>0.31849913874223068</v>
      </c>
      <c r="AK9" s="13">
        <v>3.0308338373239069E-2</v>
      </c>
      <c r="AL9" s="13">
        <v>1.3688660736457881E-2</v>
      </c>
      <c r="AM9" s="13">
        <v>8.5963458088604405E-3</v>
      </c>
      <c r="AO9" s="13">
        <v>2.8909638928345661E-3</v>
      </c>
      <c r="AP9" s="13">
        <v>1.196414201242684E-2</v>
      </c>
      <c r="AQ9" s="13">
        <v>0.30216967842015258</v>
      </c>
      <c r="AR9" s="13">
        <v>3.078206920251025E-2</v>
      </c>
      <c r="AS9" s="13">
        <v>9.7946509691108977E-3</v>
      </c>
      <c r="AT9" s="13">
        <v>9.060736776192093E-3</v>
      </c>
      <c r="AV9" s="13">
        <v>1.3389569730994781E-2</v>
      </c>
      <c r="AW9" s="13">
        <v>0.27806221415628429</v>
      </c>
      <c r="AX9" s="13">
        <v>3.6873170002030643E-2</v>
      </c>
      <c r="AY9" s="13">
        <v>9.6327908787430718E-3</v>
      </c>
      <c r="AZ9" s="13">
        <v>1.61135730877216E-2</v>
      </c>
      <c r="BB9" s="13">
        <v>5.8651946178206087E-3</v>
      </c>
      <c r="BC9" s="13">
        <v>8.2122578531826796E-3</v>
      </c>
      <c r="BD9" s="13">
        <v>0.18799668174047801</v>
      </c>
      <c r="BE9" s="13">
        <v>3.8581123585219888E-2</v>
      </c>
      <c r="BF9" s="13">
        <v>3.8422126393128933E-2</v>
      </c>
      <c r="BH9" s="13">
        <v>6.3567956590379867E-3</v>
      </c>
      <c r="BI9" s="13">
        <v>1.3510129433945049E-2</v>
      </c>
      <c r="BJ9" s="13">
        <v>0.17550008165974959</v>
      </c>
      <c r="BK9" s="13">
        <v>4.1262239157755003E-2</v>
      </c>
      <c r="BL9" s="13">
        <v>1.930894162903788E-2</v>
      </c>
      <c r="BN9" s="13">
        <v>1.2624518316657091E-2</v>
      </c>
      <c r="BO9" s="13">
        <v>0.21680562567674341</v>
      </c>
      <c r="BP9" s="13">
        <v>5.4515587138062697E-2</v>
      </c>
      <c r="BQ9" s="13">
        <v>1.4425313318118639E-2</v>
      </c>
      <c r="BR9" s="13">
        <v>2.7596472288124129E-2</v>
      </c>
      <c r="BS9" s="13">
        <v>7.8403776530573625E-3</v>
      </c>
    </row>
    <row r="10" spans="2:73" ht="19" customHeight="1" x14ac:dyDescent="0.35">
      <c r="B10" s="12" t="s">
        <v>93</v>
      </c>
      <c r="C10" s="13">
        <v>0.1289983981425927</v>
      </c>
      <c r="D10" s="13">
        <v>0.1281927067460524</v>
      </c>
      <c r="E10" s="13">
        <v>0.14704740744544989</v>
      </c>
      <c r="F10" s="13">
        <v>0.13353079049080019</v>
      </c>
      <c r="G10" s="13">
        <v>6.7862801318172156E-2</v>
      </c>
      <c r="H10" s="13">
        <v>9.3272791588391898E-2</v>
      </c>
      <c r="I10" s="13">
        <v>0.18385294323428419</v>
      </c>
      <c r="K10" s="13">
        <v>0.1373558890370509</v>
      </c>
      <c r="L10" s="13">
        <v>0.1209366984503779</v>
      </c>
      <c r="N10" s="13">
        <v>0.21143078624072029</v>
      </c>
      <c r="O10" s="13">
        <v>0.1058687983248939</v>
      </c>
      <c r="P10" s="13">
        <v>0.14317191853939279</v>
      </c>
      <c r="Q10" s="13">
        <v>8.3385791712825924E-2</v>
      </c>
      <c r="S10" s="13">
        <v>0.1244999468719377</v>
      </c>
      <c r="T10" s="13">
        <v>0.14301192042325589</v>
      </c>
      <c r="U10" s="13">
        <v>0.10445022653822091</v>
      </c>
      <c r="V10" s="13">
        <v>0.1365690242653454</v>
      </c>
      <c r="W10" s="13">
        <v>0.16737479039231579</v>
      </c>
      <c r="X10" s="13">
        <v>7.8674718092571164E-2</v>
      </c>
      <c r="Y10" s="13">
        <v>0.18225990007807411</v>
      </c>
      <c r="Z10" s="13">
        <v>0.1048632247111637</v>
      </c>
      <c r="AB10" s="13">
        <v>0.10705938277459839</v>
      </c>
      <c r="AC10" s="13">
        <v>0.1112032469409088</v>
      </c>
      <c r="AD10" s="13">
        <v>0.13939363407215161</v>
      </c>
      <c r="AE10" s="13">
        <v>0.1619814926173766</v>
      </c>
      <c r="AF10" s="13">
        <v>0.195679324015158</v>
      </c>
      <c r="AH10" s="13">
        <v>6.8960992837491755E-2</v>
      </c>
      <c r="AI10" s="13">
        <v>0.14454427404491271</v>
      </c>
      <c r="AJ10" s="13">
        <v>0.46989305541261378</v>
      </c>
      <c r="AK10" s="13">
        <v>7.9769189208784008E-2</v>
      </c>
      <c r="AL10" s="13">
        <v>2.009575286661509E-2</v>
      </c>
      <c r="AM10" s="13">
        <v>0.2066831681121741</v>
      </c>
      <c r="AO10" s="13">
        <v>6.7014503713562962E-2</v>
      </c>
      <c r="AP10" s="13">
        <v>0.14009164537175919</v>
      </c>
      <c r="AQ10" s="13">
        <v>0.46711908659637391</v>
      </c>
      <c r="AR10" s="13">
        <v>0.1012434278867804</v>
      </c>
      <c r="AS10" s="13">
        <v>6.6371949577600474E-3</v>
      </c>
      <c r="AT10" s="13">
        <v>0.1996721622786764</v>
      </c>
      <c r="AV10" s="13">
        <v>0.12814746329321039</v>
      </c>
      <c r="AW10" s="13">
        <v>0.4601970582442641</v>
      </c>
      <c r="AX10" s="13">
        <v>4.8458285916771308E-2</v>
      </c>
      <c r="AY10" s="13">
        <v>3.5538505365512937E-2</v>
      </c>
      <c r="AZ10" s="13">
        <v>0.20909957464705531</v>
      </c>
      <c r="BB10" s="13">
        <v>5.8323486440862819E-2</v>
      </c>
      <c r="BC10" s="13">
        <v>0.15198948977297669</v>
      </c>
      <c r="BD10" s="13">
        <v>0.43966575487445242</v>
      </c>
      <c r="BE10" s="13">
        <v>9.9348668124171244E-2</v>
      </c>
      <c r="BF10" s="13">
        <v>7.2988573657450442E-2</v>
      </c>
      <c r="BH10" s="13">
        <v>6.2416569146012887E-2</v>
      </c>
      <c r="BI10" s="13">
        <v>0.11513738053355729</v>
      </c>
      <c r="BJ10" s="13">
        <v>0.45272520607886452</v>
      </c>
      <c r="BK10" s="13">
        <v>0.1306963285402101</v>
      </c>
      <c r="BL10" s="13">
        <v>5.7491756442542792E-2</v>
      </c>
      <c r="BN10" s="13">
        <v>0.13884953033487529</v>
      </c>
      <c r="BO10" s="13">
        <v>0.47161689182756422</v>
      </c>
      <c r="BP10" s="13">
        <v>6.5311657358450625E-2</v>
      </c>
      <c r="BQ10" s="13">
        <v>0.22313057257885341</v>
      </c>
      <c r="BR10" s="13">
        <v>2.3873561662258309E-2</v>
      </c>
      <c r="BS10" s="13">
        <v>5.660767767194274E-2</v>
      </c>
    </row>
    <row r="11" spans="2:73" ht="19" customHeight="1" x14ac:dyDescent="0.35">
      <c r="B11" s="12" t="s">
        <v>94</v>
      </c>
      <c r="C11" s="13">
        <v>0.22487427678432589</v>
      </c>
      <c r="D11" s="13">
        <v>0.27346900044612771</v>
      </c>
      <c r="E11" s="13">
        <v>0.24962856433464189</v>
      </c>
      <c r="F11" s="13">
        <v>0.26172010852588101</v>
      </c>
      <c r="G11" s="13">
        <v>0.2024555758846672</v>
      </c>
      <c r="H11" s="13">
        <v>0.17254136529175959</v>
      </c>
      <c r="I11" s="13">
        <v>0.21596310464174789</v>
      </c>
      <c r="K11" s="13">
        <v>0.2286756753491537</v>
      </c>
      <c r="L11" s="13">
        <v>0.22158859528630859</v>
      </c>
      <c r="N11" s="13">
        <v>0.27989019292151412</v>
      </c>
      <c r="O11" s="13">
        <v>0.25004362008120973</v>
      </c>
      <c r="P11" s="13">
        <v>0.17890487567530891</v>
      </c>
      <c r="Q11" s="13">
        <v>0.1989722400852188</v>
      </c>
      <c r="S11" s="13">
        <v>0.24686784721310451</v>
      </c>
      <c r="T11" s="13">
        <v>0.26131273123685578</v>
      </c>
      <c r="U11" s="13">
        <v>0.1653037924459505</v>
      </c>
      <c r="V11" s="13">
        <v>0.2314849864846199</v>
      </c>
      <c r="W11" s="13">
        <v>0.19805115380663901</v>
      </c>
      <c r="X11" s="13">
        <v>0.23065791560354401</v>
      </c>
      <c r="Y11" s="13">
        <v>0.27551751198094121</v>
      </c>
      <c r="Z11" s="13">
        <v>0.1305495894152803</v>
      </c>
      <c r="AB11" s="13">
        <v>0.1914753401414564</v>
      </c>
      <c r="AC11" s="13">
        <v>0.23221602924490251</v>
      </c>
      <c r="AD11" s="13">
        <v>0.20271388294609419</v>
      </c>
      <c r="AE11" s="13">
        <v>0.21141760568808191</v>
      </c>
      <c r="AF11" s="13">
        <v>0.31448758714707042</v>
      </c>
      <c r="AH11" s="13">
        <v>0.17391684126180679</v>
      </c>
      <c r="AI11" s="13">
        <v>0.23734424577852589</v>
      </c>
      <c r="AJ11" s="13">
        <v>0.16373347385889961</v>
      </c>
      <c r="AK11" s="13">
        <v>0.39652179949136462</v>
      </c>
      <c r="AL11" s="13">
        <v>0.27082642057258599</v>
      </c>
      <c r="AM11" s="13">
        <v>0.28884559670818499</v>
      </c>
      <c r="AO11" s="13">
        <v>0.19368610520266549</v>
      </c>
      <c r="AP11" s="13">
        <v>0.25002973950228757</v>
      </c>
      <c r="AQ11" s="13">
        <v>0.18206304682131769</v>
      </c>
      <c r="AR11" s="13">
        <v>0.34794048633790597</v>
      </c>
      <c r="AS11" s="13">
        <v>0.19490720209675699</v>
      </c>
      <c r="AT11" s="13">
        <v>0.29308372601969662</v>
      </c>
      <c r="AV11" s="13">
        <v>0.24396094909918581</v>
      </c>
      <c r="AW11" s="13">
        <v>0.16190054464637671</v>
      </c>
      <c r="AX11" s="13">
        <v>0.35806131323142171</v>
      </c>
      <c r="AY11" s="13">
        <v>0.26507346286088918</v>
      </c>
      <c r="AZ11" s="13">
        <v>0.28260370407481639</v>
      </c>
      <c r="BB11" s="13">
        <v>0.17190211321618609</v>
      </c>
      <c r="BC11" s="13">
        <v>0.2192090149584619</v>
      </c>
      <c r="BD11" s="13">
        <v>0.26693866437454089</v>
      </c>
      <c r="BE11" s="13">
        <v>0.43166532418791431</v>
      </c>
      <c r="BF11" s="13">
        <v>0.28257688771096168</v>
      </c>
      <c r="BH11" s="13">
        <v>0.18457141024784771</v>
      </c>
      <c r="BI11" s="13">
        <v>0.2473174119651336</v>
      </c>
      <c r="BJ11" s="13">
        <v>0.26495889181156068</v>
      </c>
      <c r="BK11" s="13">
        <v>0.34058251005235929</v>
      </c>
      <c r="BL11" s="13">
        <v>0.1981165544487451</v>
      </c>
      <c r="BN11" s="13">
        <v>0.25142723405386558</v>
      </c>
      <c r="BO11" s="13">
        <v>0.2401640923340434</v>
      </c>
      <c r="BP11" s="13">
        <v>0.40194863141302722</v>
      </c>
      <c r="BQ11" s="13">
        <v>0.31388526790725008</v>
      </c>
      <c r="BR11" s="13">
        <v>0.27334477795835971</v>
      </c>
      <c r="BS11" s="13">
        <v>0.1425543054226264</v>
      </c>
    </row>
    <row r="12" spans="2:73" ht="19" customHeight="1" x14ac:dyDescent="0.35">
      <c r="B12" s="12" t="s">
        <v>95</v>
      </c>
      <c r="C12" s="13">
        <v>0.51376894826488073</v>
      </c>
      <c r="D12" s="13">
        <v>0.39900982654183581</v>
      </c>
      <c r="E12" s="13">
        <v>0.41012093027600921</v>
      </c>
      <c r="F12" s="13">
        <v>0.47796934371815752</v>
      </c>
      <c r="G12" s="13">
        <v>0.62032310036156968</v>
      </c>
      <c r="H12" s="13">
        <v>0.65049778576389328</v>
      </c>
      <c r="I12" s="13">
        <v>0.48588249713117682</v>
      </c>
      <c r="K12" s="13">
        <v>0.5403445313654438</v>
      </c>
      <c r="L12" s="13">
        <v>0.48607799201085827</v>
      </c>
      <c r="N12" s="13">
        <v>0.41919630949374742</v>
      </c>
      <c r="O12" s="13">
        <v>0.54755612285296629</v>
      </c>
      <c r="P12" s="13">
        <v>0.51679832862569008</v>
      </c>
      <c r="Q12" s="13">
        <v>0.53557219421448288</v>
      </c>
      <c r="S12" s="13">
        <v>0.47780954331029191</v>
      </c>
      <c r="T12" s="13">
        <v>0.45613730647113909</v>
      </c>
      <c r="U12" s="13">
        <v>0.67431475915814554</v>
      </c>
      <c r="V12" s="13">
        <v>0.46648944150979638</v>
      </c>
      <c r="W12" s="13">
        <v>0.53384325082097428</v>
      </c>
      <c r="X12" s="13">
        <v>0.57466611889634966</v>
      </c>
      <c r="Y12" s="13">
        <v>0.43147456274470958</v>
      </c>
      <c r="Z12" s="13">
        <v>0.63642879572583488</v>
      </c>
      <c r="AB12" s="13">
        <v>0.55148436505430565</v>
      </c>
      <c r="AC12" s="13">
        <v>0.52585114541901135</v>
      </c>
      <c r="AD12" s="13">
        <v>0.53933012615404208</v>
      </c>
      <c r="AE12" s="13">
        <v>0.48075222961222358</v>
      </c>
      <c r="AF12" s="13">
        <v>0.41763747266460699</v>
      </c>
      <c r="AH12" s="13">
        <v>0.68951110962753004</v>
      </c>
      <c r="AI12" s="13">
        <v>0.55085780050227307</v>
      </c>
      <c r="AJ12" s="13">
        <v>2.7501098691615919E-2</v>
      </c>
      <c r="AK12" s="13">
        <v>0.44871531027763362</v>
      </c>
      <c r="AL12" s="13">
        <v>0.57973208408687882</v>
      </c>
      <c r="AM12" s="13">
        <v>0.40678382673943442</v>
      </c>
      <c r="AO12" s="13">
        <v>0.66327155746058908</v>
      </c>
      <c r="AP12" s="13">
        <v>0.53404695057847462</v>
      </c>
      <c r="AQ12" s="13">
        <v>2.339782518981872E-2</v>
      </c>
      <c r="AR12" s="13">
        <v>0.47721060026303941</v>
      </c>
      <c r="AS12" s="13">
        <v>0.70431309063973135</v>
      </c>
      <c r="AT12" s="13">
        <v>0.41277853476874782</v>
      </c>
      <c r="AV12" s="13">
        <v>0.55817381875886118</v>
      </c>
      <c r="AW12" s="13">
        <v>3.9540446944453987E-2</v>
      </c>
      <c r="AX12" s="13">
        <v>0.49310251460091931</v>
      </c>
      <c r="AY12" s="13">
        <v>0.62557828496516732</v>
      </c>
      <c r="AZ12" s="13">
        <v>0.42679642700129572</v>
      </c>
      <c r="BB12" s="13">
        <v>0.70275782297765643</v>
      </c>
      <c r="BC12" s="13">
        <v>0.57032919153814388</v>
      </c>
      <c r="BD12" s="13">
        <v>8.6090721099862544E-2</v>
      </c>
      <c r="BE12" s="13">
        <v>0.3993597732593589</v>
      </c>
      <c r="BF12" s="13">
        <v>0.5614979408382712</v>
      </c>
      <c r="BH12" s="13">
        <v>0.68363238698602313</v>
      </c>
      <c r="BI12" s="13">
        <v>0.57842715234551589</v>
      </c>
      <c r="BJ12" s="13">
        <v>8.873539598956269E-2</v>
      </c>
      <c r="BK12" s="13">
        <v>0.44758954725317412</v>
      </c>
      <c r="BL12" s="13">
        <v>0.6834031717759067</v>
      </c>
      <c r="BN12" s="13">
        <v>0.54696153289364391</v>
      </c>
      <c r="BO12" s="13">
        <v>4.582336896000283E-2</v>
      </c>
      <c r="BP12" s="13">
        <v>0.44193987707579652</v>
      </c>
      <c r="BQ12" s="13">
        <v>0.32482731770461132</v>
      </c>
      <c r="BR12" s="13">
        <v>0.58233256212438333</v>
      </c>
      <c r="BS12" s="13">
        <v>0.73810177015711831</v>
      </c>
    </row>
    <row r="13" spans="2:73" ht="19" customHeight="1" x14ac:dyDescent="0.35">
      <c r="B13" s="12" t="s">
        <v>96</v>
      </c>
      <c r="C13" s="13">
        <v>9.8825840144712962E-2</v>
      </c>
      <c r="D13" s="13">
        <v>0.19932846626598411</v>
      </c>
      <c r="E13" s="13">
        <v>0.14498276691984799</v>
      </c>
      <c r="F13" s="13">
        <v>0.1035287024562609</v>
      </c>
      <c r="G13" s="13">
        <v>8.4295689644094327E-2</v>
      </c>
      <c r="H13" s="13">
        <v>5.9607600375158679E-2</v>
      </c>
      <c r="I13" s="13">
        <v>5.7053061555352037E-2</v>
      </c>
      <c r="K13" s="13">
        <v>5.1355972695250808E-2</v>
      </c>
      <c r="L13" s="13">
        <v>0.14652273415535699</v>
      </c>
      <c r="N13" s="13">
        <v>4.19439195640188E-2</v>
      </c>
      <c r="O13" s="13">
        <v>7.1600202381352993E-2</v>
      </c>
      <c r="P13" s="13">
        <v>0.11922883691177549</v>
      </c>
      <c r="Q13" s="13">
        <v>0.15570874062006901</v>
      </c>
      <c r="S13" s="13">
        <v>0.12328424473063181</v>
      </c>
      <c r="T13" s="13">
        <v>0.1110551576946405</v>
      </c>
      <c r="U13" s="13">
        <v>4.1183823502069901E-2</v>
      </c>
      <c r="V13" s="13">
        <v>0.12700135772534671</v>
      </c>
      <c r="W13" s="13">
        <v>6.8500426650191182E-2</v>
      </c>
      <c r="X13" s="13">
        <v>6.6710491762291074E-2</v>
      </c>
      <c r="Y13" s="13">
        <v>7.5573567455906945E-2</v>
      </c>
      <c r="Z13" s="13">
        <v>8.088623096449904E-2</v>
      </c>
      <c r="AB13" s="13">
        <v>0.1290161993395525</v>
      </c>
      <c r="AC13" s="13">
        <v>9.4927653527948422E-2</v>
      </c>
      <c r="AD13" s="13">
        <v>8.9294829666308015E-2</v>
      </c>
      <c r="AE13" s="13">
        <v>9.6620357101671259E-2</v>
      </c>
      <c r="AF13" s="13">
        <v>2.0770901643366979E-2</v>
      </c>
      <c r="AH13" s="13">
        <v>6.5038766331387249E-2</v>
      </c>
      <c r="AI13" s="13">
        <v>5.5494506569570598E-2</v>
      </c>
      <c r="AJ13" s="13">
        <v>2.0373233294639938E-2</v>
      </c>
      <c r="AK13" s="13">
        <v>4.4685362648978481E-2</v>
      </c>
      <c r="AL13" s="13">
        <v>0.11565708173746191</v>
      </c>
      <c r="AM13" s="13">
        <v>8.9091062631346141E-2</v>
      </c>
      <c r="AO13" s="13">
        <v>7.3136869730347942E-2</v>
      </c>
      <c r="AP13" s="13">
        <v>6.3867522535051832E-2</v>
      </c>
      <c r="AQ13" s="13">
        <v>2.5250362972337129E-2</v>
      </c>
      <c r="AR13" s="13">
        <v>4.2823416309763933E-2</v>
      </c>
      <c r="AS13" s="13">
        <v>8.4347861336640753E-2</v>
      </c>
      <c r="AT13" s="13">
        <v>8.540484015668702E-2</v>
      </c>
      <c r="AV13" s="13">
        <v>5.6328199117747953E-2</v>
      </c>
      <c r="AW13" s="13">
        <v>6.029973600862075E-2</v>
      </c>
      <c r="AX13" s="13">
        <v>6.3504716248857007E-2</v>
      </c>
      <c r="AY13" s="13">
        <v>6.4176955929687529E-2</v>
      </c>
      <c r="AZ13" s="13">
        <v>6.5386721189110916E-2</v>
      </c>
      <c r="BB13" s="13">
        <v>6.1151382747473837E-2</v>
      </c>
      <c r="BC13" s="13">
        <v>5.0260045877234753E-2</v>
      </c>
      <c r="BD13" s="13">
        <v>1.9308177910665979E-2</v>
      </c>
      <c r="BE13" s="13">
        <v>3.104511084333577E-2</v>
      </c>
      <c r="BF13" s="13">
        <v>4.451447140018748E-2</v>
      </c>
      <c r="BH13" s="13">
        <v>6.302283796107841E-2</v>
      </c>
      <c r="BI13" s="13">
        <v>4.5607925721848068E-2</v>
      </c>
      <c r="BJ13" s="13">
        <v>1.80804244602626E-2</v>
      </c>
      <c r="BK13" s="13">
        <v>3.9869374996501471E-2</v>
      </c>
      <c r="BL13" s="13">
        <v>4.1679575703767437E-2</v>
      </c>
      <c r="BN13" s="13">
        <v>5.0137184400957907E-2</v>
      </c>
      <c r="BO13" s="13">
        <v>2.5590021201645989E-2</v>
      </c>
      <c r="BP13" s="13">
        <v>3.6284247014662763E-2</v>
      </c>
      <c r="BQ13" s="13">
        <v>0.1237315284911667</v>
      </c>
      <c r="BR13" s="13">
        <v>9.2852625966874852E-2</v>
      </c>
      <c r="BS13" s="13">
        <v>5.4895869095255227E-2</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U18"/>
  <sheetViews>
    <sheetView showGridLines="0" workbookViewId="0">
      <pane xSplit="2" topLeftCell="C1" activePane="topRight" state="frozen"/>
      <selection pane="topRight" activeCell="B18" sqref="B18"/>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92</v>
      </c>
      <c r="C9" s="13">
        <v>0</v>
      </c>
      <c r="D9" s="13">
        <v>0</v>
      </c>
      <c r="E9" s="13">
        <v>0</v>
      </c>
      <c r="F9" s="13">
        <v>0</v>
      </c>
      <c r="G9" s="13">
        <v>0</v>
      </c>
      <c r="H9" s="13">
        <v>0</v>
      </c>
      <c r="I9" s="13">
        <v>0</v>
      </c>
      <c r="K9" s="13">
        <v>0</v>
      </c>
      <c r="L9" s="13">
        <v>0</v>
      </c>
      <c r="N9" s="13">
        <v>0</v>
      </c>
      <c r="O9" s="13">
        <v>0</v>
      </c>
      <c r="P9" s="13">
        <v>0</v>
      </c>
      <c r="Q9" s="13">
        <v>0</v>
      </c>
      <c r="S9" s="13">
        <v>0</v>
      </c>
      <c r="T9" s="13">
        <v>0</v>
      </c>
      <c r="U9" s="13">
        <v>0</v>
      </c>
      <c r="V9" s="13">
        <v>0</v>
      </c>
      <c r="W9" s="13">
        <v>0</v>
      </c>
      <c r="X9" s="13">
        <v>0</v>
      </c>
      <c r="Y9" s="13">
        <v>0</v>
      </c>
      <c r="Z9" s="13">
        <v>0</v>
      </c>
      <c r="AB9" s="13">
        <v>0</v>
      </c>
      <c r="AC9" s="13">
        <v>0</v>
      </c>
      <c r="AD9" s="13">
        <v>0</v>
      </c>
      <c r="AE9" s="13">
        <v>0</v>
      </c>
      <c r="AF9" s="13">
        <v>0</v>
      </c>
      <c r="AH9" s="13">
        <v>0</v>
      </c>
      <c r="AI9" s="13">
        <v>0</v>
      </c>
      <c r="AJ9" s="13">
        <v>0</v>
      </c>
      <c r="AK9" s="13">
        <v>0</v>
      </c>
      <c r="AL9" s="13">
        <v>0</v>
      </c>
      <c r="AM9" s="13">
        <v>0</v>
      </c>
      <c r="AO9" s="13">
        <v>0</v>
      </c>
      <c r="AP9" s="13">
        <v>0</v>
      </c>
      <c r="AQ9" s="13">
        <v>0</v>
      </c>
      <c r="AR9" s="13">
        <v>0</v>
      </c>
      <c r="AS9" s="13">
        <v>0</v>
      </c>
      <c r="AT9" s="13">
        <v>0</v>
      </c>
      <c r="AV9" s="13">
        <v>0</v>
      </c>
      <c r="AW9" s="13">
        <v>0</v>
      </c>
      <c r="AX9" s="13">
        <v>0</v>
      </c>
      <c r="AY9" s="13">
        <v>0</v>
      </c>
      <c r="AZ9" s="13">
        <v>0</v>
      </c>
      <c r="BB9" s="13">
        <v>0</v>
      </c>
      <c r="BC9" s="13">
        <v>0</v>
      </c>
      <c r="BD9" s="13">
        <v>0</v>
      </c>
      <c r="BE9" s="13">
        <v>0</v>
      </c>
      <c r="BF9" s="13">
        <v>0</v>
      </c>
      <c r="BH9" s="13">
        <v>0</v>
      </c>
      <c r="BI9" s="13">
        <v>0</v>
      </c>
      <c r="BJ9" s="13">
        <v>0</v>
      </c>
      <c r="BK9" s="13">
        <v>0</v>
      </c>
      <c r="BL9" s="13">
        <v>0</v>
      </c>
      <c r="BN9" s="13">
        <v>0</v>
      </c>
      <c r="BO9" s="13">
        <v>0</v>
      </c>
      <c r="BP9" s="13">
        <v>0</v>
      </c>
      <c r="BQ9" s="13">
        <v>0</v>
      </c>
      <c r="BR9" s="13">
        <v>0</v>
      </c>
      <c r="BS9" s="13">
        <v>0</v>
      </c>
    </row>
    <row r="10" spans="2:73" ht="19" customHeight="1" x14ac:dyDescent="0.35">
      <c r="B10" s="12" t="s">
        <v>93</v>
      </c>
      <c r="C10" s="13">
        <v>0</v>
      </c>
      <c r="D10" s="13">
        <v>0</v>
      </c>
      <c r="E10" s="13">
        <v>0</v>
      </c>
      <c r="F10" s="13">
        <v>0</v>
      </c>
      <c r="G10" s="13">
        <v>0</v>
      </c>
      <c r="H10" s="13">
        <v>0</v>
      </c>
      <c r="I10" s="13">
        <v>0</v>
      </c>
      <c r="K10" s="13">
        <v>0</v>
      </c>
      <c r="L10" s="13">
        <v>0</v>
      </c>
      <c r="N10" s="13">
        <v>0</v>
      </c>
      <c r="O10" s="13">
        <v>0</v>
      </c>
      <c r="P10" s="13">
        <v>0</v>
      </c>
      <c r="Q10" s="13">
        <v>0</v>
      </c>
      <c r="S10" s="13">
        <v>0</v>
      </c>
      <c r="T10" s="13">
        <v>0</v>
      </c>
      <c r="U10" s="13">
        <v>0</v>
      </c>
      <c r="V10" s="13">
        <v>0</v>
      </c>
      <c r="W10" s="13">
        <v>0</v>
      </c>
      <c r="X10" s="13">
        <v>0</v>
      </c>
      <c r="Y10" s="13">
        <v>0</v>
      </c>
      <c r="Z10" s="13">
        <v>0</v>
      </c>
      <c r="AB10" s="13">
        <v>0</v>
      </c>
      <c r="AC10" s="13">
        <v>0</v>
      </c>
      <c r="AD10" s="13">
        <v>0</v>
      </c>
      <c r="AE10" s="13">
        <v>0</v>
      </c>
      <c r="AF10" s="13">
        <v>0</v>
      </c>
      <c r="AH10" s="13">
        <v>0</v>
      </c>
      <c r="AI10" s="13">
        <v>0</v>
      </c>
      <c r="AJ10" s="13">
        <v>0</v>
      </c>
      <c r="AK10" s="13">
        <v>0</v>
      </c>
      <c r="AL10" s="13">
        <v>0</v>
      </c>
      <c r="AM10" s="13">
        <v>0</v>
      </c>
      <c r="AO10" s="13">
        <v>0</v>
      </c>
      <c r="AP10" s="13">
        <v>0</v>
      </c>
      <c r="AQ10" s="13">
        <v>0</v>
      </c>
      <c r="AR10" s="13">
        <v>0</v>
      </c>
      <c r="AS10" s="13">
        <v>0</v>
      </c>
      <c r="AT10" s="13">
        <v>0</v>
      </c>
      <c r="AV10" s="13">
        <v>0</v>
      </c>
      <c r="AW10" s="13">
        <v>0</v>
      </c>
      <c r="AX10" s="13">
        <v>0</v>
      </c>
      <c r="AY10" s="13">
        <v>0</v>
      </c>
      <c r="AZ10" s="13">
        <v>0</v>
      </c>
      <c r="BB10" s="13">
        <v>0</v>
      </c>
      <c r="BC10" s="13">
        <v>0</v>
      </c>
      <c r="BD10" s="13">
        <v>0</v>
      </c>
      <c r="BE10" s="13">
        <v>0</v>
      </c>
      <c r="BF10" s="13">
        <v>0</v>
      </c>
      <c r="BH10" s="13">
        <v>0</v>
      </c>
      <c r="BI10" s="13">
        <v>0</v>
      </c>
      <c r="BJ10" s="13">
        <v>0</v>
      </c>
      <c r="BK10" s="13">
        <v>0</v>
      </c>
      <c r="BL10" s="13">
        <v>0</v>
      </c>
      <c r="BN10" s="13">
        <v>0</v>
      </c>
      <c r="BO10" s="13">
        <v>0</v>
      </c>
      <c r="BP10" s="13">
        <v>0</v>
      </c>
      <c r="BQ10" s="13">
        <v>0</v>
      </c>
      <c r="BR10" s="13">
        <v>0</v>
      </c>
      <c r="BS10" s="13">
        <v>0</v>
      </c>
    </row>
    <row r="11" spans="2:73" ht="19" customHeight="1" x14ac:dyDescent="0.35">
      <c r="B11" s="12" t="s">
        <v>94</v>
      </c>
      <c r="C11" s="13">
        <v>0</v>
      </c>
      <c r="D11" s="13">
        <v>0</v>
      </c>
      <c r="E11" s="13">
        <v>0</v>
      </c>
      <c r="F11" s="13">
        <v>0</v>
      </c>
      <c r="G11" s="13">
        <v>0</v>
      </c>
      <c r="H11" s="13">
        <v>0</v>
      </c>
      <c r="I11" s="13">
        <v>0</v>
      </c>
      <c r="K11" s="13">
        <v>0</v>
      </c>
      <c r="L11" s="13">
        <v>0</v>
      </c>
      <c r="N11" s="13">
        <v>0</v>
      </c>
      <c r="O11" s="13">
        <v>0</v>
      </c>
      <c r="P11" s="13">
        <v>0</v>
      </c>
      <c r="Q11" s="13">
        <v>0</v>
      </c>
      <c r="S11" s="13">
        <v>0</v>
      </c>
      <c r="T11" s="13">
        <v>0</v>
      </c>
      <c r="U11" s="13">
        <v>0</v>
      </c>
      <c r="V11" s="13">
        <v>0</v>
      </c>
      <c r="W11" s="13">
        <v>0</v>
      </c>
      <c r="X11" s="13">
        <v>0</v>
      </c>
      <c r="Y11" s="13">
        <v>0</v>
      </c>
      <c r="Z11" s="13">
        <v>0</v>
      </c>
      <c r="AB11" s="13">
        <v>0</v>
      </c>
      <c r="AC11" s="13">
        <v>0</v>
      </c>
      <c r="AD11" s="13">
        <v>0</v>
      </c>
      <c r="AE11" s="13">
        <v>0</v>
      </c>
      <c r="AF11" s="13">
        <v>0</v>
      </c>
      <c r="AH11" s="13">
        <v>0</v>
      </c>
      <c r="AI11" s="13">
        <v>0</v>
      </c>
      <c r="AJ11" s="13">
        <v>0</v>
      </c>
      <c r="AK11" s="13">
        <v>0</v>
      </c>
      <c r="AL11" s="13">
        <v>0</v>
      </c>
      <c r="AM11" s="13">
        <v>0</v>
      </c>
      <c r="AO11" s="13">
        <v>0</v>
      </c>
      <c r="AP11" s="13">
        <v>0</v>
      </c>
      <c r="AQ11" s="13">
        <v>0</v>
      </c>
      <c r="AR11" s="13">
        <v>0</v>
      </c>
      <c r="AS11" s="13">
        <v>0</v>
      </c>
      <c r="AT11" s="13">
        <v>0</v>
      </c>
      <c r="AV11" s="13">
        <v>0</v>
      </c>
      <c r="AW11" s="13">
        <v>0</v>
      </c>
      <c r="AX11" s="13">
        <v>0</v>
      </c>
      <c r="AY11" s="13">
        <v>0</v>
      </c>
      <c r="AZ11" s="13">
        <v>0</v>
      </c>
      <c r="BB11" s="13">
        <v>0</v>
      </c>
      <c r="BC11" s="13">
        <v>0</v>
      </c>
      <c r="BD11" s="13">
        <v>0</v>
      </c>
      <c r="BE11" s="13">
        <v>0</v>
      </c>
      <c r="BF11" s="13">
        <v>0</v>
      </c>
      <c r="BH11" s="13">
        <v>0</v>
      </c>
      <c r="BI11" s="13">
        <v>0</v>
      </c>
      <c r="BJ11" s="13">
        <v>0</v>
      </c>
      <c r="BK11" s="13">
        <v>0</v>
      </c>
      <c r="BL11" s="13">
        <v>0</v>
      </c>
      <c r="BN11" s="13">
        <v>0</v>
      </c>
      <c r="BO11" s="13">
        <v>0</v>
      </c>
      <c r="BP11" s="13">
        <v>0</v>
      </c>
      <c r="BQ11" s="13">
        <v>0</v>
      </c>
      <c r="BR11" s="13">
        <v>0</v>
      </c>
      <c r="BS11" s="13">
        <v>0</v>
      </c>
    </row>
    <row r="12" spans="2:73" ht="19" customHeight="1" x14ac:dyDescent="0.35">
      <c r="B12" s="12" t="s">
        <v>95</v>
      </c>
      <c r="C12" s="13">
        <v>0</v>
      </c>
      <c r="D12" s="13">
        <v>0</v>
      </c>
      <c r="E12" s="13">
        <v>0</v>
      </c>
      <c r="F12" s="13">
        <v>0</v>
      </c>
      <c r="G12" s="13">
        <v>0</v>
      </c>
      <c r="H12" s="13">
        <v>0</v>
      </c>
      <c r="I12" s="13">
        <v>0</v>
      </c>
      <c r="K12" s="13">
        <v>0</v>
      </c>
      <c r="L12" s="13">
        <v>0</v>
      </c>
      <c r="N12" s="13">
        <v>0</v>
      </c>
      <c r="O12" s="13">
        <v>0</v>
      </c>
      <c r="P12" s="13">
        <v>0</v>
      </c>
      <c r="Q12" s="13">
        <v>0</v>
      </c>
      <c r="S12" s="13">
        <v>0</v>
      </c>
      <c r="T12" s="13">
        <v>0</v>
      </c>
      <c r="U12" s="13">
        <v>0</v>
      </c>
      <c r="V12" s="13">
        <v>0</v>
      </c>
      <c r="W12" s="13">
        <v>0</v>
      </c>
      <c r="X12" s="13">
        <v>0</v>
      </c>
      <c r="Y12" s="13">
        <v>0</v>
      </c>
      <c r="Z12" s="13">
        <v>0</v>
      </c>
      <c r="AB12" s="13">
        <v>0</v>
      </c>
      <c r="AC12" s="13">
        <v>0</v>
      </c>
      <c r="AD12" s="13">
        <v>0</v>
      </c>
      <c r="AE12" s="13">
        <v>0</v>
      </c>
      <c r="AF12" s="13">
        <v>0</v>
      </c>
      <c r="AH12" s="13">
        <v>0</v>
      </c>
      <c r="AI12" s="13">
        <v>0</v>
      </c>
      <c r="AJ12" s="13">
        <v>0</v>
      </c>
      <c r="AK12" s="13">
        <v>0</v>
      </c>
      <c r="AL12" s="13">
        <v>0</v>
      </c>
      <c r="AM12" s="13">
        <v>0</v>
      </c>
      <c r="AO12" s="13">
        <v>0</v>
      </c>
      <c r="AP12" s="13">
        <v>0</v>
      </c>
      <c r="AQ12" s="13">
        <v>0</v>
      </c>
      <c r="AR12" s="13">
        <v>0</v>
      </c>
      <c r="AS12" s="13">
        <v>0</v>
      </c>
      <c r="AT12" s="13">
        <v>0</v>
      </c>
      <c r="AV12" s="13">
        <v>0</v>
      </c>
      <c r="AW12" s="13">
        <v>0</v>
      </c>
      <c r="AX12" s="13">
        <v>0</v>
      </c>
      <c r="AY12" s="13">
        <v>0</v>
      </c>
      <c r="AZ12" s="13">
        <v>0</v>
      </c>
      <c r="BB12" s="13">
        <v>0</v>
      </c>
      <c r="BC12" s="13">
        <v>0</v>
      </c>
      <c r="BD12" s="13">
        <v>0</v>
      </c>
      <c r="BE12" s="13">
        <v>0</v>
      </c>
      <c r="BF12" s="13">
        <v>0</v>
      </c>
      <c r="BH12" s="13">
        <v>0</v>
      </c>
      <c r="BI12" s="13">
        <v>0</v>
      </c>
      <c r="BJ12" s="13">
        <v>0</v>
      </c>
      <c r="BK12" s="13">
        <v>0</v>
      </c>
      <c r="BL12" s="13">
        <v>0</v>
      </c>
      <c r="BN12" s="13">
        <v>0</v>
      </c>
      <c r="BO12" s="13">
        <v>0</v>
      </c>
      <c r="BP12" s="13">
        <v>0</v>
      </c>
      <c r="BQ12" s="13">
        <v>0</v>
      </c>
      <c r="BR12" s="13">
        <v>0</v>
      </c>
      <c r="BS12" s="13">
        <v>0</v>
      </c>
    </row>
    <row r="13" spans="2:73" ht="19" customHeight="1" x14ac:dyDescent="0.35">
      <c r="B13" s="12" t="s">
        <v>96</v>
      </c>
      <c r="C13" s="13">
        <v>1</v>
      </c>
      <c r="D13" s="13">
        <v>1</v>
      </c>
      <c r="E13" s="13">
        <v>1</v>
      </c>
      <c r="F13" s="13">
        <v>1</v>
      </c>
      <c r="G13" s="13">
        <v>1</v>
      </c>
      <c r="H13" s="13">
        <v>1</v>
      </c>
      <c r="I13" s="13">
        <v>1</v>
      </c>
      <c r="K13" s="13">
        <v>1</v>
      </c>
      <c r="L13" s="13">
        <v>1</v>
      </c>
      <c r="N13" s="13">
        <v>1</v>
      </c>
      <c r="O13" s="13">
        <v>1</v>
      </c>
      <c r="P13" s="13">
        <v>1</v>
      </c>
      <c r="Q13" s="13">
        <v>1</v>
      </c>
      <c r="S13" s="13">
        <v>1</v>
      </c>
      <c r="T13" s="13">
        <v>1</v>
      </c>
      <c r="U13" s="13">
        <v>1</v>
      </c>
      <c r="V13" s="13">
        <v>1</v>
      </c>
      <c r="W13" s="13">
        <v>1</v>
      </c>
      <c r="X13" s="13">
        <v>1</v>
      </c>
      <c r="Y13" s="13">
        <v>1</v>
      </c>
      <c r="Z13" s="13">
        <v>1</v>
      </c>
      <c r="AB13" s="13">
        <v>1</v>
      </c>
      <c r="AC13" s="13">
        <v>1</v>
      </c>
      <c r="AD13" s="13">
        <v>1</v>
      </c>
      <c r="AE13" s="13">
        <v>1</v>
      </c>
      <c r="AF13" s="13">
        <v>1</v>
      </c>
      <c r="AH13" s="13">
        <v>1</v>
      </c>
      <c r="AI13" s="13">
        <v>1</v>
      </c>
      <c r="AJ13" s="13">
        <v>1</v>
      </c>
      <c r="AK13" s="13">
        <v>1</v>
      </c>
      <c r="AL13" s="13">
        <v>1</v>
      </c>
      <c r="AM13" s="13">
        <v>1</v>
      </c>
      <c r="AO13" s="13">
        <v>1</v>
      </c>
      <c r="AP13" s="13">
        <v>1</v>
      </c>
      <c r="AQ13" s="13">
        <v>1</v>
      </c>
      <c r="AR13" s="13">
        <v>1</v>
      </c>
      <c r="AS13" s="13">
        <v>1</v>
      </c>
      <c r="AT13" s="13">
        <v>1</v>
      </c>
      <c r="AV13" s="13">
        <v>1</v>
      </c>
      <c r="AW13" s="13">
        <v>1</v>
      </c>
      <c r="AX13" s="13">
        <v>1</v>
      </c>
      <c r="AY13" s="13">
        <v>1</v>
      </c>
      <c r="AZ13" s="13">
        <v>1</v>
      </c>
      <c r="BB13" s="13">
        <v>1</v>
      </c>
      <c r="BC13" s="13">
        <v>1</v>
      </c>
      <c r="BD13" s="13">
        <v>1</v>
      </c>
      <c r="BE13" s="13">
        <v>1</v>
      </c>
      <c r="BF13" s="13">
        <v>1</v>
      </c>
      <c r="BH13" s="13">
        <v>1</v>
      </c>
      <c r="BI13" s="13">
        <v>1</v>
      </c>
      <c r="BJ13" s="13">
        <v>1</v>
      </c>
      <c r="BK13" s="13">
        <v>1</v>
      </c>
      <c r="BL13" s="13">
        <v>1</v>
      </c>
      <c r="BN13" s="13">
        <v>1</v>
      </c>
      <c r="BO13" s="13">
        <v>1</v>
      </c>
      <c r="BP13" s="13">
        <v>1</v>
      </c>
      <c r="BQ13" s="13">
        <v>1</v>
      </c>
      <c r="BR13" s="13">
        <v>1</v>
      </c>
      <c r="BS13" s="13">
        <v>1</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U18"/>
  <sheetViews>
    <sheetView showGridLines="0" workbookViewId="0">
      <pane xSplit="2" topLeftCell="Q1" activePane="topRight" state="frozen"/>
      <selection pane="topRight" activeCell="AM13" activeCellId="1" sqref="B5:C13 AH5:AM13"/>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92</v>
      </c>
      <c r="C9" s="13">
        <v>6.6258167863656126E-2</v>
      </c>
      <c r="D9" s="13">
        <v>0.15200715864997649</v>
      </c>
      <c r="E9" s="13">
        <v>0.10886197720391</v>
      </c>
      <c r="F9" s="13">
        <v>4.9988779857873339E-2</v>
      </c>
      <c r="G9" s="13">
        <v>4.9453450002893258E-2</v>
      </c>
      <c r="H9" s="13">
        <v>6.6868984057725261E-2</v>
      </c>
      <c r="I9" s="13">
        <v>2.003587738429197E-2</v>
      </c>
      <c r="K9" s="13">
        <v>6.1971556237446178E-2</v>
      </c>
      <c r="L9" s="13">
        <v>7.0696775348925989E-2</v>
      </c>
      <c r="N9" s="13">
        <v>6.741777631384735E-2</v>
      </c>
      <c r="O9" s="13">
        <v>6.4769492527557079E-2</v>
      </c>
      <c r="P9" s="13">
        <v>7.8093178012542577E-2</v>
      </c>
      <c r="Q9" s="13">
        <v>5.733527485606197E-2</v>
      </c>
      <c r="S9" s="13">
        <v>9.8730987258787317E-2</v>
      </c>
      <c r="T9" s="13">
        <v>7.3188514481567699E-2</v>
      </c>
      <c r="U9" s="13">
        <v>4.3682557852182002E-2</v>
      </c>
      <c r="V9" s="13">
        <v>4.8371988640377582E-2</v>
      </c>
      <c r="W9" s="13">
        <v>4.4754622725963762E-2</v>
      </c>
      <c r="X9" s="13">
        <v>4.4384133614091707E-2</v>
      </c>
      <c r="Y9" s="13">
        <v>4.6732783226731023E-2</v>
      </c>
      <c r="Z9" s="13">
        <v>6.1817799187255669E-2</v>
      </c>
      <c r="AB9" s="13">
        <v>7.8420310146432429E-2</v>
      </c>
      <c r="AC9" s="13">
        <v>6.5959465268501105E-2</v>
      </c>
      <c r="AD9" s="13">
        <v>5.6152805648437783E-2</v>
      </c>
      <c r="AE9" s="13">
        <v>6.1967685792710447E-2</v>
      </c>
      <c r="AF9" s="13">
        <v>8.0893491786292029E-2</v>
      </c>
      <c r="AH9" s="13">
        <v>6.3430606936350414E-2</v>
      </c>
      <c r="AI9" s="13">
        <v>3.339173812682681E-2</v>
      </c>
      <c r="AJ9" s="13">
        <v>1.578098475722587E-2</v>
      </c>
      <c r="AK9" s="13">
        <v>6.3380531976725024E-2</v>
      </c>
      <c r="AL9" s="13">
        <v>0.37801382860849042</v>
      </c>
      <c r="AM9" s="13">
        <v>0</v>
      </c>
      <c r="AO9" s="13">
        <v>4.7827642734130073E-2</v>
      </c>
      <c r="AP9" s="13">
        <v>5.2885427828426437E-2</v>
      </c>
      <c r="AQ9" s="13">
        <v>6.6855591172413596E-3</v>
      </c>
      <c r="AR9" s="13">
        <v>3.1523632181091527E-2</v>
      </c>
      <c r="AS9" s="13">
        <v>0.32563245315648359</v>
      </c>
      <c r="AT9" s="13">
        <v>3.9813017801976413E-3</v>
      </c>
      <c r="AV9" s="13">
        <v>3.295343439232945E-2</v>
      </c>
      <c r="AW9" s="13">
        <v>2.7571052518084969E-2</v>
      </c>
      <c r="AX9" s="13">
        <v>5.4789127445962517E-2</v>
      </c>
      <c r="AY9" s="13">
        <v>0.32307890990324323</v>
      </c>
      <c r="AZ9" s="13">
        <v>1.054039704775297E-2</v>
      </c>
      <c r="BB9" s="13">
        <v>6.4195339611244309E-2</v>
      </c>
      <c r="BC9" s="13">
        <v>3.460279368787033E-2</v>
      </c>
      <c r="BD9" s="13">
        <v>1.06258367529525E-2</v>
      </c>
      <c r="BE9" s="13">
        <v>7.6951716482297497E-2</v>
      </c>
      <c r="BF9" s="13">
        <v>0.42049389386152869</v>
      </c>
      <c r="BH9" s="13">
        <v>5.986448631068203E-2</v>
      </c>
      <c r="BI9" s="13">
        <v>3.0142422474280579E-2</v>
      </c>
      <c r="BJ9" s="13">
        <v>1.501200817267033E-2</v>
      </c>
      <c r="BK9" s="13">
        <v>6.970311518461203E-2</v>
      </c>
      <c r="BL9" s="13">
        <v>0.27753253968405589</v>
      </c>
      <c r="BN9" s="13">
        <v>3.7346030478515792E-2</v>
      </c>
      <c r="BO9" s="13">
        <v>1.354526052468325E-2</v>
      </c>
      <c r="BP9" s="13">
        <v>4.9496023975541738E-2</v>
      </c>
      <c r="BQ9" s="13">
        <v>3.4637090408929018E-2</v>
      </c>
      <c r="BR9" s="13">
        <v>0.49092491567047941</v>
      </c>
      <c r="BS9" s="13">
        <v>6.9566140332913556E-2</v>
      </c>
    </row>
    <row r="10" spans="2:73" ht="19" customHeight="1" x14ac:dyDescent="0.35">
      <c r="B10" s="12" t="s">
        <v>93</v>
      </c>
      <c r="C10" s="13">
        <v>0.19706576708333109</v>
      </c>
      <c r="D10" s="13">
        <v>0.26262423928530731</v>
      </c>
      <c r="E10" s="13">
        <v>0.21412409974143889</v>
      </c>
      <c r="F10" s="13">
        <v>0.25338538264371008</v>
      </c>
      <c r="G10" s="13">
        <v>0.22317285234274181</v>
      </c>
      <c r="H10" s="13">
        <v>0.14445553097920699</v>
      </c>
      <c r="I10" s="13">
        <v>0.13840209202688369</v>
      </c>
      <c r="K10" s="13">
        <v>0.2099152264708958</v>
      </c>
      <c r="L10" s="13">
        <v>0.18466817561337651</v>
      </c>
      <c r="N10" s="13">
        <v>0.21661216387517859</v>
      </c>
      <c r="O10" s="13">
        <v>0.2279208902546459</v>
      </c>
      <c r="P10" s="13">
        <v>0.16842863649674289</v>
      </c>
      <c r="Q10" s="13">
        <v>0.16859207260985051</v>
      </c>
      <c r="S10" s="13">
        <v>0.15570541425372719</v>
      </c>
      <c r="T10" s="13">
        <v>0.25334752256942028</v>
      </c>
      <c r="U10" s="13">
        <v>0.21245234651585931</v>
      </c>
      <c r="V10" s="13">
        <v>0.17058053996461969</v>
      </c>
      <c r="W10" s="13">
        <v>0.26456968903865169</v>
      </c>
      <c r="X10" s="13">
        <v>0.1159184770927222</v>
      </c>
      <c r="Y10" s="13">
        <v>0.27935634956101502</v>
      </c>
      <c r="Z10" s="13">
        <v>0.22199269797326171</v>
      </c>
      <c r="AB10" s="13">
        <v>0.17910836212298431</v>
      </c>
      <c r="AC10" s="13">
        <v>0.19701836748399781</v>
      </c>
      <c r="AD10" s="13">
        <v>0.22198532570795351</v>
      </c>
      <c r="AE10" s="13">
        <v>0.16275983192809321</v>
      </c>
      <c r="AF10" s="13">
        <v>0.22284958728365631</v>
      </c>
      <c r="AH10" s="13">
        <v>0.27348516886102869</v>
      </c>
      <c r="AI10" s="13">
        <v>0.2059470250569039</v>
      </c>
      <c r="AJ10" s="13">
        <v>5.5646442578699259E-2</v>
      </c>
      <c r="AK10" s="13">
        <v>0.14514877757578479</v>
      </c>
      <c r="AL10" s="13">
        <v>0.42306474815457429</v>
      </c>
      <c r="AM10" s="13">
        <v>4.9492195251768789E-2</v>
      </c>
      <c r="AO10" s="13">
        <v>0.2246321422256784</v>
      </c>
      <c r="AP10" s="13">
        <v>0.20379739738133271</v>
      </c>
      <c r="AQ10" s="13">
        <v>5.0136089875338088E-2</v>
      </c>
      <c r="AR10" s="13">
        <v>0.14912434591197771</v>
      </c>
      <c r="AS10" s="13">
        <v>0.53906772026608885</v>
      </c>
      <c r="AT10" s="13">
        <v>4.753445293644553E-2</v>
      </c>
      <c r="AV10" s="13">
        <v>0.22993987646219541</v>
      </c>
      <c r="AW10" s="13">
        <v>6.0221504370940863E-2</v>
      </c>
      <c r="AX10" s="13">
        <v>0.1932075182593882</v>
      </c>
      <c r="AY10" s="13">
        <v>0.43990495242018629</v>
      </c>
      <c r="AZ10" s="13">
        <v>5.7688161654540757E-2</v>
      </c>
      <c r="BB10" s="13">
        <v>0.25754301300828542</v>
      </c>
      <c r="BC10" s="13">
        <v>0.18182336962056139</v>
      </c>
      <c r="BD10" s="13">
        <v>3.9753836222572628E-2</v>
      </c>
      <c r="BE10" s="13">
        <v>0.13318039911135809</v>
      </c>
      <c r="BF10" s="13">
        <v>0.40446629425230879</v>
      </c>
      <c r="BH10" s="13">
        <v>0.23905170087263519</v>
      </c>
      <c r="BI10" s="13">
        <v>0.16759420028450209</v>
      </c>
      <c r="BJ10" s="13">
        <v>3.9594365299095137E-2</v>
      </c>
      <c r="BK10" s="13">
        <v>0.1102277038270435</v>
      </c>
      <c r="BL10" s="13">
        <v>0.53124951138073184</v>
      </c>
      <c r="BN10" s="13">
        <v>0.19078912350060359</v>
      </c>
      <c r="BO10" s="13">
        <v>3.522522003081429E-2</v>
      </c>
      <c r="BP10" s="13">
        <v>0.1149038002276174</v>
      </c>
      <c r="BQ10" s="13">
        <v>0.1034029200661496</v>
      </c>
      <c r="BR10" s="13">
        <v>0.31860108195267539</v>
      </c>
      <c r="BS10" s="13">
        <v>0.29377313331844163</v>
      </c>
    </row>
    <row r="11" spans="2:73" ht="19" customHeight="1" x14ac:dyDescent="0.35">
      <c r="B11" s="12" t="s">
        <v>94</v>
      </c>
      <c r="C11" s="13">
        <v>0.26679754458382737</v>
      </c>
      <c r="D11" s="13">
        <v>0.27149473423083509</v>
      </c>
      <c r="E11" s="13">
        <v>0.28399429270809867</v>
      </c>
      <c r="F11" s="13">
        <v>0.3426777289707954</v>
      </c>
      <c r="G11" s="13">
        <v>0.27376462766306747</v>
      </c>
      <c r="H11" s="13">
        <v>0.28865366449031149</v>
      </c>
      <c r="I11" s="13">
        <v>0.18262191983959389</v>
      </c>
      <c r="K11" s="13">
        <v>0.27273068921767168</v>
      </c>
      <c r="L11" s="13">
        <v>0.26147625094095539</v>
      </c>
      <c r="N11" s="13">
        <v>0.33413825707980399</v>
      </c>
      <c r="O11" s="13">
        <v>0.27401662756058631</v>
      </c>
      <c r="P11" s="13">
        <v>0.25047859303912617</v>
      </c>
      <c r="Q11" s="13">
        <v>0.22504759340565211</v>
      </c>
      <c r="S11" s="13">
        <v>0.30091984688889378</v>
      </c>
      <c r="T11" s="13">
        <v>0.29312913193300622</v>
      </c>
      <c r="U11" s="13">
        <v>0.21993583480991069</v>
      </c>
      <c r="V11" s="13">
        <v>0.29075813998584171</v>
      </c>
      <c r="W11" s="13">
        <v>0.17762667909856841</v>
      </c>
      <c r="X11" s="13">
        <v>0.26778838948952138</v>
      </c>
      <c r="Y11" s="13">
        <v>0.26597148547817651</v>
      </c>
      <c r="Z11" s="13">
        <v>0.2258379608668323</v>
      </c>
      <c r="AB11" s="13">
        <v>0.26634990548338799</v>
      </c>
      <c r="AC11" s="13">
        <v>0.2463634661358563</v>
      </c>
      <c r="AD11" s="13">
        <v>0.2487522322037943</v>
      </c>
      <c r="AE11" s="13">
        <v>0.31286886151265458</v>
      </c>
      <c r="AF11" s="13">
        <v>0.36031274395415192</v>
      </c>
      <c r="AH11" s="13">
        <v>0.37515995714710187</v>
      </c>
      <c r="AI11" s="13">
        <v>0.35070849185993902</v>
      </c>
      <c r="AJ11" s="13">
        <v>0.20337324121854389</v>
      </c>
      <c r="AK11" s="13">
        <v>0.20995451977598961</v>
      </c>
      <c r="AL11" s="13">
        <v>0.13735359153386639</v>
      </c>
      <c r="AM11" s="13">
        <v>0.1245238397018802</v>
      </c>
      <c r="AO11" s="13">
        <v>0.40237283652895789</v>
      </c>
      <c r="AP11" s="13">
        <v>0.3333535370709958</v>
      </c>
      <c r="AQ11" s="13">
        <v>0.22212812822742481</v>
      </c>
      <c r="AR11" s="13">
        <v>0.26037614615839172</v>
      </c>
      <c r="AS11" s="13">
        <v>9.1246179981423134E-2</v>
      </c>
      <c r="AT11" s="13">
        <v>0.13724855089240709</v>
      </c>
      <c r="AV11" s="13">
        <v>0.38776162607987102</v>
      </c>
      <c r="AW11" s="13">
        <v>0.24576875106872509</v>
      </c>
      <c r="AX11" s="13">
        <v>0.2243676335742355</v>
      </c>
      <c r="AY11" s="13">
        <v>0.17962084212667431</v>
      </c>
      <c r="AZ11" s="13">
        <v>0.1587033055217239</v>
      </c>
      <c r="BB11" s="13">
        <v>0.35672533671894829</v>
      </c>
      <c r="BC11" s="13">
        <v>0.27601831902755719</v>
      </c>
      <c r="BD11" s="13">
        <v>0.11267064386874311</v>
      </c>
      <c r="BE11" s="13">
        <v>0.23525075152853031</v>
      </c>
      <c r="BF11" s="13">
        <v>0.1071783434393708</v>
      </c>
      <c r="BH11" s="13">
        <v>0.3654546814767069</v>
      </c>
      <c r="BI11" s="13">
        <v>0.29708725998871982</v>
      </c>
      <c r="BJ11" s="13">
        <v>0.14707927381143079</v>
      </c>
      <c r="BK11" s="13">
        <v>0.20044897193812719</v>
      </c>
      <c r="BL11" s="13">
        <v>0.1462176675518127</v>
      </c>
      <c r="BN11" s="13">
        <v>0.2880089672428629</v>
      </c>
      <c r="BO11" s="13">
        <v>0.1610445434400283</v>
      </c>
      <c r="BP11" s="13">
        <v>0.22046204192361279</v>
      </c>
      <c r="BQ11" s="13">
        <v>0.1529465037724575</v>
      </c>
      <c r="BR11" s="13">
        <v>0.1193548900380762</v>
      </c>
      <c r="BS11" s="13">
        <v>0.36761989655698818</v>
      </c>
    </row>
    <row r="12" spans="2:73" ht="19" customHeight="1" x14ac:dyDescent="0.35">
      <c r="B12" s="12" t="s">
        <v>95</v>
      </c>
      <c r="C12" s="13">
        <v>0.365185259697481</v>
      </c>
      <c r="D12" s="13">
        <v>0.15731043268582731</v>
      </c>
      <c r="E12" s="13">
        <v>0.26520112266676038</v>
      </c>
      <c r="F12" s="13">
        <v>0.27135210284589689</v>
      </c>
      <c r="G12" s="13">
        <v>0.33665150291071322</v>
      </c>
      <c r="H12" s="13">
        <v>0.40106178648899299</v>
      </c>
      <c r="I12" s="13">
        <v>0.58444246119499355</v>
      </c>
      <c r="K12" s="13">
        <v>0.39639131780084652</v>
      </c>
      <c r="L12" s="13">
        <v>0.33252301719888722</v>
      </c>
      <c r="N12" s="13">
        <v>0.32184538924998252</v>
      </c>
      <c r="O12" s="13">
        <v>0.32835831722728231</v>
      </c>
      <c r="P12" s="13">
        <v>0.39012133174543961</v>
      </c>
      <c r="Q12" s="13">
        <v>0.4177316326990404</v>
      </c>
      <c r="S12" s="13">
        <v>0.33550860038739921</v>
      </c>
      <c r="T12" s="13">
        <v>0.25681576496525821</v>
      </c>
      <c r="U12" s="13">
        <v>0.4757514130209532</v>
      </c>
      <c r="V12" s="13">
        <v>0.37715075166159878</v>
      </c>
      <c r="W12" s="13">
        <v>0.42168672197440749</v>
      </c>
      <c r="X12" s="13">
        <v>0.46755956824163358</v>
      </c>
      <c r="Y12" s="13">
        <v>0.29516087882188768</v>
      </c>
      <c r="Z12" s="13">
        <v>0.39547165137864582</v>
      </c>
      <c r="AB12" s="13">
        <v>0.34112194511754262</v>
      </c>
      <c r="AC12" s="13">
        <v>0.38309277792774182</v>
      </c>
      <c r="AD12" s="13">
        <v>0.41294563305556498</v>
      </c>
      <c r="AE12" s="13">
        <v>0.36819671350866728</v>
      </c>
      <c r="AF12" s="13">
        <v>0.28391704858651878</v>
      </c>
      <c r="AH12" s="13">
        <v>0.22869986371669651</v>
      </c>
      <c r="AI12" s="13">
        <v>0.3152866184949219</v>
      </c>
      <c r="AJ12" s="13">
        <v>0.64716614349154689</v>
      </c>
      <c r="AK12" s="13">
        <v>0.47951453134862398</v>
      </c>
      <c r="AL12" s="13">
        <v>7.9565961359123628E-3</v>
      </c>
      <c r="AM12" s="13">
        <v>0.72630200356283581</v>
      </c>
      <c r="AO12" s="13">
        <v>0.25349934318764011</v>
      </c>
      <c r="AP12" s="13">
        <v>0.30412057480661309</v>
      </c>
      <c r="AQ12" s="13">
        <v>0.64470101334677854</v>
      </c>
      <c r="AR12" s="13">
        <v>0.49277761602255188</v>
      </c>
      <c r="AS12" s="13">
        <v>5.6931852979507751E-3</v>
      </c>
      <c r="AT12" s="13">
        <v>0.70897304663026706</v>
      </c>
      <c r="AV12" s="13">
        <v>0.25397045850964439</v>
      </c>
      <c r="AW12" s="13">
        <v>0.61572412967532753</v>
      </c>
      <c r="AX12" s="13">
        <v>0.45003603342687548</v>
      </c>
      <c r="AY12" s="13">
        <v>2.6096113467791299E-2</v>
      </c>
      <c r="AZ12" s="13">
        <v>0.68166147012162326</v>
      </c>
      <c r="BB12" s="13">
        <v>0.25528524709763578</v>
      </c>
      <c r="BC12" s="13">
        <v>0.42942931079312391</v>
      </c>
      <c r="BD12" s="13">
        <v>0.79202702889569221</v>
      </c>
      <c r="BE12" s="13">
        <v>0.50462465086570885</v>
      </c>
      <c r="BF12" s="13">
        <v>4.4179481912822283E-2</v>
      </c>
      <c r="BH12" s="13">
        <v>0.26199110626533478</v>
      </c>
      <c r="BI12" s="13">
        <v>0.42316369715276758</v>
      </c>
      <c r="BJ12" s="13">
        <v>0.75014098660677919</v>
      </c>
      <c r="BK12" s="13">
        <v>0.56615360265870474</v>
      </c>
      <c r="BL12" s="13">
        <v>3.3098959448082603E-2</v>
      </c>
      <c r="BN12" s="13">
        <v>0.39684213987024741</v>
      </c>
      <c r="BO12" s="13">
        <v>0.73514428061334425</v>
      </c>
      <c r="BP12" s="13">
        <v>0.49904842648652209</v>
      </c>
      <c r="BQ12" s="13">
        <v>0.60029684005830031</v>
      </c>
      <c r="BR12" s="13">
        <v>1.60405746770899E-2</v>
      </c>
      <c r="BS12" s="13">
        <v>0.2105825301307373</v>
      </c>
    </row>
    <row r="13" spans="2:73" ht="19" customHeight="1" x14ac:dyDescent="0.35">
      <c r="B13" s="12" t="s">
        <v>96</v>
      </c>
      <c r="C13" s="13">
        <v>0.1046932607717045</v>
      </c>
      <c r="D13" s="13">
        <v>0.1565634351480539</v>
      </c>
      <c r="E13" s="13">
        <v>0.127818507679792</v>
      </c>
      <c r="F13" s="13">
        <v>8.2596005681723927E-2</v>
      </c>
      <c r="G13" s="13">
        <v>0.11695756708058409</v>
      </c>
      <c r="H13" s="13">
        <v>9.8960033983763296E-2</v>
      </c>
      <c r="I13" s="13">
        <v>7.4497649554236683E-2</v>
      </c>
      <c r="K13" s="13">
        <v>5.8991210273139881E-2</v>
      </c>
      <c r="L13" s="13">
        <v>0.15063578089785479</v>
      </c>
      <c r="N13" s="13">
        <v>5.9986413481187613E-2</v>
      </c>
      <c r="O13" s="13">
        <v>0.10493467242992829</v>
      </c>
      <c r="P13" s="13">
        <v>0.11287826070614849</v>
      </c>
      <c r="Q13" s="13">
        <v>0.1312934264293952</v>
      </c>
      <c r="S13" s="13">
        <v>0.1091351512111924</v>
      </c>
      <c r="T13" s="13">
        <v>0.1235190660507475</v>
      </c>
      <c r="U13" s="13">
        <v>4.8177847801094797E-2</v>
      </c>
      <c r="V13" s="13">
        <v>0.1131385797475622</v>
      </c>
      <c r="W13" s="13">
        <v>9.1362287162408545E-2</v>
      </c>
      <c r="X13" s="13">
        <v>0.10434943156203121</v>
      </c>
      <c r="Y13" s="13">
        <v>0.1127785029121899</v>
      </c>
      <c r="Z13" s="13">
        <v>9.4879890594004576E-2</v>
      </c>
      <c r="AB13" s="13">
        <v>0.1349994771296526</v>
      </c>
      <c r="AC13" s="13">
        <v>0.107565923183903</v>
      </c>
      <c r="AD13" s="13">
        <v>6.0164003384249383E-2</v>
      </c>
      <c r="AE13" s="13">
        <v>9.4206907257874478E-2</v>
      </c>
      <c r="AF13" s="13">
        <v>5.2027128389380992E-2</v>
      </c>
      <c r="AH13" s="13">
        <v>5.9224403338822562E-2</v>
      </c>
      <c r="AI13" s="13">
        <v>9.4666126461408442E-2</v>
      </c>
      <c r="AJ13" s="13">
        <v>7.8033187953983937E-2</v>
      </c>
      <c r="AK13" s="13">
        <v>0.10200163932287649</v>
      </c>
      <c r="AL13" s="13">
        <v>5.3611235567156162E-2</v>
      </c>
      <c r="AM13" s="13">
        <v>9.968196148351538E-2</v>
      </c>
      <c r="AO13" s="13">
        <v>7.1668035323593671E-2</v>
      </c>
      <c r="AP13" s="13">
        <v>0.105843062912632</v>
      </c>
      <c r="AQ13" s="13">
        <v>7.6349209433217352E-2</v>
      </c>
      <c r="AR13" s="13">
        <v>6.6198259725987113E-2</v>
      </c>
      <c r="AS13" s="13">
        <v>3.8360461298053608E-2</v>
      </c>
      <c r="AT13" s="13">
        <v>0.1022626477606826</v>
      </c>
      <c r="AV13" s="13">
        <v>9.5374604555959849E-2</v>
      </c>
      <c r="AW13" s="13">
        <v>5.0714562366921491E-2</v>
      </c>
      <c r="AX13" s="13">
        <v>7.7599687293538167E-2</v>
      </c>
      <c r="AY13" s="13">
        <v>3.1299182082104783E-2</v>
      </c>
      <c r="AZ13" s="13">
        <v>9.1406665654358926E-2</v>
      </c>
      <c r="BB13" s="13">
        <v>6.6251063563886034E-2</v>
      </c>
      <c r="BC13" s="13">
        <v>7.8126206870887269E-2</v>
      </c>
      <c r="BD13" s="13">
        <v>4.4922654260039677E-2</v>
      </c>
      <c r="BE13" s="13">
        <v>4.9992482012105287E-2</v>
      </c>
      <c r="BF13" s="13">
        <v>2.3681986533969138E-2</v>
      </c>
      <c r="BH13" s="13">
        <v>7.3638025074641081E-2</v>
      </c>
      <c r="BI13" s="13">
        <v>8.2012420099729699E-2</v>
      </c>
      <c r="BJ13" s="13">
        <v>4.8173366110024943E-2</v>
      </c>
      <c r="BK13" s="13">
        <v>5.3466606391512551E-2</v>
      </c>
      <c r="BL13" s="13">
        <v>1.1901321935317099E-2</v>
      </c>
      <c r="BN13" s="13">
        <v>8.7013738907770269E-2</v>
      </c>
      <c r="BO13" s="13">
        <v>5.5040695391129768E-2</v>
      </c>
      <c r="BP13" s="13">
        <v>0.11608970738670581</v>
      </c>
      <c r="BQ13" s="13">
        <v>0.1087166456941637</v>
      </c>
      <c r="BR13" s="13">
        <v>5.5078537661679312E-2</v>
      </c>
      <c r="BS13" s="13">
        <v>5.8458299660919318E-2</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U18"/>
  <sheetViews>
    <sheetView showGridLines="0" workbookViewId="0">
      <pane xSplit="2" topLeftCell="AD1" activePane="topRight" state="frozen"/>
      <selection pane="topRight" activeCell="AM13" activeCellId="1" sqref="B5:C13 AH5:AM13"/>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92</v>
      </c>
      <c r="C9" s="13">
        <v>3.0925282347954199E-2</v>
      </c>
      <c r="D9" s="13">
        <v>4.8908632686732519E-2</v>
      </c>
      <c r="E9" s="13">
        <v>1.9718479902558941E-2</v>
      </c>
      <c r="F9" s="13">
        <v>2.0101150718375569E-2</v>
      </c>
      <c r="G9" s="13">
        <v>4.9438156400238131E-2</v>
      </c>
      <c r="H9" s="13">
        <v>3.901052498678529E-2</v>
      </c>
      <c r="I9" s="13">
        <v>1.872583284716282E-2</v>
      </c>
      <c r="K9" s="13">
        <v>3.9283519572663947E-2</v>
      </c>
      <c r="L9" s="13">
        <v>2.26379066808193E-2</v>
      </c>
      <c r="N9" s="13">
        <v>3.3093578025320529E-2</v>
      </c>
      <c r="O9" s="13">
        <v>2.0758486786370611E-2</v>
      </c>
      <c r="P9" s="13">
        <v>4.5338138245767268E-2</v>
      </c>
      <c r="Q9" s="13">
        <v>2.8647524525956959E-2</v>
      </c>
      <c r="S9" s="13">
        <v>3.8632298532744018E-2</v>
      </c>
      <c r="T9" s="13">
        <v>3.3522562013108798E-2</v>
      </c>
      <c r="U9" s="13">
        <v>5.4495343464732997E-2</v>
      </c>
      <c r="V9" s="13">
        <v>3.0488133906487459E-2</v>
      </c>
      <c r="W9" s="13">
        <v>1.350565511068802E-2</v>
      </c>
      <c r="X9" s="13">
        <v>2.4973405065007941E-2</v>
      </c>
      <c r="Y9" s="13">
        <v>3.6412437723945403E-2</v>
      </c>
      <c r="Z9" s="13">
        <v>1.6489333248618669E-2</v>
      </c>
      <c r="AB9" s="13">
        <v>3.8389632495796903E-2</v>
      </c>
      <c r="AC9" s="13">
        <v>2.8678480242561491E-2</v>
      </c>
      <c r="AD9" s="13">
        <v>2.416901062478926E-2</v>
      </c>
      <c r="AE9" s="13">
        <v>2.4380953418657179E-2</v>
      </c>
      <c r="AF9" s="13">
        <v>4.9183949628977021E-2</v>
      </c>
      <c r="AH9" s="13">
        <v>1.3482265268913701E-2</v>
      </c>
      <c r="AI9" s="13">
        <v>2.5020209587886501E-2</v>
      </c>
      <c r="AJ9" s="13">
        <v>1.2080365701615751E-2</v>
      </c>
      <c r="AK9" s="13">
        <v>0.17965612118745719</v>
      </c>
      <c r="AL9" s="13">
        <v>6.0746090864047871E-2</v>
      </c>
      <c r="AM9" s="13">
        <v>9.1347653908610774E-3</v>
      </c>
      <c r="AO9" s="13">
        <v>1.7090652315078909E-2</v>
      </c>
      <c r="AP9" s="13">
        <v>2.8359597327810349E-2</v>
      </c>
      <c r="AQ9" s="13">
        <v>6.1322891753329426E-3</v>
      </c>
      <c r="AR9" s="13">
        <v>0.18592136033486231</v>
      </c>
      <c r="AS9" s="13">
        <v>3.4968508354136431E-2</v>
      </c>
      <c r="AT9" s="13">
        <v>5.4140055888453262E-3</v>
      </c>
      <c r="AV9" s="13">
        <v>1.5895657764700231E-2</v>
      </c>
      <c r="AW9" s="13">
        <v>1.51749823468112E-2</v>
      </c>
      <c r="AX9" s="13">
        <v>0.20097073344235181</v>
      </c>
      <c r="AY9" s="13">
        <v>4.0462822176502267E-2</v>
      </c>
      <c r="AZ9" s="13">
        <v>7.4195845145427729E-3</v>
      </c>
      <c r="BB9" s="13">
        <v>1.7536836378597809E-2</v>
      </c>
      <c r="BC9" s="13">
        <v>2.856831770900653E-2</v>
      </c>
      <c r="BD9" s="13">
        <v>1.0706845937045909E-2</v>
      </c>
      <c r="BE9" s="13">
        <v>0.17642173648699891</v>
      </c>
      <c r="BF9" s="13">
        <v>3.2178182338782918E-2</v>
      </c>
      <c r="BH9" s="13">
        <v>1.5774947641210641E-2</v>
      </c>
      <c r="BI9" s="13">
        <v>3.7856431680395673E-2</v>
      </c>
      <c r="BJ9" s="13">
        <v>6.2251660639883353E-3</v>
      </c>
      <c r="BK9" s="13">
        <v>0.18640689445069919</v>
      </c>
      <c r="BL9" s="13">
        <v>2.483662624582561E-2</v>
      </c>
      <c r="BN9" s="13">
        <v>2.8634046900540149E-2</v>
      </c>
      <c r="BO9" s="13">
        <v>8.3832210381706296E-3</v>
      </c>
      <c r="BP9" s="13">
        <v>0.182784484618048</v>
      </c>
      <c r="BQ9" s="13">
        <v>0</v>
      </c>
      <c r="BR9" s="13">
        <v>9.8523926456928243E-2</v>
      </c>
      <c r="BS9" s="13">
        <v>1.7843013166866602E-2</v>
      </c>
    </row>
    <row r="10" spans="2:73" ht="19" customHeight="1" x14ac:dyDescent="0.35">
      <c r="B10" s="12" t="s">
        <v>93</v>
      </c>
      <c r="C10" s="13">
        <v>0.19625590965591139</v>
      </c>
      <c r="D10" s="13">
        <v>0.19735862303223969</v>
      </c>
      <c r="E10" s="13">
        <v>0.15349714979740781</v>
      </c>
      <c r="F10" s="13">
        <v>0.17623165236738869</v>
      </c>
      <c r="G10" s="13">
        <v>0.1851352224065817</v>
      </c>
      <c r="H10" s="13">
        <v>0.18904500649947731</v>
      </c>
      <c r="I10" s="13">
        <v>0.25297354408065093</v>
      </c>
      <c r="K10" s="13">
        <v>0.1902766439472709</v>
      </c>
      <c r="L10" s="13">
        <v>0.20268533286277809</v>
      </c>
      <c r="N10" s="13">
        <v>0.26894032274918511</v>
      </c>
      <c r="O10" s="13">
        <v>0.21321524058325261</v>
      </c>
      <c r="P10" s="13">
        <v>0.13922575391532929</v>
      </c>
      <c r="Q10" s="13">
        <v>0.17882727188737879</v>
      </c>
      <c r="S10" s="13">
        <v>0.22668006273346711</v>
      </c>
      <c r="T10" s="13">
        <v>0.2183693632777452</v>
      </c>
      <c r="U10" s="13">
        <v>0.27512949892444583</v>
      </c>
      <c r="V10" s="13">
        <v>0.15871913759108419</v>
      </c>
      <c r="W10" s="13">
        <v>0.2259347540769896</v>
      </c>
      <c r="X10" s="13">
        <v>0.16732440164860979</v>
      </c>
      <c r="Y10" s="13">
        <v>0.10035742949222411</v>
      </c>
      <c r="Z10" s="13">
        <v>0.1137651313912816</v>
      </c>
      <c r="AB10" s="13">
        <v>0.163655213602001</v>
      </c>
      <c r="AC10" s="13">
        <v>0.1829226785609136</v>
      </c>
      <c r="AD10" s="13">
        <v>0.17399907096493661</v>
      </c>
      <c r="AE10" s="13">
        <v>0.28597494727453299</v>
      </c>
      <c r="AF10" s="13">
        <v>0.22980218442913411</v>
      </c>
      <c r="AH10" s="13">
        <v>0.1671394333794963</v>
      </c>
      <c r="AI10" s="13">
        <v>0.2405906415900359</v>
      </c>
      <c r="AJ10" s="13">
        <v>0.1976129608701338</v>
      </c>
      <c r="AK10" s="13">
        <v>0.5860858779436412</v>
      </c>
      <c r="AL10" s="13">
        <v>0.22750835967924929</v>
      </c>
      <c r="AM10" s="13">
        <v>9.6466249376493896E-2</v>
      </c>
      <c r="AO10" s="13">
        <v>0.1620190670264855</v>
      </c>
      <c r="AP10" s="13">
        <v>0.22269967932122861</v>
      </c>
      <c r="AQ10" s="13">
        <v>0.20785891391575051</v>
      </c>
      <c r="AR10" s="13">
        <v>0.63128414948377465</v>
      </c>
      <c r="AS10" s="13">
        <v>0.2028197612897053</v>
      </c>
      <c r="AT10" s="13">
        <v>0.107918147433295</v>
      </c>
      <c r="AV10" s="13">
        <v>0.2466197597983433</v>
      </c>
      <c r="AW10" s="13">
        <v>0.18676680128765019</v>
      </c>
      <c r="AX10" s="13">
        <v>0.53787622280747205</v>
      </c>
      <c r="AY10" s="13">
        <v>0.2242402963408007</v>
      </c>
      <c r="AZ10" s="13">
        <v>0.12655456893330391</v>
      </c>
      <c r="BB10" s="13">
        <v>0.1654807975345283</v>
      </c>
      <c r="BC10" s="13">
        <v>0.2497324188779689</v>
      </c>
      <c r="BD10" s="13">
        <v>0.17635243387618341</v>
      </c>
      <c r="BE10" s="13">
        <v>0.50287359650876495</v>
      </c>
      <c r="BF10" s="13">
        <v>0.32845494260902741</v>
      </c>
      <c r="BH10" s="13">
        <v>0.16176943238462291</v>
      </c>
      <c r="BI10" s="13">
        <v>0.24039690916521839</v>
      </c>
      <c r="BJ10" s="13">
        <v>0.18605466237689561</v>
      </c>
      <c r="BK10" s="13">
        <v>0.53985085360238971</v>
      </c>
      <c r="BL10" s="13">
        <v>0.30859344299183589</v>
      </c>
      <c r="BN10" s="13">
        <v>0.27209650528973722</v>
      </c>
      <c r="BO10" s="13">
        <v>0.12230544998006949</v>
      </c>
      <c r="BP10" s="13">
        <v>0.54613890641060403</v>
      </c>
      <c r="BQ10" s="13">
        <v>0.15379398261532409</v>
      </c>
      <c r="BR10" s="13">
        <v>0.25340195545158001</v>
      </c>
      <c r="BS10" s="13">
        <v>0.13339451670598221</v>
      </c>
    </row>
    <row r="11" spans="2:73" ht="19" customHeight="1" x14ac:dyDescent="0.35">
      <c r="B11" s="12" t="s">
        <v>94</v>
      </c>
      <c r="C11" s="13">
        <v>0.35048018180448021</v>
      </c>
      <c r="D11" s="13">
        <v>0.39258248317374761</v>
      </c>
      <c r="E11" s="13">
        <v>0.40399377120967878</v>
      </c>
      <c r="F11" s="13">
        <v>0.37944053881472561</v>
      </c>
      <c r="G11" s="13">
        <v>0.32995957501626361</v>
      </c>
      <c r="H11" s="13">
        <v>0.32022714137146951</v>
      </c>
      <c r="I11" s="13">
        <v>0.31137342849553162</v>
      </c>
      <c r="K11" s="13">
        <v>0.3669707762413193</v>
      </c>
      <c r="L11" s="13">
        <v>0.3347932811761587</v>
      </c>
      <c r="N11" s="13">
        <v>0.40963389224974928</v>
      </c>
      <c r="O11" s="13">
        <v>0.41214153262560721</v>
      </c>
      <c r="P11" s="13">
        <v>0.27450854859263452</v>
      </c>
      <c r="Q11" s="13">
        <v>0.30390990475312279</v>
      </c>
      <c r="S11" s="13">
        <v>0.33435823004395981</v>
      </c>
      <c r="T11" s="13">
        <v>0.42755096481687938</v>
      </c>
      <c r="U11" s="13">
        <v>0.23969903959248959</v>
      </c>
      <c r="V11" s="13">
        <v>0.35326829235239132</v>
      </c>
      <c r="W11" s="13">
        <v>0.28611714073227801</v>
      </c>
      <c r="X11" s="13">
        <v>0.31191544609259331</v>
      </c>
      <c r="Y11" s="13">
        <v>0.5416359778945008</v>
      </c>
      <c r="Z11" s="13">
        <v>0.37396828447699271</v>
      </c>
      <c r="AB11" s="13">
        <v>0.32806164463182108</v>
      </c>
      <c r="AC11" s="13">
        <v>0.32252085514266948</v>
      </c>
      <c r="AD11" s="13">
        <v>0.37936628034056902</v>
      </c>
      <c r="AE11" s="13">
        <v>0.38891706990314617</v>
      </c>
      <c r="AF11" s="13">
        <v>0.43567161362183737</v>
      </c>
      <c r="AH11" s="13">
        <v>0.4077792704182388</v>
      </c>
      <c r="AI11" s="13">
        <v>0.46065661875945502</v>
      </c>
      <c r="AJ11" s="13">
        <v>0.36414527282252102</v>
      </c>
      <c r="AK11" s="13">
        <v>0.20466672226223731</v>
      </c>
      <c r="AL11" s="13">
        <v>0.40577925050335811</v>
      </c>
      <c r="AM11" s="13">
        <v>0.21883000395473701</v>
      </c>
      <c r="AO11" s="13">
        <v>0.42497875397307872</v>
      </c>
      <c r="AP11" s="13">
        <v>0.46335418294746838</v>
      </c>
      <c r="AQ11" s="13">
        <v>0.38715166170271792</v>
      </c>
      <c r="AR11" s="13">
        <v>0.14942378006489129</v>
      </c>
      <c r="AS11" s="13">
        <v>0.40788235414805668</v>
      </c>
      <c r="AT11" s="13">
        <v>0.21141096881412261</v>
      </c>
      <c r="AV11" s="13">
        <v>0.48466410276974431</v>
      </c>
      <c r="AW11" s="13">
        <v>0.38235097877769753</v>
      </c>
      <c r="AX11" s="13">
        <v>0.21640055319171991</v>
      </c>
      <c r="AY11" s="13">
        <v>0.4293454991906675</v>
      </c>
      <c r="AZ11" s="13">
        <v>0.24057066645183989</v>
      </c>
      <c r="BB11" s="13">
        <v>0.38214292853661158</v>
      </c>
      <c r="BC11" s="13">
        <v>0.38670792670363402</v>
      </c>
      <c r="BD11" s="13">
        <v>0.29077521644412818</v>
      </c>
      <c r="BE11" s="13">
        <v>0.27600367078145949</v>
      </c>
      <c r="BF11" s="13">
        <v>0.33781868024407968</v>
      </c>
      <c r="BH11" s="13">
        <v>0.39711312058265708</v>
      </c>
      <c r="BI11" s="13">
        <v>0.3796325783577717</v>
      </c>
      <c r="BJ11" s="13">
        <v>0.31833648885486859</v>
      </c>
      <c r="BK11" s="13">
        <v>0.19499656095596329</v>
      </c>
      <c r="BL11" s="13">
        <v>0.32132906692250179</v>
      </c>
      <c r="BN11" s="13">
        <v>0.37712405492543971</v>
      </c>
      <c r="BO11" s="13">
        <v>0.38068658289144192</v>
      </c>
      <c r="BP11" s="13">
        <v>0.2271950400630629</v>
      </c>
      <c r="BQ11" s="13">
        <v>0.24745122245824991</v>
      </c>
      <c r="BR11" s="13">
        <v>0.31949306957803009</v>
      </c>
      <c r="BS11" s="13">
        <v>0.40773402474256187</v>
      </c>
    </row>
    <row r="12" spans="2:73" ht="19" customHeight="1" x14ac:dyDescent="0.35">
      <c r="B12" s="12" t="s">
        <v>95</v>
      </c>
      <c r="C12" s="13">
        <v>0.30327557371311381</v>
      </c>
      <c r="D12" s="13">
        <v>0.17929240047541481</v>
      </c>
      <c r="E12" s="13">
        <v>0.25099516920305931</v>
      </c>
      <c r="F12" s="13">
        <v>0.29946946266030028</v>
      </c>
      <c r="G12" s="13">
        <v>0.32265869893916199</v>
      </c>
      <c r="H12" s="13">
        <v>0.36375100638677632</v>
      </c>
      <c r="I12" s="13">
        <v>0.34037393801447652</v>
      </c>
      <c r="K12" s="13">
        <v>0.33504340316614267</v>
      </c>
      <c r="L12" s="13">
        <v>0.27220305554994961</v>
      </c>
      <c r="N12" s="13">
        <v>0.23607356520706349</v>
      </c>
      <c r="O12" s="13">
        <v>0.23777710518958689</v>
      </c>
      <c r="P12" s="13">
        <v>0.40246864653867859</v>
      </c>
      <c r="Q12" s="13">
        <v>0.33645755785317699</v>
      </c>
      <c r="S12" s="13">
        <v>0.26666031721064082</v>
      </c>
      <c r="T12" s="13">
        <v>0.21807743155323839</v>
      </c>
      <c r="U12" s="13">
        <v>0.33137458297627259</v>
      </c>
      <c r="V12" s="13">
        <v>0.31712069291391681</v>
      </c>
      <c r="W12" s="13">
        <v>0.3790444828110297</v>
      </c>
      <c r="X12" s="13">
        <v>0.39314198299857861</v>
      </c>
      <c r="Y12" s="13">
        <v>0.1734563903166689</v>
      </c>
      <c r="Z12" s="13">
        <v>0.37639875070722612</v>
      </c>
      <c r="AB12" s="13">
        <v>0.34285669328324397</v>
      </c>
      <c r="AC12" s="13">
        <v>0.33456256436863102</v>
      </c>
      <c r="AD12" s="13">
        <v>0.34594033374737848</v>
      </c>
      <c r="AE12" s="13">
        <v>0.18871581556287639</v>
      </c>
      <c r="AF12" s="13">
        <v>0.23509580701946489</v>
      </c>
      <c r="AH12" s="13">
        <v>0.33310954017068239</v>
      </c>
      <c r="AI12" s="13">
        <v>0.1975393533874929</v>
      </c>
      <c r="AJ12" s="13">
        <v>0.36273520413503191</v>
      </c>
      <c r="AK12" s="13">
        <v>0</v>
      </c>
      <c r="AL12" s="13">
        <v>0.1220889608127832</v>
      </c>
      <c r="AM12" s="13">
        <v>0.56246451187777391</v>
      </c>
      <c r="AO12" s="13">
        <v>0.30751992801424932</v>
      </c>
      <c r="AP12" s="13">
        <v>0.19726242619190251</v>
      </c>
      <c r="AQ12" s="13">
        <v>0.33944068150932172</v>
      </c>
      <c r="AR12" s="13">
        <v>2.3867126086375149E-2</v>
      </c>
      <c r="AS12" s="13">
        <v>0.21512615752947661</v>
      </c>
      <c r="AT12" s="13">
        <v>0.57221267916222907</v>
      </c>
      <c r="AV12" s="13">
        <v>0.17737632425683919</v>
      </c>
      <c r="AW12" s="13">
        <v>0.34726466206846229</v>
      </c>
      <c r="AX12" s="13">
        <v>3.5890130783138893E-2</v>
      </c>
      <c r="AY12" s="13">
        <v>0.1745395692069204</v>
      </c>
      <c r="AZ12" s="13">
        <v>0.52222189174337696</v>
      </c>
      <c r="BB12" s="13">
        <v>0.35134282850798798</v>
      </c>
      <c r="BC12" s="13">
        <v>0.26260083110673121</v>
      </c>
      <c r="BD12" s="13">
        <v>0.45320338640249502</v>
      </c>
      <c r="BE12" s="13">
        <v>4.4700996222776783E-2</v>
      </c>
      <c r="BF12" s="13">
        <v>0.15463184226376309</v>
      </c>
      <c r="BH12" s="13">
        <v>0.3389068318176795</v>
      </c>
      <c r="BI12" s="13">
        <v>0.26612267158192399</v>
      </c>
      <c r="BJ12" s="13">
        <v>0.43056471735767299</v>
      </c>
      <c r="BK12" s="13">
        <v>6.3429742634194763E-2</v>
      </c>
      <c r="BL12" s="13">
        <v>0.25636008475892003</v>
      </c>
      <c r="BN12" s="13">
        <v>0.25039331317877411</v>
      </c>
      <c r="BO12" s="13">
        <v>0.43045810206908758</v>
      </c>
      <c r="BP12" s="13">
        <v>4.3881568908284839E-2</v>
      </c>
      <c r="BQ12" s="13">
        <v>0.45872674400775643</v>
      </c>
      <c r="BR12" s="13">
        <v>0.1553043658734426</v>
      </c>
      <c r="BS12" s="13">
        <v>0.35771059044595738</v>
      </c>
    </row>
    <row r="13" spans="2:73" ht="19" customHeight="1" x14ac:dyDescent="0.35">
      <c r="B13" s="12" t="s">
        <v>96</v>
      </c>
      <c r="C13" s="13">
        <v>0.1190630524785405</v>
      </c>
      <c r="D13" s="13">
        <v>0.18185786063186549</v>
      </c>
      <c r="E13" s="13">
        <v>0.17179542988729521</v>
      </c>
      <c r="F13" s="13">
        <v>0.1247571954392097</v>
      </c>
      <c r="G13" s="13">
        <v>0.1128083472377546</v>
      </c>
      <c r="H13" s="13">
        <v>8.7966320755491545E-2</v>
      </c>
      <c r="I13" s="13">
        <v>7.6553256562178332E-2</v>
      </c>
      <c r="K13" s="13">
        <v>6.8425657072603202E-2</v>
      </c>
      <c r="L13" s="13">
        <v>0.16768042373029429</v>
      </c>
      <c r="N13" s="13">
        <v>5.225864176868162E-2</v>
      </c>
      <c r="O13" s="13">
        <v>0.1161076348151827</v>
      </c>
      <c r="P13" s="13">
        <v>0.1384589127075902</v>
      </c>
      <c r="Q13" s="13">
        <v>0.15215774098036461</v>
      </c>
      <c r="S13" s="13">
        <v>0.13366909147918829</v>
      </c>
      <c r="T13" s="13">
        <v>0.102479678339028</v>
      </c>
      <c r="U13" s="13">
        <v>9.9301535042058978E-2</v>
      </c>
      <c r="V13" s="13">
        <v>0.1404037432361202</v>
      </c>
      <c r="W13" s="13">
        <v>9.5397967269014672E-2</v>
      </c>
      <c r="X13" s="13">
        <v>0.1026447641952105</v>
      </c>
      <c r="Y13" s="13">
        <v>0.14813776457266081</v>
      </c>
      <c r="Z13" s="13">
        <v>0.11937850017588079</v>
      </c>
      <c r="AB13" s="13">
        <v>0.12703681598713709</v>
      </c>
      <c r="AC13" s="13">
        <v>0.13131542168522431</v>
      </c>
      <c r="AD13" s="13">
        <v>7.6525304322326682E-2</v>
      </c>
      <c r="AE13" s="13">
        <v>0.1120112138407873</v>
      </c>
      <c r="AF13" s="13">
        <v>5.0246445300586771E-2</v>
      </c>
      <c r="AH13" s="13">
        <v>7.8489490762668715E-2</v>
      </c>
      <c r="AI13" s="13">
        <v>7.6193176675129759E-2</v>
      </c>
      <c r="AJ13" s="13">
        <v>6.342619647069743E-2</v>
      </c>
      <c r="AK13" s="13">
        <v>2.959127860666411E-2</v>
      </c>
      <c r="AL13" s="13">
        <v>0.18387733814056131</v>
      </c>
      <c r="AM13" s="13">
        <v>0.1131044694001343</v>
      </c>
      <c r="AO13" s="13">
        <v>8.8391598671107588E-2</v>
      </c>
      <c r="AP13" s="13">
        <v>8.8324114211590185E-2</v>
      </c>
      <c r="AQ13" s="13">
        <v>5.9416453696876981E-2</v>
      </c>
      <c r="AR13" s="13">
        <v>9.5035840300966099E-3</v>
      </c>
      <c r="AS13" s="13">
        <v>0.13920321867862481</v>
      </c>
      <c r="AT13" s="13">
        <v>0.10304419900150789</v>
      </c>
      <c r="AV13" s="13">
        <v>7.5444155410373095E-2</v>
      </c>
      <c r="AW13" s="13">
        <v>6.8442575519378587E-2</v>
      </c>
      <c r="AX13" s="13">
        <v>8.8623597753174129E-3</v>
      </c>
      <c r="AY13" s="13">
        <v>0.13141181308510921</v>
      </c>
      <c r="AZ13" s="13">
        <v>0.10323328835693631</v>
      </c>
      <c r="BB13" s="13">
        <v>8.3496609042273989E-2</v>
      </c>
      <c r="BC13" s="13">
        <v>7.2390505602659319E-2</v>
      </c>
      <c r="BD13" s="13">
        <v>6.8962117340147192E-2</v>
      </c>
      <c r="BE13" s="13">
        <v>0</v>
      </c>
      <c r="BF13" s="13">
        <v>0.14691635254434671</v>
      </c>
      <c r="BH13" s="13">
        <v>8.6435667573829825E-2</v>
      </c>
      <c r="BI13" s="13">
        <v>7.5991409214690164E-2</v>
      </c>
      <c r="BJ13" s="13">
        <v>5.8818965346574263E-2</v>
      </c>
      <c r="BK13" s="13">
        <v>1.5315948356752989E-2</v>
      </c>
      <c r="BL13" s="13">
        <v>8.8880779080916655E-2</v>
      </c>
      <c r="BN13" s="13">
        <v>7.1752079705508856E-2</v>
      </c>
      <c r="BO13" s="13">
        <v>5.8166644021230153E-2</v>
      </c>
      <c r="BP13" s="13">
        <v>0</v>
      </c>
      <c r="BQ13" s="13">
        <v>0.14002805091866991</v>
      </c>
      <c r="BR13" s="13">
        <v>0.17327668264001941</v>
      </c>
      <c r="BS13" s="13">
        <v>8.3317854938631697E-2</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3CEAB-396F-441E-86D1-A7E70ADAB4B6}">
  <dimension ref="A1:I21"/>
  <sheetViews>
    <sheetView workbookViewId="0"/>
  </sheetViews>
  <sheetFormatPr defaultRowHeight="14.5" x14ac:dyDescent="0.35"/>
  <sheetData>
    <row r="1" spans="1:9" x14ac:dyDescent="0.35">
      <c r="B1" s="28" t="s">
        <v>27</v>
      </c>
      <c r="C1" s="29"/>
      <c r="D1" s="29"/>
      <c r="E1" s="29"/>
      <c r="F1" s="29"/>
      <c r="G1" s="29"/>
    </row>
    <row r="2" spans="1:9" ht="43.5" x14ac:dyDescent="0.35">
      <c r="A2" s="12" t="s">
        <v>105</v>
      </c>
      <c r="B2" s="21">
        <v>0.2657234961993733</v>
      </c>
      <c r="C2" s="21">
        <v>0.25611185255965868</v>
      </c>
      <c r="D2" s="21">
        <v>0.48894026131302148</v>
      </c>
      <c r="E2" s="21">
        <v>0.26824780591687408</v>
      </c>
      <c r="F2" s="21">
        <v>0.1397272402807736</v>
      </c>
      <c r="G2" s="21">
        <v>0.77697600607401074</v>
      </c>
      <c r="H2">
        <f t="shared" ref="H2:H18" si="0">_xlfn.VAR.S(B2:G2)</f>
        <v>5.3380241673876158E-2</v>
      </c>
      <c r="I2" s="20">
        <f>AVERAGE(B2:G2)</f>
        <v>0.36595444372395197</v>
      </c>
    </row>
    <row r="3" spans="1:9" ht="43.5" x14ac:dyDescent="0.35">
      <c r="A3" s="12" t="s">
        <v>118</v>
      </c>
      <c r="B3" s="21">
        <v>0.42565006459231047</v>
      </c>
      <c r="C3" s="21">
        <v>7.8882683895503694E-2</v>
      </c>
      <c r="D3" s="21">
        <v>5.8903411115232923E-2</v>
      </c>
      <c r="E3" s="21">
        <v>3.8017365175389672E-2</v>
      </c>
      <c r="F3" s="21">
        <v>0.16005911478318921</v>
      </c>
      <c r="G3" s="21">
        <v>7.177309250949214E-2</v>
      </c>
      <c r="H3">
        <f t="shared" si="0"/>
        <v>2.14716331379779E-2</v>
      </c>
      <c r="I3" s="20">
        <f t="shared" ref="I3:I18" si="1">AVERAGE(B3:G3)</f>
        <v>0.13888095534518635</v>
      </c>
    </row>
    <row r="4" spans="1:9" x14ac:dyDescent="0.35">
      <c r="A4" s="12" t="s">
        <v>104</v>
      </c>
      <c r="B4" s="23">
        <v>0.33396695733110288</v>
      </c>
      <c r="C4" s="23">
        <v>0.40996892654551509</v>
      </c>
      <c r="D4" s="23">
        <v>0.33677024827592639</v>
      </c>
      <c r="E4" s="23">
        <v>0.53596405251325696</v>
      </c>
      <c r="F4" s="23">
        <v>0.34630521463395531</v>
      </c>
      <c r="G4" s="23">
        <v>0.24351220443055849</v>
      </c>
      <c r="H4">
        <f t="shared" si="0"/>
        <v>9.6148705704361959E-3</v>
      </c>
      <c r="I4" s="20">
        <f t="shared" si="1"/>
        <v>0.36774793395505251</v>
      </c>
    </row>
    <row r="5" spans="1:9" ht="29" x14ac:dyDescent="0.35">
      <c r="A5" s="12" t="s">
        <v>111</v>
      </c>
      <c r="B5" s="13">
        <v>0.1206660420927422</v>
      </c>
      <c r="C5" s="13">
        <v>0.1079632245993072</v>
      </c>
      <c r="D5" s="13">
        <v>6.0370209607103029E-2</v>
      </c>
      <c r="E5" s="13">
        <v>0.13889884925907481</v>
      </c>
      <c r="F5" s="13">
        <v>0.2610636217405532</v>
      </c>
      <c r="G5" s="13">
        <v>2.8474970089619109E-2</v>
      </c>
      <c r="H5">
        <f t="shared" si="0"/>
        <v>6.4665775119292866E-3</v>
      </c>
      <c r="I5" s="20">
        <f t="shared" si="1"/>
        <v>0.11957281956473326</v>
      </c>
    </row>
    <row r="6" spans="1:9" ht="29" x14ac:dyDescent="0.35">
      <c r="A6" s="12" t="s">
        <v>107</v>
      </c>
      <c r="B6" s="13">
        <v>0.36277292831988378</v>
      </c>
      <c r="C6" s="13">
        <v>0.46106525091118777</v>
      </c>
      <c r="D6" s="13">
        <v>0.5685472880642225</v>
      </c>
      <c r="E6" s="13">
        <v>0.46350632868833952</v>
      </c>
      <c r="F6" s="13">
        <v>0.38661286061204081</v>
      </c>
      <c r="G6" s="13">
        <v>0.38653332172624172</v>
      </c>
      <c r="H6">
        <f t="shared" si="0"/>
        <v>5.8347125675509929E-3</v>
      </c>
      <c r="I6" s="20">
        <f t="shared" si="1"/>
        <v>0.43817299638698598</v>
      </c>
    </row>
    <row r="7" spans="1:9" x14ac:dyDescent="0.35">
      <c r="A7" s="12" t="s">
        <v>112</v>
      </c>
      <c r="B7" s="13">
        <v>0.18072174927619841</v>
      </c>
      <c r="C7" s="13">
        <v>0.23909118468065449</v>
      </c>
      <c r="D7" s="13">
        <v>7.1875535481738154E-2</v>
      </c>
      <c r="E7" s="13">
        <v>7.0287986645699921E-2</v>
      </c>
      <c r="F7" s="13">
        <v>0.19561044208491379</v>
      </c>
      <c r="G7" s="13">
        <v>9.4957065534484478E-2</v>
      </c>
      <c r="H7">
        <f t="shared" si="0"/>
        <v>5.2146386521167041E-3</v>
      </c>
      <c r="I7" s="20">
        <f t="shared" si="1"/>
        <v>0.14209066061728157</v>
      </c>
    </row>
    <row r="8" spans="1:9" ht="29" x14ac:dyDescent="0.35">
      <c r="A8" s="12" t="s">
        <v>117</v>
      </c>
      <c r="B8" s="13">
        <v>0.75287684718487002</v>
      </c>
      <c r="C8" s="13">
        <v>0.70041193314687911</v>
      </c>
      <c r="D8" s="13">
        <v>0.62814660146744739</v>
      </c>
      <c r="E8" s="13">
        <v>0.7625852818335711</v>
      </c>
      <c r="F8" s="13">
        <v>0.80008996369968821</v>
      </c>
      <c r="G8" s="13">
        <v>0.70703345581674315</v>
      </c>
      <c r="H8">
        <f t="shared" si="0"/>
        <v>3.6272014124581211E-3</v>
      </c>
      <c r="I8" s="20">
        <f t="shared" si="1"/>
        <v>0.72519068052486657</v>
      </c>
    </row>
    <row r="9" spans="1:9" ht="43.5" x14ac:dyDescent="0.35">
      <c r="A9" s="12" t="s">
        <v>113</v>
      </c>
      <c r="B9" s="13">
        <v>6.8085136342738925E-2</v>
      </c>
      <c r="C9" s="13">
        <v>0.1144687872423503</v>
      </c>
      <c r="D9" s="13">
        <v>0.1513978074520832</v>
      </c>
      <c r="E9" s="13">
        <v>0.14809898396198429</v>
      </c>
      <c r="F9" s="13">
        <v>3.9503085258604513E-2</v>
      </c>
      <c r="G9" s="13">
        <v>0.17279119105609961</v>
      </c>
      <c r="H9">
        <f t="shared" si="0"/>
        <v>2.7316178306347554E-3</v>
      </c>
      <c r="I9" s="20">
        <f t="shared" si="1"/>
        <v>0.11572416521897681</v>
      </c>
    </row>
    <row r="10" spans="1:9" ht="29" x14ac:dyDescent="0.35">
      <c r="A10" s="12" t="s">
        <v>109</v>
      </c>
      <c r="B10" s="13">
        <v>6.7689655712312294E-2</v>
      </c>
      <c r="C10" s="13">
        <v>0.14718823363803421</v>
      </c>
      <c r="D10" s="13">
        <v>8.3866150775644077E-2</v>
      </c>
      <c r="E10" s="13">
        <v>0.14909868281803179</v>
      </c>
      <c r="F10" s="13">
        <v>8.9131022056540582E-2</v>
      </c>
      <c r="G10" s="13">
        <v>2.719685203358576E-2</v>
      </c>
      <c r="H10">
        <f t="shared" si="0"/>
        <v>2.229228967266668E-3</v>
      </c>
      <c r="I10" s="20">
        <f t="shared" si="1"/>
        <v>9.4028432839024789E-2</v>
      </c>
    </row>
    <row r="11" spans="1:9" x14ac:dyDescent="0.35">
      <c r="A11" s="12" t="s">
        <v>106</v>
      </c>
      <c r="B11" s="13">
        <v>7.3860710259551099E-2</v>
      </c>
      <c r="C11" s="13">
        <v>0.11401786777179961</v>
      </c>
      <c r="D11" s="13">
        <v>0.14305479558804379</v>
      </c>
      <c r="E11" s="13">
        <v>7.6757013907798474E-2</v>
      </c>
      <c r="F11" s="13">
        <v>8.5157360694467207E-2</v>
      </c>
      <c r="G11" s="13">
        <v>0.17170985969065389</v>
      </c>
      <c r="H11">
        <f t="shared" si="0"/>
        <v>1.5883417411588024E-3</v>
      </c>
      <c r="I11" s="20">
        <f t="shared" si="1"/>
        <v>0.11075960131871902</v>
      </c>
    </row>
    <row r="12" spans="1:9" ht="29" x14ac:dyDescent="0.35">
      <c r="A12" s="12" t="s">
        <v>114</v>
      </c>
      <c r="B12" s="13">
        <v>6.9180343340882439E-2</v>
      </c>
      <c r="C12" s="13">
        <v>9.2546072474656391E-2</v>
      </c>
      <c r="D12" s="13">
        <v>9.4611041270472651E-2</v>
      </c>
      <c r="E12" s="13">
        <v>5.1221248530029559E-2</v>
      </c>
      <c r="F12" s="13">
        <v>0.1170418803996994</v>
      </c>
      <c r="G12" s="13">
        <v>0.1484001264293284</v>
      </c>
      <c r="H12">
        <f t="shared" si="0"/>
        <v>1.1850648162300594E-3</v>
      </c>
      <c r="I12" s="20">
        <f t="shared" si="1"/>
        <v>9.5500118740844811E-2</v>
      </c>
    </row>
    <row r="13" spans="1:9" ht="43.5" x14ac:dyDescent="0.35">
      <c r="A13" s="12" t="s">
        <v>110</v>
      </c>
      <c r="B13" s="13">
        <v>8.4813850743468838E-2</v>
      </c>
      <c r="C13" s="13">
        <v>9.6605080999151841E-2</v>
      </c>
      <c r="D13" s="13">
        <v>5.5830278175844558E-2</v>
      </c>
      <c r="E13" s="13">
        <v>4.0059575346710202E-2</v>
      </c>
      <c r="F13" s="13">
        <v>0.1118485258877789</v>
      </c>
      <c r="G13" s="13">
        <v>3.222360475727875E-2</v>
      </c>
      <c r="H13">
        <f t="shared" si="0"/>
        <v>1.0405055777740681E-3</v>
      </c>
      <c r="I13" s="20">
        <f t="shared" si="1"/>
        <v>7.0230152651705513E-2</v>
      </c>
    </row>
    <row r="14" spans="1:9" ht="29" x14ac:dyDescent="0.35">
      <c r="A14" s="12" t="s">
        <v>115</v>
      </c>
      <c r="B14" s="13">
        <v>2.6492124761115621E-2</v>
      </c>
      <c r="C14" s="13">
        <v>5.0337590133211117E-2</v>
      </c>
      <c r="D14" s="13">
        <v>4.5543783385979961E-2</v>
      </c>
      <c r="E14" s="13">
        <v>4.9038031654833399E-2</v>
      </c>
      <c r="F14" s="13">
        <v>9.2545056028838057E-2</v>
      </c>
      <c r="G14" s="13">
        <v>8.5963458088604405E-3</v>
      </c>
      <c r="H14">
        <f t="shared" si="0"/>
        <v>7.9446097242370502E-4</v>
      </c>
      <c r="I14" s="20">
        <f t="shared" si="1"/>
        <v>4.5425488628806437E-2</v>
      </c>
    </row>
    <row r="15" spans="1:9" ht="43.5" x14ac:dyDescent="0.35">
      <c r="A15" s="12" t="s">
        <v>116</v>
      </c>
      <c r="B15" s="13">
        <v>2.4688206092691931E-2</v>
      </c>
      <c r="C15" s="13">
        <v>3.689379138646371E-2</v>
      </c>
      <c r="D15" s="13">
        <v>6.5230293387424448E-2</v>
      </c>
      <c r="E15" s="13">
        <v>7.5649869031326519E-2</v>
      </c>
      <c r="F15" s="13">
        <v>2.639129825920122E-2</v>
      </c>
      <c r="G15" s="13">
        <v>1.178754149296685E-2</v>
      </c>
      <c r="H15">
        <f t="shared" si="0"/>
        <v>6.2653030579322357E-4</v>
      </c>
      <c r="I15" s="20">
        <f t="shared" si="1"/>
        <v>4.0106833275012445E-2</v>
      </c>
    </row>
    <row r="16" spans="1:9" x14ac:dyDescent="0.35">
      <c r="A16" s="12" t="s">
        <v>108</v>
      </c>
      <c r="B16" s="13">
        <v>7.5833830677465491E-2</v>
      </c>
      <c r="C16" s="13">
        <v>5.7157220800353722E-2</v>
      </c>
      <c r="D16" s="13">
        <v>8.8664417655354794E-2</v>
      </c>
      <c r="E16" s="13">
        <v>0.10475618824232009</v>
      </c>
      <c r="F16" s="13">
        <v>4.4835607870976048E-2</v>
      </c>
      <c r="G16" s="13">
        <v>8.2083682606210323E-2</v>
      </c>
      <c r="H16">
        <f t="shared" si="0"/>
        <v>4.6988540025024312E-4</v>
      </c>
      <c r="I16" s="20">
        <f t="shared" si="1"/>
        <v>7.5555157975446749E-2</v>
      </c>
    </row>
    <row r="17" spans="1:9" ht="29" x14ac:dyDescent="0.35">
      <c r="A17" s="12" t="s">
        <v>120</v>
      </c>
      <c r="B17" s="13">
        <v>2.0095204020160219E-3</v>
      </c>
      <c r="C17" s="13">
        <v>0</v>
      </c>
      <c r="D17" s="13">
        <v>0</v>
      </c>
      <c r="E17" s="13">
        <v>0</v>
      </c>
      <c r="F17" s="13">
        <v>1.026697605005702E-2</v>
      </c>
      <c r="G17" s="13">
        <v>0</v>
      </c>
      <c r="H17">
        <f t="shared" si="0"/>
        <v>1.6866048387120551E-5</v>
      </c>
      <c r="I17" s="20">
        <f t="shared" si="1"/>
        <v>2.0460827420121738E-3</v>
      </c>
    </row>
    <row r="18" spans="1:9" ht="87" x14ac:dyDescent="0.35">
      <c r="A18" s="12" t="s">
        <v>119</v>
      </c>
      <c r="B18" s="13">
        <v>1.495108651486431E-3</v>
      </c>
      <c r="C18" s="13">
        <v>0</v>
      </c>
      <c r="D18" s="13">
        <v>0</v>
      </c>
      <c r="E18" s="13">
        <v>0</v>
      </c>
      <c r="F18" s="13">
        <v>0</v>
      </c>
      <c r="G18" s="13">
        <v>0</v>
      </c>
      <c r="H18">
        <f t="shared" si="0"/>
        <v>3.7255831329159566E-7</v>
      </c>
      <c r="I18" s="20">
        <f t="shared" si="1"/>
        <v>2.4918477524773851E-4</v>
      </c>
    </row>
    <row r="19" spans="1:9" ht="72.5" x14ac:dyDescent="0.35">
      <c r="B19" s="12" t="s">
        <v>59</v>
      </c>
      <c r="C19" s="12" t="s">
        <v>60</v>
      </c>
      <c r="D19" s="12" t="s">
        <v>61</v>
      </c>
      <c r="E19" s="12" t="s">
        <v>62</v>
      </c>
      <c r="F19" s="12" t="s">
        <v>63</v>
      </c>
      <c r="G19" s="12" t="s">
        <v>64</v>
      </c>
    </row>
    <row r="20" spans="1:9" x14ac:dyDescent="0.35">
      <c r="A20" s="10" t="s">
        <v>72</v>
      </c>
      <c r="B20" s="22">
        <v>506</v>
      </c>
      <c r="C20" s="22">
        <v>223</v>
      </c>
      <c r="D20" s="22">
        <v>102</v>
      </c>
      <c r="E20" s="22">
        <v>94</v>
      </c>
      <c r="F20" s="22">
        <v>117</v>
      </c>
      <c r="G20" s="22">
        <v>198</v>
      </c>
    </row>
    <row r="21" spans="1:9" x14ac:dyDescent="0.35">
      <c r="A21" s="7" t="s">
        <v>73</v>
      </c>
      <c r="B21" s="22">
        <v>499</v>
      </c>
      <c r="C21" s="22">
        <v>216</v>
      </c>
      <c r="D21" s="22">
        <v>109</v>
      </c>
      <c r="E21" s="22">
        <v>98</v>
      </c>
      <c r="F21" s="22">
        <v>111</v>
      </c>
      <c r="G21" s="22">
        <v>210</v>
      </c>
    </row>
  </sheetData>
  <autoFilter ref="A1:H21" xr:uid="{0943CEAB-396F-441E-86D1-A7E70ADAB4B6}">
    <filterColumn colId="1" showButton="0"/>
    <filterColumn colId="2" showButton="0"/>
    <filterColumn colId="3" showButton="0"/>
    <filterColumn colId="4" showButton="0"/>
    <filterColumn colId="5" showButton="0"/>
    <sortState xmlns:xlrd2="http://schemas.microsoft.com/office/spreadsheetml/2017/richdata2" ref="A2:H21">
      <sortCondition descending="1" ref="H1:H21"/>
    </sortState>
  </autoFilter>
  <mergeCells count="1">
    <mergeCell ref="B1:G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F95CB-9672-4F68-AFB0-B645BC5E35F2}">
  <dimension ref="A1:I19"/>
  <sheetViews>
    <sheetView topLeftCell="A3" workbookViewId="0">
      <selection activeCell="B19" activeCellId="1" sqref="I5:I19 B5:B19"/>
    </sheetView>
  </sheetViews>
  <sheetFormatPr defaultRowHeight="14.5" x14ac:dyDescent="0.35"/>
  <sheetData>
    <row r="1" spans="1:9" x14ac:dyDescent="0.35">
      <c r="C1" s="28" t="s">
        <v>27</v>
      </c>
      <c r="D1" s="29"/>
      <c r="E1" s="29"/>
      <c r="F1" s="29"/>
      <c r="G1" s="29"/>
      <c r="H1" s="29"/>
    </row>
    <row r="2" spans="1:9" ht="72.5" x14ac:dyDescent="0.35">
      <c r="B2" s="17" t="s">
        <v>33</v>
      </c>
      <c r="C2" s="18" t="s">
        <v>59</v>
      </c>
      <c r="D2" s="18" t="s">
        <v>60</v>
      </c>
      <c r="E2" s="18" t="s">
        <v>61</v>
      </c>
      <c r="F2" s="18" t="s">
        <v>62</v>
      </c>
      <c r="G2" s="18" t="s">
        <v>63</v>
      </c>
      <c r="H2" s="18" t="s">
        <v>64</v>
      </c>
    </row>
    <row r="3" spans="1:9" x14ac:dyDescent="0.35">
      <c r="A3" s="10" t="s">
        <v>72</v>
      </c>
      <c r="B3" s="19">
        <v>1336</v>
      </c>
      <c r="C3" s="19">
        <v>506</v>
      </c>
      <c r="D3" s="19">
        <v>223</v>
      </c>
      <c r="E3" s="19">
        <v>102</v>
      </c>
      <c r="F3" s="19">
        <v>94</v>
      </c>
      <c r="G3" s="19">
        <v>117</v>
      </c>
      <c r="H3" s="19">
        <v>198</v>
      </c>
    </row>
    <row r="4" spans="1:9" x14ac:dyDescent="0.35">
      <c r="A4" s="7" t="s">
        <v>73</v>
      </c>
      <c r="B4" s="11">
        <v>1342</v>
      </c>
      <c r="C4" s="11">
        <v>499</v>
      </c>
      <c r="D4" s="11">
        <v>216</v>
      </c>
      <c r="E4" s="11">
        <v>109</v>
      </c>
      <c r="F4" s="11">
        <v>98</v>
      </c>
      <c r="G4" s="11">
        <v>111</v>
      </c>
      <c r="H4" s="11">
        <v>210</v>
      </c>
    </row>
    <row r="5" spans="1:9" x14ac:dyDescent="0.35">
      <c r="A5" s="12" t="s">
        <v>104</v>
      </c>
      <c r="B5" s="13">
        <v>0.34514432320993899</v>
      </c>
      <c r="C5" s="13">
        <v>0.33396695733110288</v>
      </c>
      <c r="D5" s="13">
        <v>0.40996892654551509</v>
      </c>
      <c r="E5" s="13">
        <v>0.33677024827592639</v>
      </c>
      <c r="F5" s="13">
        <v>0.53596405251325696</v>
      </c>
      <c r="G5" s="13">
        <v>0.34630521463395531</v>
      </c>
      <c r="H5" s="13">
        <v>0.24351220443055849</v>
      </c>
      <c r="I5">
        <f>_xlfn.VAR.S(C5:H5)</f>
        <v>9.6148705704361959E-3</v>
      </c>
    </row>
    <row r="6" spans="1:9" ht="43.5" x14ac:dyDescent="0.35">
      <c r="A6" s="12" t="s">
        <v>105</v>
      </c>
      <c r="B6" s="13">
        <v>0.36118063835798619</v>
      </c>
      <c r="C6" s="13">
        <v>0.2657234961993733</v>
      </c>
      <c r="D6" s="13">
        <v>0.25611185255965868</v>
      </c>
      <c r="E6" s="13">
        <v>0.48894026131302148</v>
      </c>
      <c r="F6" s="13">
        <v>0.26824780591687408</v>
      </c>
      <c r="G6" s="13">
        <v>0.1397272402807736</v>
      </c>
      <c r="H6" s="13">
        <v>0.77697600607401074</v>
      </c>
      <c r="I6">
        <f t="shared" ref="I6:I19" si="0">_xlfn.VAR.S(C6:H6)</f>
        <v>5.3380241673876158E-2</v>
      </c>
    </row>
    <row r="7" spans="1:9" x14ac:dyDescent="0.35">
      <c r="A7" s="12" t="s">
        <v>106</v>
      </c>
      <c r="B7" s="13">
        <v>0.1048418951220266</v>
      </c>
      <c r="C7" s="13">
        <v>7.3860710259551099E-2</v>
      </c>
      <c r="D7" s="13">
        <v>0.11401786777179961</v>
      </c>
      <c r="E7" s="13">
        <v>0.14305479558804379</v>
      </c>
      <c r="F7" s="13">
        <v>7.6757013907798474E-2</v>
      </c>
      <c r="G7" s="13">
        <v>8.5157360694467207E-2</v>
      </c>
      <c r="H7" s="13">
        <v>0.17170985969065389</v>
      </c>
      <c r="I7">
        <f t="shared" si="0"/>
        <v>1.5883417411588024E-3</v>
      </c>
    </row>
    <row r="8" spans="1:9" ht="29" x14ac:dyDescent="0.35">
      <c r="A8" s="12" t="s">
        <v>107</v>
      </c>
      <c r="B8" s="13">
        <v>0.40363105999061638</v>
      </c>
      <c r="C8" s="13">
        <v>0.36277292831988378</v>
      </c>
      <c r="D8" s="13">
        <v>0.46106525091118777</v>
      </c>
      <c r="E8" s="13">
        <v>0.5685472880642225</v>
      </c>
      <c r="F8" s="13">
        <v>0.46350632868833952</v>
      </c>
      <c r="G8" s="13">
        <v>0.38661286061204081</v>
      </c>
      <c r="H8" s="13">
        <v>0.38653332172624172</v>
      </c>
      <c r="I8">
        <f t="shared" si="0"/>
        <v>5.8347125675509929E-3</v>
      </c>
    </row>
    <row r="9" spans="1:9" x14ac:dyDescent="0.35">
      <c r="A9" s="12" t="s">
        <v>108</v>
      </c>
      <c r="B9" s="13">
        <v>7.4529796243692659E-2</v>
      </c>
      <c r="C9" s="13">
        <v>7.5833830677465491E-2</v>
      </c>
      <c r="D9" s="13">
        <v>5.7157220800353722E-2</v>
      </c>
      <c r="E9" s="13">
        <v>8.8664417655354794E-2</v>
      </c>
      <c r="F9" s="13">
        <v>0.10475618824232009</v>
      </c>
      <c r="G9" s="13">
        <v>4.4835607870976048E-2</v>
      </c>
      <c r="H9" s="13">
        <v>8.2083682606210323E-2</v>
      </c>
      <c r="I9">
        <f t="shared" si="0"/>
        <v>4.6988540025024312E-4</v>
      </c>
    </row>
    <row r="10" spans="1:9" ht="29" x14ac:dyDescent="0.35">
      <c r="A10" s="12" t="s">
        <v>109</v>
      </c>
      <c r="B10" s="13">
        <v>8.0433854047083489E-2</v>
      </c>
      <c r="C10" s="13">
        <v>6.7689655712312294E-2</v>
      </c>
      <c r="D10" s="13">
        <v>0.14718823363803421</v>
      </c>
      <c r="E10" s="13">
        <v>8.3866150775644077E-2</v>
      </c>
      <c r="F10" s="13">
        <v>0.14909868281803179</v>
      </c>
      <c r="G10" s="13">
        <v>8.9131022056540582E-2</v>
      </c>
      <c r="H10" s="13">
        <v>2.719685203358576E-2</v>
      </c>
      <c r="I10">
        <f t="shared" si="0"/>
        <v>2.229228967266668E-3</v>
      </c>
    </row>
    <row r="11" spans="1:9" ht="43.5" x14ac:dyDescent="0.35">
      <c r="A11" s="12" t="s">
        <v>110</v>
      </c>
      <c r="B11" s="13">
        <v>7.6029974779912995E-2</v>
      </c>
      <c r="C11" s="13">
        <v>8.4813850743468838E-2</v>
      </c>
      <c r="D11" s="13">
        <v>9.6605080999151841E-2</v>
      </c>
      <c r="E11" s="13">
        <v>5.5830278175844558E-2</v>
      </c>
      <c r="F11" s="13">
        <v>4.0059575346710202E-2</v>
      </c>
      <c r="G11" s="13">
        <v>0.1118485258877789</v>
      </c>
      <c r="H11" s="13">
        <v>3.222360475727875E-2</v>
      </c>
      <c r="I11">
        <f t="shared" si="0"/>
        <v>1.0405055777740681E-3</v>
      </c>
    </row>
    <row r="12" spans="1:9" ht="29" x14ac:dyDescent="0.35">
      <c r="A12" s="12" t="s">
        <v>111</v>
      </c>
      <c r="B12" s="13">
        <v>0.10974678703429069</v>
      </c>
      <c r="C12" s="13">
        <v>0.1206660420927422</v>
      </c>
      <c r="D12" s="13">
        <v>0.1079632245993072</v>
      </c>
      <c r="E12" s="13">
        <v>6.0370209607103029E-2</v>
      </c>
      <c r="F12" s="13">
        <v>0.13889884925907481</v>
      </c>
      <c r="G12" s="13">
        <v>0.2610636217405532</v>
      </c>
      <c r="H12" s="13">
        <v>2.8474970089619109E-2</v>
      </c>
      <c r="I12">
        <f t="shared" si="0"/>
        <v>6.4665775119292866E-3</v>
      </c>
    </row>
    <row r="13" spans="1:9" x14ac:dyDescent="0.35">
      <c r="A13" s="12" t="s">
        <v>112</v>
      </c>
      <c r="B13" s="13">
        <v>0.15866609424168879</v>
      </c>
      <c r="C13" s="13">
        <v>0.18072174927619841</v>
      </c>
      <c r="D13" s="13">
        <v>0.23909118468065449</v>
      </c>
      <c r="E13" s="13">
        <v>7.1875535481738154E-2</v>
      </c>
      <c r="F13" s="13">
        <v>7.0287986645699921E-2</v>
      </c>
      <c r="G13" s="13">
        <v>0.19561044208491379</v>
      </c>
      <c r="H13" s="13">
        <v>9.4957065534484478E-2</v>
      </c>
      <c r="I13">
        <f t="shared" si="0"/>
        <v>5.2146386521167041E-3</v>
      </c>
    </row>
    <row r="14" spans="1:9" ht="43.5" x14ac:dyDescent="0.35">
      <c r="A14" s="12" t="s">
        <v>113</v>
      </c>
      <c r="B14" s="13">
        <v>0.1023454876848162</v>
      </c>
      <c r="C14" s="13">
        <v>6.8085136342738925E-2</v>
      </c>
      <c r="D14" s="13">
        <v>0.1144687872423503</v>
      </c>
      <c r="E14" s="13">
        <v>0.1513978074520832</v>
      </c>
      <c r="F14" s="13">
        <v>0.14809898396198429</v>
      </c>
      <c r="G14" s="13">
        <v>3.9503085258604513E-2</v>
      </c>
      <c r="H14" s="13">
        <v>0.17279119105609961</v>
      </c>
      <c r="I14">
        <f t="shared" si="0"/>
        <v>2.7316178306347554E-3</v>
      </c>
    </row>
    <row r="15" spans="1:9" ht="29" x14ac:dyDescent="0.35">
      <c r="A15" s="12" t="s">
        <v>114</v>
      </c>
      <c r="B15" s="13">
        <v>8.7553366775024968E-2</v>
      </c>
      <c r="C15" s="13">
        <v>6.9180343340882439E-2</v>
      </c>
      <c r="D15" s="13">
        <v>9.2546072474656391E-2</v>
      </c>
      <c r="E15" s="13">
        <v>9.4611041270472651E-2</v>
      </c>
      <c r="F15" s="13">
        <v>5.1221248530029559E-2</v>
      </c>
      <c r="G15" s="13">
        <v>0.1170418803996994</v>
      </c>
      <c r="H15" s="13">
        <v>0.1484001264293284</v>
      </c>
      <c r="I15">
        <f t="shared" si="0"/>
        <v>1.1850648162300594E-3</v>
      </c>
    </row>
    <row r="16" spans="1:9" ht="29" x14ac:dyDescent="0.35">
      <c r="A16" s="12" t="s">
        <v>115</v>
      </c>
      <c r="B16" s="13">
        <v>3.7271022509105051E-2</v>
      </c>
      <c r="C16" s="13">
        <v>2.6492124761115621E-2</v>
      </c>
      <c r="D16" s="13">
        <v>5.0337590133211117E-2</v>
      </c>
      <c r="E16" s="13">
        <v>4.5543783385979961E-2</v>
      </c>
      <c r="F16" s="13">
        <v>4.9038031654833399E-2</v>
      </c>
      <c r="G16" s="13">
        <v>9.2545056028838057E-2</v>
      </c>
      <c r="H16" s="13">
        <v>8.5963458088604405E-3</v>
      </c>
      <c r="I16">
        <f t="shared" si="0"/>
        <v>7.9446097242370502E-4</v>
      </c>
    </row>
    <row r="17" spans="1:9" ht="43.5" x14ac:dyDescent="0.35">
      <c r="A17" s="12" t="s">
        <v>116</v>
      </c>
      <c r="B17" s="13">
        <v>3.2179946720604778E-2</v>
      </c>
      <c r="C17" s="13">
        <v>2.4688206092691931E-2</v>
      </c>
      <c r="D17" s="13">
        <v>3.689379138646371E-2</v>
      </c>
      <c r="E17" s="13">
        <v>6.5230293387424448E-2</v>
      </c>
      <c r="F17" s="13">
        <v>7.5649869031326519E-2</v>
      </c>
      <c r="G17" s="13">
        <v>2.639129825920122E-2</v>
      </c>
      <c r="H17" s="13">
        <v>1.178754149296685E-2</v>
      </c>
      <c r="I17">
        <f t="shared" si="0"/>
        <v>6.2653030579322357E-4</v>
      </c>
    </row>
    <row r="18" spans="1:9" ht="29" x14ac:dyDescent="0.35">
      <c r="A18" s="12" t="s">
        <v>117</v>
      </c>
      <c r="B18" s="13">
        <v>0.72722963939661256</v>
      </c>
      <c r="C18" s="13">
        <v>0.75287684718487002</v>
      </c>
      <c r="D18" s="13">
        <v>0.70041193314687911</v>
      </c>
      <c r="E18" s="13">
        <v>0.62814660146744739</v>
      </c>
      <c r="F18" s="13">
        <v>0.7625852818335711</v>
      </c>
      <c r="G18" s="13">
        <v>0.80008996369968821</v>
      </c>
      <c r="H18" s="13">
        <v>0.70703345581674315</v>
      </c>
      <c r="I18">
        <f t="shared" si="0"/>
        <v>3.6272014124581211E-3</v>
      </c>
    </row>
    <row r="19" spans="1:9" ht="43.5" x14ac:dyDescent="0.35">
      <c r="A19" s="12" t="s">
        <v>118</v>
      </c>
      <c r="B19" s="13">
        <v>0.21262676911688219</v>
      </c>
      <c r="C19" s="13">
        <v>0.42565006459231047</v>
      </c>
      <c r="D19" s="13">
        <v>7.8882683895503694E-2</v>
      </c>
      <c r="E19" s="13">
        <v>5.8903411115232923E-2</v>
      </c>
      <c r="F19" s="13">
        <v>3.8017365175389672E-2</v>
      </c>
      <c r="G19" s="13">
        <v>0.16005911478318921</v>
      </c>
      <c r="H19" s="13">
        <v>7.177309250949214E-2</v>
      </c>
      <c r="I19">
        <f t="shared" si="0"/>
        <v>2.14716331379779E-2</v>
      </c>
    </row>
  </sheetData>
  <mergeCells count="1">
    <mergeCell ref="C1:H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U30"/>
  <sheetViews>
    <sheetView showGridLines="0" workbookViewId="0">
      <pane xSplit="2" topLeftCell="C1" activePane="topRight" state="frozen"/>
      <selection pane="topRight" activeCell="C25" activeCellId="1" sqref="AH5:AM25 B5:C25"/>
    </sheetView>
  </sheetViews>
  <sheetFormatPr defaultRowHeight="14.5" x14ac:dyDescent="0.35"/>
  <cols>
    <col min="1" max="1" width="5" customWidth="1"/>
    <col min="2" max="2" width="25" customWidth="1"/>
    <col min="3" max="3" width="10" customWidth="1"/>
    <col min="4" max="9" width="10" hidden="1" customWidth="1"/>
    <col min="10" max="10" width="1.453125" hidden="1" customWidth="1"/>
    <col min="11" max="12" width="10" hidden="1" customWidth="1"/>
    <col min="13" max="13" width="1.453125" hidden="1" customWidth="1"/>
    <col min="14" max="17" width="10" hidden="1" customWidth="1"/>
    <col min="18" max="18" width="1.453125" hidden="1" customWidth="1"/>
    <col min="19" max="26" width="10" hidden="1" customWidth="1"/>
    <col min="27" max="27" width="1.453125" hidden="1" customWidth="1"/>
    <col min="28" max="32" width="10" hidden="1" customWidth="1"/>
    <col min="33" max="33" width="1.453125" hidden="1"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104</v>
      </c>
      <c r="C9" s="13">
        <v>0.34514432320993899</v>
      </c>
      <c r="D9" s="13">
        <v>0.23406978113562829</v>
      </c>
      <c r="E9" s="13">
        <v>0.31829014840076703</v>
      </c>
      <c r="F9" s="13">
        <v>0.30480231519659451</v>
      </c>
      <c r="G9" s="13">
        <v>0.3025246331375151</v>
      </c>
      <c r="H9" s="13">
        <v>0.32403219359957292</v>
      </c>
      <c r="I9" s="13">
        <v>0.48578834444084518</v>
      </c>
      <c r="K9" s="13">
        <v>0.28719023862242121</v>
      </c>
      <c r="L9" s="13">
        <v>0.40159695572726212</v>
      </c>
      <c r="N9" s="13">
        <v>0.39284903910256191</v>
      </c>
      <c r="O9" s="13">
        <v>0.36126364169659819</v>
      </c>
      <c r="P9" s="13">
        <v>0.30028205138842362</v>
      </c>
      <c r="Q9" s="13">
        <v>0.32553762573375922</v>
      </c>
      <c r="S9" s="13">
        <v>0.30931084264152742</v>
      </c>
      <c r="T9" s="13">
        <v>0.29420392941717521</v>
      </c>
      <c r="U9" s="13">
        <v>0.54761236989455708</v>
      </c>
      <c r="V9" s="13">
        <v>0.32337152246721002</v>
      </c>
      <c r="W9" s="13">
        <v>0.36854521853008859</v>
      </c>
      <c r="X9" s="13">
        <v>0.37744471093461468</v>
      </c>
      <c r="Y9" s="13">
        <v>0.34122582587536238</v>
      </c>
      <c r="Z9" s="13">
        <v>0.3830410700806493</v>
      </c>
      <c r="AB9" s="13">
        <v>0.31123419474645481</v>
      </c>
      <c r="AC9" s="13">
        <v>0.34585965723359219</v>
      </c>
      <c r="AD9" s="13">
        <v>0.37514779629194839</v>
      </c>
      <c r="AE9" s="13">
        <v>0.3853074301853518</v>
      </c>
      <c r="AF9" s="13">
        <v>0.28507147269212751</v>
      </c>
      <c r="AH9" s="13">
        <v>0.33396695733110288</v>
      </c>
      <c r="AI9" s="13">
        <v>0.40996892654551509</v>
      </c>
      <c r="AJ9" s="13">
        <v>0.33677024827592639</v>
      </c>
      <c r="AK9" s="13">
        <v>0.53596405251325696</v>
      </c>
      <c r="AL9" s="13">
        <v>0.34630521463395531</v>
      </c>
      <c r="AM9" s="13">
        <v>0.24351220443055849</v>
      </c>
      <c r="AO9" s="13">
        <v>0.3337440342925736</v>
      </c>
      <c r="AP9" s="13">
        <v>0.39865781929043431</v>
      </c>
      <c r="AQ9" s="13">
        <v>0.33132883146668313</v>
      </c>
      <c r="AR9" s="13">
        <v>0.54513868139514066</v>
      </c>
      <c r="AS9" s="13">
        <v>0.34844615404255819</v>
      </c>
      <c r="AT9" s="13">
        <v>0.26205831844586558</v>
      </c>
      <c r="AV9" s="13">
        <v>0.38267603909551062</v>
      </c>
      <c r="AW9" s="13">
        <v>0.32924423325981111</v>
      </c>
      <c r="AX9" s="13">
        <v>0.47807166622115599</v>
      </c>
      <c r="AY9" s="13">
        <v>0.33096951863175161</v>
      </c>
      <c r="AZ9" s="13">
        <v>0.27321038982885981</v>
      </c>
      <c r="BB9" s="13">
        <v>0.34003831231603521</v>
      </c>
      <c r="BC9" s="13">
        <v>0.42411448932182078</v>
      </c>
      <c r="BD9" s="13">
        <v>0.30191533013330152</v>
      </c>
      <c r="BE9" s="13">
        <v>0.47781286413102231</v>
      </c>
      <c r="BF9" s="13">
        <v>0.34221116040844729</v>
      </c>
      <c r="BH9" s="13">
        <v>0.34515014575822228</v>
      </c>
      <c r="BI9" s="13">
        <v>0.39492576231922821</v>
      </c>
      <c r="BJ9" s="13">
        <v>0.33685535579792147</v>
      </c>
      <c r="BK9" s="13">
        <v>0.49290589173063482</v>
      </c>
      <c r="BL9" s="13">
        <v>0.35233303156280688</v>
      </c>
      <c r="BN9" s="13">
        <v>0.41392349658742661</v>
      </c>
      <c r="BO9" s="13">
        <v>0.36743410130554782</v>
      </c>
      <c r="BP9" s="13">
        <v>0.50240214808520156</v>
      </c>
      <c r="BQ9" s="13">
        <v>0.143843997167559</v>
      </c>
      <c r="BR9" s="13">
        <v>0.3890607252721161</v>
      </c>
      <c r="BS9" s="13">
        <v>0.33952249454829592</v>
      </c>
    </row>
    <row r="10" spans="2:73" ht="19" customHeight="1" x14ac:dyDescent="0.35">
      <c r="B10" s="12" t="s">
        <v>105</v>
      </c>
      <c r="C10" s="13">
        <v>0.36118063835798619</v>
      </c>
      <c r="D10" s="13">
        <v>0.24955353183198409</v>
      </c>
      <c r="E10" s="13">
        <v>0.29753880088187612</v>
      </c>
      <c r="F10" s="13">
        <v>0.36857143512168983</v>
      </c>
      <c r="G10" s="13">
        <v>0.40876808097229628</v>
      </c>
      <c r="H10" s="13">
        <v>0.41782981949904441</v>
      </c>
      <c r="I10" s="13">
        <v>0.37597224541396151</v>
      </c>
      <c r="K10" s="13">
        <v>0.33295373343377382</v>
      </c>
      <c r="L10" s="13">
        <v>0.39023612754472398</v>
      </c>
      <c r="N10" s="13">
        <v>0.26312986565684687</v>
      </c>
      <c r="O10" s="13">
        <v>0.30968311322691788</v>
      </c>
      <c r="P10" s="13">
        <v>0.47109044792980159</v>
      </c>
      <c r="Q10" s="13">
        <v>0.39680975875476288</v>
      </c>
      <c r="S10" s="13">
        <v>0.38304054706784729</v>
      </c>
      <c r="T10" s="13">
        <v>0.28664791036409709</v>
      </c>
      <c r="U10" s="13">
        <v>0.20437676452495451</v>
      </c>
      <c r="V10" s="13">
        <v>0.40560444763628112</v>
      </c>
      <c r="W10" s="13">
        <v>0.38176971354563011</v>
      </c>
      <c r="X10" s="13">
        <v>0.47438224924941508</v>
      </c>
      <c r="Y10" s="13">
        <v>0.25268404797567628</v>
      </c>
      <c r="Z10" s="13">
        <v>0.34675074693218461</v>
      </c>
      <c r="AB10" s="13">
        <v>0.38068143926882558</v>
      </c>
      <c r="AC10" s="13">
        <v>0.39725740911725638</v>
      </c>
      <c r="AD10" s="13">
        <v>0.35548927355772159</v>
      </c>
      <c r="AE10" s="13">
        <v>0.2790279292551931</v>
      </c>
      <c r="AF10" s="13">
        <v>0.3084237034403598</v>
      </c>
      <c r="AH10" s="13">
        <v>0.2657234961993733</v>
      </c>
      <c r="AI10" s="13">
        <v>0.25611185255965868</v>
      </c>
      <c r="AJ10" s="13">
        <v>0.48894026131302148</v>
      </c>
      <c r="AK10" s="13">
        <v>0.26824780591687408</v>
      </c>
      <c r="AL10" s="13">
        <v>0.1397272402807736</v>
      </c>
      <c r="AM10" s="13">
        <v>0.77697600607401074</v>
      </c>
      <c r="AO10" s="13">
        <v>0.28471452154448429</v>
      </c>
      <c r="AP10" s="13">
        <v>0.26076874307350573</v>
      </c>
      <c r="AQ10" s="13">
        <v>0.46014740405751131</v>
      </c>
      <c r="AR10" s="13">
        <v>0.2164424674531176</v>
      </c>
      <c r="AS10" s="13">
        <v>0.1223508559988629</v>
      </c>
      <c r="AT10" s="13">
        <v>0.78045794576589822</v>
      </c>
      <c r="AV10" s="13">
        <v>0.22373955785276939</v>
      </c>
      <c r="AW10" s="13">
        <v>0.47763477875816462</v>
      </c>
      <c r="AX10" s="13">
        <v>0.2850097094758855</v>
      </c>
      <c r="AY10" s="13">
        <v>0.14469665721117719</v>
      </c>
      <c r="AZ10" s="13">
        <v>0.71309065178495856</v>
      </c>
      <c r="BB10" s="13">
        <v>0.28124648617314202</v>
      </c>
      <c r="BC10" s="13">
        <v>0.31117021383489818</v>
      </c>
      <c r="BD10" s="13">
        <v>0.577598335893723</v>
      </c>
      <c r="BE10" s="13">
        <v>0.32049960558378598</v>
      </c>
      <c r="BF10" s="13">
        <v>0.14847383486828269</v>
      </c>
      <c r="BH10" s="13">
        <v>0.29302227371597978</v>
      </c>
      <c r="BI10" s="13">
        <v>0.30568780619327662</v>
      </c>
      <c r="BJ10" s="13">
        <v>0.56632476621325611</v>
      </c>
      <c r="BK10" s="13">
        <v>0.32665909427162709</v>
      </c>
      <c r="BL10" s="13">
        <v>0.14655059793744379</v>
      </c>
      <c r="BN10" s="13">
        <v>0.32607751375252841</v>
      </c>
      <c r="BO10" s="13">
        <v>0.56249229436095649</v>
      </c>
      <c r="BP10" s="13">
        <v>0.32968336916856228</v>
      </c>
      <c r="BQ10" s="13">
        <v>0.72276103526599944</v>
      </c>
      <c r="BR10" s="13">
        <v>9.3789262941302784E-2</v>
      </c>
      <c r="BS10" s="13">
        <v>0.24937911044269551</v>
      </c>
    </row>
    <row r="11" spans="2:73" ht="19" customHeight="1" x14ac:dyDescent="0.35">
      <c r="B11" s="12" t="s">
        <v>106</v>
      </c>
      <c r="C11" s="13">
        <v>0.1048418951220266</v>
      </c>
      <c r="D11" s="13">
        <v>0.13447867094535981</v>
      </c>
      <c r="E11" s="13">
        <v>0.1020398611044058</v>
      </c>
      <c r="F11" s="13">
        <v>7.1837348497233763E-2</v>
      </c>
      <c r="G11" s="13">
        <v>9.6841179798659818E-2</v>
      </c>
      <c r="H11" s="13">
        <v>0.13389004327485199</v>
      </c>
      <c r="I11" s="13">
        <v>0.1000330830391335</v>
      </c>
      <c r="K11" s="13">
        <v>0.10676107773023349</v>
      </c>
      <c r="L11" s="13">
        <v>0.1031631512939912</v>
      </c>
      <c r="N11" s="13">
        <v>7.9152046715631155E-2</v>
      </c>
      <c r="O11" s="13">
        <v>0.1093056079738942</v>
      </c>
      <c r="P11" s="13">
        <v>0.1119782568008173</v>
      </c>
      <c r="Q11" s="13">
        <v>0.11345680776546101</v>
      </c>
      <c r="S11" s="13">
        <v>0.10613825139628311</v>
      </c>
      <c r="T11" s="13">
        <v>7.6969491006303223E-2</v>
      </c>
      <c r="U11" s="13">
        <v>2.901430524023749E-2</v>
      </c>
      <c r="V11" s="13">
        <v>0.11653181526353069</v>
      </c>
      <c r="W11" s="13">
        <v>0.1401576906028334</v>
      </c>
      <c r="X11" s="13">
        <v>0.14439870740087929</v>
      </c>
      <c r="Y11" s="13">
        <v>7.7949075869385806E-2</v>
      </c>
      <c r="Z11" s="13">
        <v>0.10002152032358939</v>
      </c>
      <c r="AB11" s="13">
        <v>0.1248577730055888</v>
      </c>
      <c r="AC11" s="13">
        <v>9.8825345295786279E-2</v>
      </c>
      <c r="AD11" s="13">
        <v>0.1068116868844969</v>
      </c>
      <c r="AE11" s="13">
        <v>9.7635724597404161E-2</v>
      </c>
      <c r="AF11" s="13">
        <v>0.1089608872884309</v>
      </c>
      <c r="AH11" s="13">
        <v>7.3860710259551099E-2</v>
      </c>
      <c r="AI11" s="13">
        <v>0.11401786777179961</v>
      </c>
      <c r="AJ11" s="13">
        <v>0.14305479558804379</v>
      </c>
      <c r="AK11" s="13">
        <v>7.6757013907798474E-2</v>
      </c>
      <c r="AL11" s="13">
        <v>8.5157360694467207E-2</v>
      </c>
      <c r="AM11" s="13">
        <v>0.17170985969065389</v>
      </c>
      <c r="AO11" s="13">
        <v>8.4522158743816578E-2</v>
      </c>
      <c r="AP11" s="13">
        <v>9.7271525356425192E-2</v>
      </c>
      <c r="AQ11" s="13">
        <v>0.13061192196207791</v>
      </c>
      <c r="AR11" s="13">
        <v>0.1035033357400312</v>
      </c>
      <c r="AS11" s="13">
        <v>6.507618145980934E-2</v>
      </c>
      <c r="AT11" s="13">
        <v>0.1536889598700972</v>
      </c>
      <c r="AV11" s="13">
        <v>9.7448037294426318E-2</v>
      </c>
      <c r="AW11" s="13">
        <v>0.13691573208873931</v>
      </c>
      <c r="AX11" s="13">
        <v>7.5247743317275947E-2</v>
      </c>
      <c r="AY11" s="13">
        <v>7.0259971001691249E-2</v>
      </c>
      <c r="AZ11" s="13">
        <v>0.13659240813573931</v>
      </c>
      <c r="BB11" s="13">
        <v>9.4416111065380115E-2</v>
      </c>
      <c r="BC11" s="13">
        <v>8.5503372934156469E-2</v>
      </c>
      <c r="BD11" s="13">
        <v>0.18469357842208309</v>
      </c>
      <c r="BE11" s="13">
        <v>8.79128688550877E-2</v>
      </c>
      <c r="BF11" s="13">
        <v>7.1573024474791094E-2</v>
      </c>
      <c r="BH11" s="13">
        <v>0.1000147171396412</v>
      </c>
      <c r="BI11" s="13">
        <v>9.038369423387646E-2</v>
      </c>
      <c r="BJ11" s="13">
        <v>0.16083686900396829</v>
      </c>
      <c r="BK11" s="13">
        <v>0.13417973359602489</v>
      </c>
      <c r="BL11" s="13">
        <v>5.0914247125651957E-2</v>
      </c>
      <c r="BN11" s="13">
        <v>9.5871318143589415E-2</v>
      </c>
      <c r="BO11" s="13">
        <v>0.1183212756016106</v>
      </c>
      <c r="BP11" s="13">
        <v>0.1108810813962991</v>
      </c>
      <c r="BQ11" s="13">
        <v>0.22529047999678281</v>
      </c>
      <c r="BR11" s="13">
        <v>0</v>
      </c>
      <c r="BS11" s="13">
        <v>8.6616122711613536E-2</v>
      </c>
    </row>
    <row r="12" spans="2:73" ht="19" customHeight="1" x14ac:dyDescent="0.35">
      <c r="B12" s="12" t="s">
        <v>107</v>
      </c>
      <c r="C12" s="13">
        <v>0.40363105999061638</v>
      </c>
      <c r="D12" s="13">
        <v>0.25661786917201579</v>
      </c>
      <c r="E12" s="13">
        <v>0.41600112270990741</v>
      </c>
      <c r="F12" s="13">
        <v>0.40140688645622269</v>
      </c>
      <c r="G12" s="13">
        <v>0.41992155219726668</v>
      </c>
      <c r="H12" s="13">
        <v>0.42374693228763821</v>
      </c>
      <c r="I12" s="13">
        <v>0.43429962362369451</v>
      </c>
      <c r="K12" s="13">
        <v>0.46255475233265819</v>
      </c>
      <c r="L12" s="13">
        <v>0.34563263118663617</v>
      </c>
      <c r="N12" s="13">
        <v>0.48351740398488702</v>
      </c>
      <c r="O12" s="13">
        <v>0.43902326053084723</v>
      </c>
      <c r="P12" s="13">
        <v>0.37310550422818278</v>
      </c>
      <c r="Q12" s="13">
        <v>0.32858368239349361</v>
      </c>
      <c r="S12" s="13">
        <v>0.38568138900411553</v>
      </c>
      <c r="T12" s="13">
        <v>0.43034738131235262</v>
      </c>
      <c r="U12" s="13">
        <v>0.43756276531361699</v>
      </c>
      <c r="V12" s="13">
        <v>0.39956938874683379</v>
      </c>
      <c r="W12" s="13">
        <v>0.43901459995931108</v>
      </c>
      <c r="X12" s="13">
        <v>0.38343230253929861</v>
      </c>
      <c r="Y12" s="13">
        <v>0.46357036553661379</v>
      </c>
      <c r="Z12" s="13">
        <v>0.34689196309549281</v>
      </c>
      <c r="AB12" s="13">
        <v>0.32780231946296079</v>
      </c>
      <c r="AC12" s="13">
        <v>0.36747835039283522</v>
      </c>
      <c r="AD12" s="13">
        <v>0.43758076487335751</v>
      </c>
      <c r="AE12" s="13">
        <v>0.48885256705262481</v>
      </c>
      <c r="AF12" s="13">
        <v>0.51159061795402261</v>
      </c>
      <c r="AH12" s="13">
        <v>0.36277292831988378</v>
      </c>
      <c r="AI12" s="13">
        <v>0.46106525091118777</v>
      </c>
      <c r="AJ12" s="13">
        <v>0.5685472880642225</v>
      </c>
      <c r="AK12" s="13">
        <v>0.46350632868833952</v>
      </c>
      <c r="AL12" s="13">
        <v>0.38661286061204081</v>
      </c>
      <c r="AM12" s="13">
        <v>0.38653332172624172</v>
      </c>
      <c r="AO12" s="13">
        <v>0.35595637493633409</v>
      </c>
      <c r="AP12" s="13">
        <v>0.46566697102765131</v>
      </c>
      <c r="AQ12" s="13">
        <v>0.63770521986242656</v>
      </c>
      <c r="AR12" s="13">
        <v>0.47369874694037528</v>
      </c>
      <c r="AS12" s="13">
        <v>0.38725146962222867</v>
      </c>
      <c r="AT12" s="13">
        <v>0.36137241933894282</v>
      </c>
      <c r="AV12" s="13">
        <v>0.4622580922800088</v>
      </c>
      <c r="AW12" s="13">
        <v>0.53869318754929818</v>
      </c>
      <c r="AX12" s="13">
        <v>0.39250396026622558</v>
      </c>
      <c r="AY12" s="13">
        <v>0.38523921060992372</v>
      </c>
      <c r="AZ12" s="13">
        <v>0.39509064438193447</v>
      </c>
      <c r="BB12" s="13">
        <v>0.35756769767595092</v>
      </c>
      <c r="BC12" s="13">
        <v>0.47037966008182952</v>
      </c>
      <c r="BD12" s="13">
        <v>0.55800413499751067</v>
      </c>
      <c r="BE12" s="13">
        <v>0.44884422838180238</v>
      </c>
      <c r="BF12" s="13">
        <v>0.41670685387302397</v>
      </c>
      <c r="BH12" s="13">
        <v>0.36833769395035248</v>
      </c>
      <c r="BI12" s="13">
        <v>0.45799855837879722</v>
      </c>
      <c r="BJ12" s="13">
        <v>0.55769781668923402</v>
      </c>
      <c r="BK12" s="13">
        <v>0.43120000817511722</v>
      </c>
      <c r="BL12" s="13">
        <v>0.36433354048239819</v>
      </c>
      <c r="BN12" s="13">
        <v>0.50612654581169902</v>
      </c>
      <c r="BO12" s="13">
        <v>0.55015329725257445</v>
      </c>
      <c r="BP12" s="13">
        <v>0.45714743082643311</v>
      </c>
      <c r="BQ12" s="13">
        <v>0.35649019371538598</v>
      </c>
      <c r="BR12" s="13">
        <v>0.35362419811546569</v>
      </c>
      <c r="BS12" s="13">
        <v>0.34029136950392569</v>
      </c>
    </row>
    <row r="13" spans="2:73" ht="19" customHeight="1" x14ac:dyDescent="0.35">
      <c r="B13" s="12" t="s">
        <v>108</v>
      </c>
      <c r="C13" s="13">
        <v>7.4529796243692659E-2</v>
      </c>
      <c r="D13" s="13">
        <v>1.364582732594807E-2</v>
      </c>
      <c r="E13" s="13">
        <v>3.6996530478291129E-2</v>
      </c>
      <c r="F13" s="13">
        <v>2.026090558254507E-2</v>
      </c>
      <c r="G13" s="13">
        <v>5.5022616976065773E-2</v>
      </c>
      <c r="H13" s="13">
        <v>9.0192980953971075E-2</v>
      </c>
      <c r="I13" s="13">
        <v>0.1664143092248529</v>
      </c>
      <c r="K13" s="13">
        <v>7.367521680592666E-2</v>
      </c>
      <c r="L13" s="13">
        <v>7.5555315640487966E-2</v>
      </c>
      <c r="N13" s="13">
        <v>5.7698921238111288E-2</v>
      </c>
      <c r="O13" s="13">
        <v>8.4594338263029686E-2</v>
      </c>
      <c r="P13" s="13">
        <v>5.3224920762130652E-2</v>
      </c>
      <c r="Q13" s="13">
        <v>9.5785637577448901E-2</v>
      </c>
      <c r="S13" s="13">
        <v>7.1376465481774579E-2</v>
      </c>
      <c r="T13" s="13">
        <v>7.0343060513338274E-2</v>
      </c>
      <c r="U13" s="13">
        <v>0.13806803997120881</v>
      </c>
      <c r="V13" s="13">
        <v>7.0911243216887493E-2</v>
      </c>
      <c r="W13" s="13">
        <v>8.529429850984277E-2</v>
      </c>
      <c r="X13" s="13">
        <v>5.2014968622554072E-2</v>
      </c>
      <c r="Y13" s="13">
        <v>2.272201021672619E-2</v>
      </c>
      <c r="Z13" s="13">
        <v>9.0017120953050853E-2</v>
      </c>
      <c r="AB13" s="13">
        <v>0.10159425217835651</v>
      </c>
      <c r="AC13" s="13">
        <v>9.0184034188313611E-2</v>
      </c>
      <c r="AD13" s="13">
        <v>4.8075442575201681E-2</v>
      </c>
      <c r="AE13" s="13">
        <v>5.1709364059950629E-2</v>
      </c>
      <c r="AF13" s="13">
        <v>5.1347723679662199E-2</v>
      </c>
      <c r="AH13" s="13">
        <v>7.5833830677465491E-2</v>
      </c>
      <c r="AI13" s="13">
        <v>5.7157220800353722E-2</v>
      </c>
      <c r="AJ13" s="13">
        <v>8.8664417655354794E-2</v>
      </c>
      <c r="AK13" s="13">
        <v>0.10475618824232009</v>
      </c>
      <c r="AL13" s="13">
        <v>4.4835607870976048E-2</v>
      </c>
      <c r="AM13" s="13">
        <v>8.2083682606210323E-2</v>
      </c>
      <c r="AO13" s="13">
        <v>7.7664564330545915E-2</v>
      </c>
      <c r="AP13" s="13">
        <v>6.0742071972876961E-2</v>
      </c>
      <c r="AQ13" s="13">
        <v>8.1281997857965457E-2</v>
      </c>
      <c r="AR13" s="13">
        <v>0.1246684132835973</v>
      </c>
      <c r="AS13" s="13">
        <v>4.3064253723830541E-2</v>
      </c>
      <c r="AT13" s="13">
        <v>7.6609226423486596E-2</v>
      </c>
      <c r="AV13" s="13">
        <v>5.7871809056815618E-2</v>
      </c>
      <c r="AW13" s="13">
        <v>0.1291548142850022</v>
      </c>
      <c r="AX13" s="13">
        <v>0.1031272864527709</v>
      </c>
      <c r="AY13" s="13">
        <v>4.3884225333763807E-2</v>
      </c>
      <c r="AZ13" s="13">
        <v>6.8811972374881555E-2</v>
      </c>
      <c r="BB13" s="13">
        <v>8.1829688864371281E-2</v>
      </c>
      <c r="BC13" s="13">
        <v>9.9578297711933828E-2</v>
      </c>
      <c r="BD13" s="13">
        <v>8.2963817144181468E-2</v>
      </c>
      <c r="BE13" s="13">
        <v>8.5368319191116995E-2</v>
      </c>
      <c r="BF13" s="13">
        <v>5.2558795426944291E-2</v>
      </c>
      <c r="BH13" s="13">
        <v>7.9495890522624985E-2</v>
      </c>
      <c r="BI13" s="13">
        <v>0.1002834432587609</v>
      </c>
      <c r="BJ13" s="13">
        <v>7.8533141889221267E-2</v>
      </c>
      <c r="BK13" s="13">
        <v>7.3432464206688919E-2</v>
      </c>
      <c r="BL13" s="13">
        <v>5.9725475137174508E-2</v>
      </c>
      <c r="BN13" s="13">
        <v>6.6780622291254518E-2</v>
      </c>
      <c r="BO13" s="13">
        <v>0.10120141481757269</v>
      </c>
      <c r="BP13" s="13">
        <v>9.8085861874016536E-2</v>
      </c>
      <c r="BQ13" s="13">
        <v>5.451258408142054E-2</v>
      </c>
      <c r="BR13" s="13">
        <v>4.3329588082638759E-2</v>
      </c>
      <c r="BS13" s="13">
        <v>8.1303963463962931E-2</v>
      </c>
    </row>
    <row r="14" spans="2:73" ht="19" customHeight="1" x14ac:dyDescent="0.35">
      <c r="B14" s="12" t="s">
        <v>109</v>
      </c>
      <c r="C14" s="13">
        <v>8.0433854047083489E-2</v>
      </c>
      <c r="D14" s="13">
        <v>0.1765400864018514</v>
      </c>
      <c r="E14" s="13">
        <v>9.1272129313993505E-2</v>
      </c>
      <c r="F14" s="13">
        <v>0.1061598394821775</v>
      </c>
      <c r="G14" s="13">
        <v>5.1213416242246283E-2</v>
      </c>
      <c r="H14" s="13">
        <v>3.2478936421974823E-2</v>
      </c>
      <c r="I14" s="13">
        <v>6.9710243865055546E-2</v>
      </c>
      <c r="K14" s="13">
        <v>7.5999104531942641E-2</v>
      </c>
      <c r="L14" s="13">
        <v>8.5053112361841363E-2</v>
      </c>
      <c r="N14" s="13">
        <v>0.1127190021343754</v>
      </c>
      <c r="O14" s="13">
        <v>9.2879889160729173E-2</v>
      </c>
      <c r="P14" s="13">
        <v>7.1427268728114016E-2</v>
      </c>
      <c r="Q14" s="13">
        <v>5.1617051714197629E-2</v>
      </c>
      <c r="S14" s="13">
        <v>7.930693860055775E-2</v>
      </c>
      <c r="T14" s="13">
        <v>0.1295966441184897</v>
      </c>
      <c r="U14" s="13">
        <v>3.3064888663847811E-2</v>
      </c>
      <c r="V14" s="13">
        <v>9.7786469520121391E-2</v>
      </c>
      <c r="W14" s="13">
        <v>6.1390015177500687E-2</v>
      </c>
      <c r="X14" s="13">
        <v>5.510059131072665E-2</v>
      </c>
      <c r="Y14" s="13">
        <v>3.1738066506240198E-2</v>
      </c>
      <c r="Z14" s="13">
        <v>7.3237756430686571E-2</v>
      </c>
      <c r="AB14" s="13">
        <v>5.5005933475429737E-2</v>
      </c>
      <c r="AC14" s="13">
        <v>6.7160268603777093E-2</v>
      </c>
      <c r="AD14" s="13">
        <v>0.12476174859477859</v>
      </c>
      <c r="AE14" s="13">
        <v>9.7535125145867332E-2</v>
      </c>
      <c r="AF14" s="13">
        <v>7.9888663014093864E-2</v>
      </c>
      <c r="AH14" s="13">
        <v>6.7689655712312294E-2</v>
      </c>
      <c r="AI14" s="13">
        <v>0.14718823363803421</v>
      </c>
      <c r="AJ14" s="13">
        <v>8.3866150775644077E-2</v>
      </c>
      <c r="AK14" s="13">
        <v>0.14909868281803179</v>
      </c>
      <c r="AL14" s="13">
        <v>8.9131022056540582E-2</v>
      </c>
      <c r="AM14" s="13">
        <v>2.719685203358576E-2</v>
      </c>
      <c r="AO14" s="13">
        <v>7.0683770238625945E-2</v>
      </c>
      <c r="AP14" s="13">
        <v>0.1404230372208739</v>
      </c>
      <c r="AQ14" s="13">
        <v>8.8427710197590326E-2</v>
      </c>
      <c r="AR14" s="13">
        <v>0.14211303446074219</v>
      </c>
      <c r="AS14" s="13">
        <v>7.6697134114032672E-2</v>
      </c>
      <c r="AT14" s="13">
        <v>3.7218417342453902E-2</v>
      </c>
      <c r="AV14" s="13">
        <v>0.1242039341732343</v>
      </c>
      <c r="AW14" s="13">
        <v>6.5079251349556125E-2</v>
      </c>
      <c r="AX14" s="13">
        <v>0.1085156727732291</v>
      </c>
      <c r="AY14" s="13">
        <v>9.7968175972180729E-2</v>
      </c>
      <c r="AZ14" s="13">
        <v>4.7753676134559692E-2</v>
      </c>
      <c r="BB14" s="13">
        <v>6.6415734537470905E-2</v>
      </c>
      <c r="BC14" s="13">
        <v>9.411789315356521E-2</v>
      </c>
      <c r="BD14" s="13">
        <v>5.713462849601212E-2</v>
      </c>
      <c r="BE14" s="13">
        <v>0.1267404670031137</v>
      </c>
      <c r="BF14" s="13">
        <v>9.9833224103266477E-2</v>
      </c>
      <c r="BH14" s="13">
        <v>7.251123548268476E-2</v>
      </c>
      <c r="BI14" s="13">
        <v>9.3299699107796008E-2</v>
      </c>
      <c r="BJ14" s="13">
        <v>7.2286983463477478E-2</v>
      </c>
      <c r="BK14" s="13">
        <v>0.12743072499227739</v>
      </c>
      <c r="BL14" s="13">
        <v>5.5020704739667303E-2</v>
      </c>
      <c r="BN14" s="13">
        <v>0.10138338859106651</v>
      </c>
      <c r="BO14" s="13">
        <v>4.5952508746859133E-2</v>
      </c>
      <c r="BP14" s="13">
        <v>0.1470848871726973</v>
      </c>
      <c r="BQ14" s="13">
        <v>4.4945925775439967E-2</v>
      </c>
      <c r="BR14" s="13">
        <v>0.13120218872951381</v>
      </c>
      <c r="BS14" s="13">
        <v>6.1321248217540557E-2</v>
      </c>
    </row>
    <row r="15" spans="2:73" ht="19" customHeight="1" x14ac:dyDescent="0.35">
      <c r="B15" s="12" t="s">
        <v>110</v>
      </c>
      <c r="C15" s="13">
        <v>7.6029974779912995E-2</v>
      </c>
      <c r="D15" s="13">
        <v>9.6559633956771668E-2</v>
      </c>
      <c r="E15" s="13">
        <v>0.17451970641629311</v>
      </c>
      <c r="F15" s="13">
        <v>0.13788675789488281</v>
      </c>
      <c r="G15" s="13">
        <v>5.6539847333264233E-2</v>
      </c>
      <c r="H15" s="13">
        <v>2.046321466338023E-2</v>
      </c>
      <c r="I15" s="13">
        <v>1.011472007992726E-2</v>
      </c>
      <c r="K15" s="13">
        <v>5.7035333521871588E-2</v>
      </c>
      <c r="L15" s="13">
        <v>9.5199138244485879E-2</v>
      </c>
      <c r="N15" s="13">
        <v>9.538651552465896E-2</v>
      </c>
      <c r="O15" s="13">
        <v>6.425069229812648E-2</v>
      </c>
      <c r="P15" s="13">
        <v>9.0791396693330903E-2</v>
      </c>
      <c r="Q15" s="13">
        <v>6.351949100095329E-2</v>
      </c>
      <c r="S15" s="13">
        <v>6.7611598697945072E-2</v>
      </c>
      <c r="T15" s="13">
        <v>9.7169304007637264E-2</v>
      </c>
      <c r="U15" s="13">
        <v>4.4786621474948822E-2</v>
      </c>
      <c r="V15" s="13">
        <v>0.1030918938957591</v>
      </c>
      <c r="W15" s="13">
        <v>6.05671254513621E-2</v>
      </c>
      <c r="X15" s="13">
        <v>5.1126595201515718E-2</v>
      </c>
      <c r="Y15" s="13">
        <v>0.16006766356876931</v>
      </c>
      <c r="Z15" s="13">
        <v>5.2215550750276229E-2</v>
      </c>
      <c r="AB15" s="13">
        <v>6.0150659006565778E-2</v>
      </c>
      <c r="AC15" s="13">
        <v>6.5328415145551197E-2</v>
      </c>
      <c r="AD15" s="13">
        <v>9.4918281558090456E-2</v>
      </c>
      <c r="AE15" s="13">
        <v>9.532428328839794E-2</v>
      </c>
      <c r="AF15" s="13">
        <v>9.6351514877024549E-2</v>
      </c>
      <c r="AH15" s="13">
        <v>8.4813850743468838E-2</v>
      </c>
      <c r="AI15" s="13">
        <v>9.6605080999151841E-2</v>
      </c>
      <c r="AJ15" s="13">
        <v>5.5830278175844558E-2</v>
      </c>
      <c r="AK15" s="13">
        <v>4.0059575346710202E-2</v>
      </c>
      <c r="AL15" s="13">
        <v>0.1118485258877789</v>
      </c>
      <c r="AM15" s="13">
        <v>3.222360475727875E-2</v>
      </c>
      <c r="AO15" s="13">
        <v>9.0621636543268255E-2</v>
      </c>
      <c r="AP15" s="13">
        <v>0.1026231625801681</v>
      </c>
      <c r="AQ15" s="13">
        <v>3.847164314094121E-2</v>
      </c>
      <c r="AR15" s="13">
        <v>4.6003870173519971E-2</v>
      </c>
      <c r="AS15" s="13">
        <v>8.5320403026144742E-2</v>
      </c>
      <c r="AT15" s="13">
        <v>4.2594882632232753E-2</v>
      </c>
      <c r="AV15" s="13">
        <v>0.1117620803233912</v>
      </c>
      <c r="AW15" s="13">
        <v>5.2970320131978131E-2</v>
      </c>
      <c r="AX15" s="13">
        <v>5.8379593237790017E-2</v>
      </c>
      <c r="AY15" s="13">
        <v>9.9914625901676546E-2</v>
      </c>
      <c r="AZ15" s="13">
        <v>4.6896224977669751E-2</v>
      </c>
      <c r="BB15" s="13">
        <v>7.610531241897471E-2</v>
      </c>
      <c r="BC15" s="13">
        <v>7.4097552638592148E-2</v>
      </c>
      <c r="BD15" s="13">
        <v>4.1564803503031857E-2</v>
      </c>
      <c r="BE15" s="13">
        <v>4.346238293388241E-2</v>
      </c>
      <c r="BF15" s="13">
        <v>5.3374791882870871E-2</v>
      </c>
      <c r="BH15" s="13">
        <v>8.0005935046623081E-2</v>
      </c>
      <c r="BI15" s="13">
        <v>8.2873207015995445E-2</v>
      </c>
      <c r="BJ15" s="13">
        <v>3.122750492470534E-2</v>
      </c>
      <c r="BK15" s="13">
        <v>9.087759767516173E-3</v>
      </c>
      <c r="BL15" s="13">
        <v>5.2132963631938721E-2</v>
      </c>
      <c r="BN15" s="13">
        <v>6.5434315750348512E-2</v>
      </c>
      <c r="BO15" s="13">
        <v>5.4052071226089432E-2</v>
      </c>
      <c r="BP15" s="13">
        <v>9.2440855695080943E-3</v>
      </c>
      <c r="BQ15" s="13">
        <v>8.4301920442575617E-2</v>
      </c>
      <c r="BR15" s="13">
        <v>9.2297331626084236E-2</v>
      </c>
      <c r="BS15" s="13">
        <v>8.1062326699030463E-2</v>
      </c>
    </row>
    <row r="16" spans="2:73" ht="19" customHeight="1" x14ac:dyDescent="0.35">
      <c r="B16" s="12" t="s">
        <v>111</v>
      </c>
      <c r="C16" s="13">
        <v>0.10974678703429069</v>
      </c>
      <c r="D16" s="13">
        <v>0.18182748637310561</v>
      </c>
      <c r="E16" s="13">
        <v>0.1228251602226488</v>
      </c>
      <c r="F16" s="13">
        <v>9.4066688213947633E-2</v>
      </c>
      <c r="G16" s="13">
        <v>0.115599318847349</v>
      </c>
      <c r="H16" s="13">
        <v>0.10864270021885319</v>
      </c>
      <c r="I16" s="13">
        <v>7.5185407477294228E-2</v>
      </c>
      <c r="K16" s="13">
        <v>0.1163428867280981</v>
      </c>
      <c r="L16" s="13">
        <v>0.1011088496579539</v>
      </c>
      <c r="N16" s="13">
        <v>0.15569150307432689</v>
      </c>
      <c r="O16" s="13">
        <v>0.13635798625653081</v>
      </c>
      <c r="P16" s="13">
        <v>7.7159339843638319E-2</v>
      </c>
      <c r="Q16" s="13">
        <v>7.6330892550181439E-2</v>
      </c>
      <c r="S16" s="13">
        <v>8.7942729295346522E-2</v>
      </c>
      <c r="T16" s="13">
        <v>0.19508267642105739</v>
      </c>
      <c r="U16" s="13">
        <v>0.10495056761423641</v>
      </c>
      <c r="V16" s="13">
        <v>8.4414598482569658E-2</v>
      </c>
      <c r="W16" s="13">
        <v>9.0955271057222731E-2</v>
      </c>
      <c r="X16" s="13">
        <v>9.537415596843625E-2</v>
      </c>
      <c r="Y16" s="13">
        <v>0.14174769994076</v>
      </c>
      <c r="Z16" s="13">
        <v>9.613691415528075E-2</v>
      </c>
      <c r="AB16" s="13">
        <v>0.10332912437253571</v>
      </c>
      <c r="AC16" s="13">
        <v>0.10437531646203541</v>
      </c>
      <c r="AD16" s="13">
        <v>8.6542378084393301E-2</v>
      </c>
      <c r="AE16" s="13">
        <v>0.16129337244803349</v>
      </c>
      <c r="AF16" s="13">
        <v>0.12892162464013479</v>
      </c>
      <c r="AH16" s="13">
        <v>0.1206660420927422</v>
      </c>
      <c r="AI16" s="13">
        <v>0.1079632245993072</v>
      </c>
      <c r="AJ16" s="13">
        <v>6.0370209607103029E-2</v>
      </c>
      <c r="AK16" s="13">
        <v>0.13889884925907481</v>
      </c>
      <c r="AL16" s="13">
        <v>0.2610636217405532</v>
      </c>
      <c r="AM16" s="13">
        <v>2.8474970089619109E-2</v>
      </c>
      <c r="AO16" s="13">
        <v>0.1055897961713016</v>
      </c>
      <c r="AP16" s="13">
        <v>0.12290438326995939</v>
      </c>
      <c r="AQ16" s="13">
        <v>5.110679281188299E-2</v>
      </c>
      <c r="AR16" s="13">
        <v>0.11781787520650989</v>
      </c>
      <c r="AS16" s="13">
        <v>0.25900086428908292</v>
      </c>
      <c r="AT16" s="13">
        <v>3.3054734777269307E-2</v>
      </c>
      <c r="AV16" s="13">
        <v>0.12232712934635059</v>
      </c>
      <c r="AW16" s="13">
        <v>3.8524627345259271E-2</v>
      </c>
      <c r="AX16" s="13">
        <v>0.13129258691544729</v>
      </c>
      <c r="AY16" s="13">
        <v>0.22711573514918559</v>
      </c>
      <c r="AZ16" s="13">
        <v>3.672152698145633E-2</v>
      </c>
      <c r="BB16" s="13">
        <v>0.1115694304888219</v>
      </c>
      <c r="BC16" s="13">
        <v>7.4135941476460701E-2</v>
      </c>
      <c r="BD16" s="13">
        <v>5.061165006139054E-2</v>
      </c>
      <c r="BE16" s="13">
        <v>0.15763058738197361</v>
      </c>
      <c r="BF16" s="13">
        <v>0.24562409486555661</v>
      </c>
      <c r="BH16" s="13">
        <v>0.1012222158285523</v>
      </c>
      <c r="BI16" s="13">
        <v>7.1979142347735628E-2</v>
      </c>
      <c r="BJ16" s="13">
        <v>5.6547956082535308E-2</v>
      </c>
      <c r="BK16" s="13">
        <v>0.15510229889607</v>
      </c>
      <c r="BL16" s="13">
        <v>0.25084091682924747</v>
      </c>
      <c r="BN16" s="13">
        <v>0.1078179618242404</v>
      </c>
      <c r="BO16" s="13">
        <v>4.1850678198882711E-2</v>
      </c>
      <c r="BP16" s="13">
        <v>0.1427325541068333</v>
      </c>
      <c r="BQ16" s="13">
        <v>4.9238577191234152E-2</v>
      </c>
      <c r="BR16" s="13">
        <v>0.30700626679630089</v>
      </c>
      <c r="BS16" s="13">
        <v>0.1110105362909207</v>
      </c>
    </row>
    <row r="17" spans="2:71" ht="19" customHeight="1" x14ac:dyDescent="0.35">
      <c r="B17" s="12" t="s">
        <v>112</v>
      </c>
      <c r="C17" s="13">
        <v>0.15866609424168879</v>
      </c>
      <c r="D17" s="13">
        <v>0.25673075980901677</v>
      </c>
      <c r="E17" s="13">
        <v>0.25413688330045009</v>
      </c>
      <c r="F17" s="13">
        <v>0.1741224021604747</v>
      </c>
      <c r="G17" s="13">
        <v>0.1160374458623982</v>
      </c>
      <c r="H17" s="13">
        <v>0.10029618760021081</v>
      </c>
      <c r="I17" s="13">
        <v>0.1096790005392289</v>
      </c>
      <c r="K17" s="13">
        <v>0.16321035156026889</v>
      </c>
      <c r="L17" s="13">
        <v>0.15219221116379991</v>
      </c>
      <c r="N17" s="13">
        <v>0.16241736165584039</v>
      </c>
      <c r="O17" s="13">
        <v>0.1411171115029532</v>
      </c>
      <c r="P17" s="13">
        <v>0.148637917946986</v>
      </c>
      <c r="Q17" s="13">
        <v>0.18876385982803601</v>
      </c>
      <c r="S17" s="13">
        <v>0.18943151897157731</v>
      </c>
      <c r="T17" s="13">
        <v>0.19359374721221079</v>
      </c>
      <c r="U17" s="13">
        <v>0.20225756089378449</v>
      </c>
      <c r="V17" s="13">
        <v>0.106284578151962</v>
      </c>
      <c r="W17" s="13">
        <v>0.12371217786241159</v>
      </c>
      <c r="X17" s="13">
        <v>9.8963466594951185E-2</v>
      </c>
      <c r="Y17" s="13">
        <v>0.23440125530512609</v>
      </c>
      <c r="Z17" s="13">
        <v>0.14385594739595739</v>
      </c>
      <c r="AB17" s="13">
        <v>0.17120198626313041</v>
      </c>
      <c r="AC17" s="13">
        <v>0.17108027907316981</v>
      </c>
      <c r="AD17" s="13">
        <v>0.1230535015877558</v>
      </c>
      <c r="AE17" s="13">
        <v>0.1338662344959714</v>
      </c>
      <c r="AF17" s="13">
        <v>0.2071451368938258</v>
      </c>
      <c r="AH17" s="13">
        <v>0.18072174927619841</v>
      </c>
      <c r="AI17" s="13">
        <v>0.23909118468065449</v>
      </c>
      <c r="AJ17" s="13">
        <v>7.1875535481738154E-2</v>
      </c>
      <c r="AK17" s="13">
        <v>7.0287986645699921E-2</v>
      </c>
      <c r="AL17" s="13">
        <v>0.19561044208491379</v>
      </c>
      <c r="AM17" s="13">
        <v>9.4957065534484478E-2</v>
      </c>
      <c r="AO17" s="13">
        <v>0.18274744237090779</v>
      </c>
      <c r="AP17" s="13">
        <v>0.22973019413472001</v>
      </c>
      <c r="AQ17" s="13">
        <v>8.407919328891883E-2</v>
      </c>
      <c r="AR17" s="13">
        <v>0.11031460090793541</v>
      </c>
      <c r="AS17" s="13">
        <v>0.18867232693734859</v>
      </c>
      <c r="AT17" s="13">
        <v>9.0398170214696205E-2</v>
      </c>
      <c r="AV17" s="13">
        <v>0.26786880972348448</v>
      </c>
      <c r="AW17" s="13">
        <v>0.1108387140462036</v>
      </c>
      <c r="AX17" s="13">
        <v>0.12230461986095929</v>
      </c>
      <c r="AY17" s="13">
        <v>0.19448924137915999</v>
      </c>
      <c r="AZ17" s="13">
        <v>0.1053227066338339</v>
      </c>
      <c r="BB17" s="13">
        <v>0.15723380579622059</v>
      </c>
      <c r="BC17" s="13">
        <v>0.20965264952976359</v>
      </c>
      <c r="BD17" s="13">
        <v>7.0111591966268941E-2</v>
      </c>
      <c r="BE17" s="13">
        <v>0.1223372064468909</v>
      </c>
      <c r="BF17" s="13">
        <v>0.24067135431547479</v>
      </c>
      <c r="BH17" s="13">
        <v>0.15050764403286529</v>
      </c>
      <c r="BI17" s="13">
        <v>0.21613264481177949</v>
      </c>
      <c r="BJ17" s="13">
        <v>7.4599573066630245E-2</v>
      </c>
      <c r="BK17" s="13">
        <v>0.1361264936052291</v>
      </c>
      <c r="BL17" s="13">
        <v>0.22160778807186651</v>
      </c>
      <c r="BN17" s="13">
        <v>0.18898537178897101</v>
      </c>
      <c r="BO17" s="13">
        <v>8.2123889702347505E-2</v>
      </c>
      <c r="BP17" s="13">
        <v>9.4504732403332334E-2</v>
      </c>
      <c r="BQ17" s="13">
        <v>9.1453858857792308E-2</v>
      </c>
      <c r="BR17" s="13">
        <v>0.15949011286035411</v>
      </c>
      <c r="BS17" s="13">
        <v>0.18581640755819381</v>
      </c>
    </row>
    <row r="18" spans="2:71" ht="19" customHeight="1" x14ac:dyDescent="0.35">
      <c r="B18" s="12" t="s">
        <v>113</v>
      </c>
      <c r="C18" s="13">
        <v>0.1023454876848162</v>
      </c>
      <c r="D18" s="13">
        <v>6.9755648342707796E-2</v>
      </c>
      <c r="E18" s="13">
        <v>7.9982114318639899E-2</v>
      </c>
      <c r="F18" s="13">
        <v>9.2855058640090291E-2</v>
      </c>
      <c r="G18" s="13">
        <v>8.0287181880077399E-2</v>
      </c>
      <c r="H18" s="13">
        <v>0.1403277280165062</v>
      </c>
      <c r="I18" s="13">
        <v>0.12779972514849419</v>
      </c>
      <c r="K18" s="13">
        <v>0.1046559991867404</v>
      </c>
      <c r="L18" s="13">
        <v>0.1002696864246166</v>
      </c>
      <c r="N18" s="13">
        <v>9.3753511375044979E-2</v>
      </c>
      <c r="O18" s="13">
        <v>8.4944103559460332E-2</v>
      </c>
      <c r="P18" s="13">
        <v>0.114154805503006</v>
      </c>
      <c r="Q18" s="13">
        <v>0.1181525151425129</v>
      </c>
      <c r="S18" s="13">
        <v>0.1010317895207587</v>
      </c>
      <c r="T18" s="13">
        <v>7.7180808275287852E-2</v>
      </c>
      <c r="U18" s="13">
        <v>0.10079203183198671</v>
      </c>
      <c r="V18" s="13">
        <v>0.10362634671529759</v>
      </c>
      <c r="W18" s="13">
        <v>0.1064315675103748</v>
      </c>
      <c r="X18" s="13">
        <v>0.1375008681420575</v>
      </c>
      <c r="Y18" s="13">
        <v>8.8003468133963939E-2</v>
      </c>
      <c r="Z18" s="13">
        <v>0.1106520990785282</v>
      </c>
      <c r="AB18" s="13">
        <v>0.11161773213672629</v>
      </c>
      <c r="AC18" s="13">
        <v>9.412615976716851E-2</v>
      </c>
      <c r="AD18" s="13">
        <v>6.4837867446570538E-2</v>
      </c>
      <c r="AE18" s="13">
        <v>0.1130951692857453</v>
      </c>
      <c r="AF18" s="13">
        <v>0.18532366204541331</v>
      </c>
      <c r="AH18" s="13">
        <v>6.8085136342738925E-2</v>
      </c>
      <c r="AI18" s="13">
        <v>0.1144687872423503</v>
      </c>
      <c r="AJ18" s="13">
        <v>0.1513978074520832</v>
      </c>
      <c r="AK18" s="13">
        <v>0.14809898396198429</v>
      </c>
      <c r="AL18" s="13">
        <v>3.9503085258604513E-2</v>
      </c>
      <c r="AM18" s="13">
        <v>0.17279119105609961</v>
      </c>
      <c r="AO18" s="13">
        <v>6.6029957398078556E-2</v>
      </c>
      <c r="AP18" s="13">
        <v>0.1148263914588732</v>
      </c>
      <c r="AQ18" s="13">
        <v>0.1583258761146667</v>
      </c>
      <c r="AR18" s="13">
        <v>0.14349533828112301</v>
      </c>
      <c r="AS18" s="13">
        <v>5.6094060818280347E-2</v>
      </c>
      <c r="AT18" s="13">
        <v>0.1607460558432677</v>
      </c>
      <c r="AV18" s="13">
        <v>9.3565778394312862E-2</v>
      </c>
      <c r="AW18" s="13">
        <v>0.17467050331319461</v>
      </c>
      <c r="AX18" s="13">
        <v>0.11117184642630699</v>
      </c>
      <c r="AY18" s="13">
        <v>4.0348600250458763E-2</v>
      </c>
      <c r="AZ18" s="13">
        <v>0.16566410246575139</v>
      </c>
      <c r="BB18" s="13">
        <v>7.4460645452142843E-2</v>
      </c>
      <c r="BC18" s="13">
        <v>0.1127703946300692</v>
      </c>
      <c r="BD18" s="13">
        <v>0.2045662385681947</v>
      </c>
      <c r="BE18" s="13">
        <v>0.1136621836238015</v>
      </c>
      <c r="BF18" s="13">
        <v>0.10971211739382</v>
      </c>
      <c r="BH18" s="13">
        <v>7.7355201167215226E-2</v>
      </c>
      <c r="BI18" s="13">
        <v>0.12801891277648569</v>
      </c>
      <c r="BJ18" s="13">
        <v>0.19042675497637701</v>
      </c>
      <c r="BK18" s="13">
        <v>0.1119658454787477</v>
      </c>
      <c r="BL18" s="13">
        <v>9.0478081138587046E-2</v>
      </c>
      <c r="BN18" s="13">
        <v>8.7357420994705018E-2</v>
      </c>
      <c r="BO18" s="13">
        <v>0.1933074231540656</v>
      </c>
      <c r="BP18" s="13">
        <v>0.13615708096985449</v>
      </c>
      <c r="BQ18" s="13">
        <v>0.20320740328221951</v>
      </c>
      <c r="BR18" s="13">
        <v>6.5449952829824062E-2</v>
      </c>
      <c r="BS18" s="13">
        <v>7.0104249119706835E-2</v>
      </c>
    </row>
    <row r="19" spans="2:71" ht="19" customHeight="1" x14ac:dyDescent="0.35">
      <c r="B19" s="12" t="s">
        <v>114</v>
      </c>
      <c r="C19" s="13">
        <v>8.7553366775024968E-2</v>
      </c>
      <c r="D19" s="13">
        <v>9.5812880318332072E-2</v>
      </c>
      <c r="E19" s="13">
        <v>6.5142986079969462E-2</v>
      </c>
      <c r="F19" s="13">
        <v>9.0671864731161358E-2</v>
      </c>
      <c r="G19" s="13">
        <v>0.1113483342236033</v>
      </c>
      <c r="H19" s="13">
        <v>8.9707808729190583E-2</v>
      </c>
      <c r="I19" s="13">
        <v>7.917580310937597E-2</v>
      </c>
      <c r="K19" s="13">
        <v>0.1043658457959124</v>
      </c>
      <c r="L19" s="13">
        <v>7.0941559220662309E-2</v>
      </c>
      <c r="N19" s="13">
        <v>0.10167804923690291</v>
      </c>
      <c r="O19" s="13">
        <v>9.55071486644406E-2</v>
      </c>
      <c r="P19" s="13">
        <v>8.645933231045988E-2</v>
      </c>
      <c r="Q19" s="13">
        <v>7.0187756531166823E-2</v>
      </c>
      <c r="S19" s="13">
        <v>9.3367771457328622E-2</v>
      </c>
      <c r="T19" s="13">
        <v>8.0553459123969245E-2</v>
      </c>
      <c r="U19" s="13">
        <v>1.4458163720701489E-2</v>
      </c>
      <c r="V19" s="13">
        <v>0.10085576913174819</v>
      </c>
      <c r="W19" s="13">
        <v>0.1198139259074755</v>
      </c>
      <c r="X19" s="13">
        <v>7.8083516721261265E-2</v>
      </c>
      <c r="Y19" s="13">
        <v>9.771763101968306E-2</v>
      </c>
      <c r="Z19" s="13">
        <v>7.1521923901905399E-2</v>
      </c>
      <c r="AB19" s="13">
        <v>6.6595675135812618E-2</v>
      </c>
      <c r="AC19" s="13">
        <v>7.1444106390656792E-2</v>
      </c>
      <c r="AD19" s="13">
        <v>0.12596907199840479</v>
      </c>
      <c r="AE19" s="13">
        <v>9.6002091965779496E-2</v>
      </c>
      <c r="AF19" s="13">
        <v>0.1095462471853354</v>
      </c>
      <c r="AH19" s="13">
        <v>6.9180343340882439E-2</v>
      </c>
      <c r="AI19" s="13">
        <v>9.2546072474656391E-2</v>
      </c>
      <c r="AJ19" s="13">
        <v>9.4611041270472651E-2</v>
      </c>
      <c r="AK19" s="13">
        <v>5.1221248530029559E-2</v>
      </c>
      <c r="AL19" s="13">
        <v>0.1170418803996994</v>
      </c>
      <c r="AM19" s="13">
        <v>0.1484001264293284</v>
      </c>
      <c r="AO19" s="13">
        <v>6.4936443861713586E-2</v>
      </c>
      <c r="AP19" s="13">
        <v>8.8106699268945751E-2</v>
      </c>
      <c r="AQ19" s="13">
        <v>0.104559627919971</v>
      </c>
      <c r="AR19" s="13">
        <v>5.4673276593699978E-2</v>
      </c>
      <c r="AS19" s="13">
        <v>9.2147959000375618E-2</v>
      </c>
      <c r="AT19" s="13">
        <v>0.15232359473495269</v>
      </c>
      <c r="AV19" s="13">
        <v>7.6992936570240159E-2</v>
      </c>
      <c r="AW19" s="13">
        <v>9.4854443694722984E-2</v>
      </c>
      <c r="AX19" s="13">
        <v>6.4701748710860166E-2</v>
      </c>
      <c r="AY19" s="13">
        <v>0.1012764307375212</v>
      </c>
      <c r="AZ19" s="13">
        <v>0.14421735487734849</v>
      </c>
      <c r="BB19" s="13">
        <v>7.6690511637666131E-2</v>
      </c>
      <c r="BC19" s="13">
        <v>0.1038173505001716</v>
      </c>
      <c r="BD19" s="13">
        <v>0.12702596496342311</v>
      </c>
      <c r="BE19" s="13">
        <v>7.958194608793881E-2</v>
      </c>
      <c r="BF19" s="13">
        <v>0.13915485279568959</v>
      </c>
      <c r="BH19" s="13">
        <v>6.4682498606586522E-2</v>
      </c>
      <c r="BI19" s="13">
        <v>0.1098461307687697</v>
      </c>
      <c r="BJ19" s="13">
        <v>0.1202421546341228</v>
      </c>
      <c r="BK19" s="13">
        <v>6.9936365341468701E-2</v>
      </c>
      <c r="BL19" s="13">
        <v>0.1544327366118568</v>
      </c>
      <c r="BN19" s="13">
        <v>0.1054746913702729</v>
      </c>
      <c r="BO19" s="13">
        <v>8.4109296785758389E-2</v>
      </c>
      <c r="BP19" s="13">
        <v>7.5248004093232748E-2</v>
      </c>
      <c r="BQ19" s="13">
        <v>0.1127378849796668</v>
      </c>
      <c r="BR19" s="13">
        <v>0.18460982847614349</v>
      </c>
      <c r="BS19" s="13">
        <v>7.4592095625892446E-2</v>
      </c>
    </row>
    <row r="20" spans="2:71" ht="19" customHeight="1" x14ac:dyDescent="0.35">
      <c r="B20" s="12" t="s">
        <v>115</v>
      </c>
      <c r="C20" s="13">
        <v>3.7271022509105051E-2</v>
      </c>
      <c r="D20" s="13">
        <v>4.8819331918802701E-2</v>
      </c>
      <c r="E20" s="13">
        <v>3.8867024584129238E-2</v>
      </c>
      <c r="F20" s="13">
        <v>2.39474258760893E-2</v>
      </c>
      <c r="G20" s="13">
        <v>4.3975368820144779E-2</v>
      </c>
      <c r="H20" s="13">
        <v>2.815024147274077E-2</v>
      </c>
      <c r="I20" s="13">
        <v>4.1264112349419589E-2</v>
      </c>
      <c r="K20" s="13">
        <v>3.8120063218355899E-2</v>
      </c>
      <c r="L20" s="13">
        <v>3.6507455862352829E-2</v>
      </c>
      <c r="N20" s="13">
        <v>3.3199662733794773E-2</v>
      </c>
      <c r="O20" s="13">
        <v>4.2339317894632938E-2</v>
      </c>
      <c r="P20" s="13">
        <v>3.105031186000597E-2</v>
      </c>
      <c r="Q20" s="13">
        <v>4.0576582910866292E-2</v>
      </c>
      <c r="S20" s="13">
        <v>3.4020264989457247E-2</v>
      </c>
      <c r="T20" s="13">
        <v>3.7702537192062388E-2</v>
      </c>
      <c r="U20" s="13">
        <v>3.5052649126325913E-2</v>
      </c>
      <c r="V20" s="13">
        <v>4.2964135107625673E-2</v>
      </c>
      <c r="W20" s="13">
        <v>1.812399800362733E-2</v>
      </c>
      <c r="X20" s="13">
        <v>4.9551227257102093E-2</v>
      </c>
      <c r="Y20" s="13">
        <v>3.5879242175111133E-2</v>
      </c>
      <c r="Z20" s="13">
        <v>4.9979215264314147E-2</v>
      </c>
      <c r="AB20" s="13">
        <v>5.7741290948840222E-2</v>
      </c>
      <c r="AC20" s="13">
        <v>3.780402282114307E-2</v>
      </c>
      <c r="AD20" s="13">
        <v>4.0871088525271673E-2</v>
      </c>
      <c r="AE20" s="13">
        <v>2.0247293743078681E-2</v>
      </c>
      <c r="AF20" s="13">
        <v>1.457643268924257E-2</v>
      </c>
      <c r="AH20" s="13">
        <v>2.6492124761115621E-2</v>
      </c>
      <c r="AI20" s="13">
        <v>5.0337590133211117E-2</v>
      </c>
      <c r="AJ20" s="13">
        <v>4.5543783385979961E-2</v>
      </c>
      <c r="AK20" s="13">
        <v>4.9038031654833399E-2</v>
      </c>
      <c r="AL20" s="13">
        <v>9.2545056028838057E-2</v>
      </c>
      <c r="AM20" s="13">
        <v>8.5963458088604405E-3</v>
      </c>
      <c r="AO20" s="13">
        <v>2.9669935907059269E-2</v>
      </c>
      <c r="AP20" s="13">
        <v>4.1370746591148602E-2</v>
      </c>
      <c r="AQ20" s="13">
        <v>5.4478856790139342E-2</v>
      </c>
      <c r="AR20" s="13">
        <v>4.4016259106320753E-2</v>
      </c>
      <c r="AS20" s="13">
        <v>7.3490209089921307E-2</v>
      </c>
      <c r="AT20" s="13">
        <v>1.404473286513977E-2</v>
      </c>
      <c r="AV20" s="13">
        <v>3.1309206366272303E-2</v>
      </c>
      <c r="AW20" s="13">
        <v>4.0736840115399603E-2</v>
      </c>
      <c r="AX20" s="13">
        <v>5.3402813339866198E-2</v>
      </c>
      <c r="AY20" s="13">
        <v>7.8327007107568597E-2</v>
      </c>
      <c r="AZ20" s="13">
        <v>1.0110172326017139E-2</v>
      </c>
      <c r="BB20" s="13">
        <v>2.968226395870173E-2</v>
      </c>
      <c r="BC20" s="13">
        <v>4.150485227449742E-2</v>
      </c>
      <c r="BD20" s="13">
        <v>3.0101962631133371E-2</v>
      </c>
      <c r="BE20" s="13">
        <v>6.9966174590778793E-2</v>
      </c>
      <c r="BF20" s="13">
        <v>2.3681986533969138E-2</v>
      </c>
      <c r="BH20" s="13">
        <v>2.9590090519072961E-2</v>
      </c>
      <c r="BI20" s="13">
        <v>3.9655714906150108E-2</v>
      </c>
      <c r="BJ20" s="13">
        <v>2.849437000164148E-2</v>
      </c>
      <c r="BK20" s="13">
        <v>8.9598583388227238E-2</v>
      </c>
      <c r="BL20" s="13">
        <v>2.4778913521078319E-2</v>
      </c>
      <c r="BN20" s="13">
        <v>4.2331158888093218E-2</v>
      </c>
      <c r="BO20" s="13">
        <v>4.1850404158227883E-2</v>
      </c>
      <c r="BP20" s="13">
        <v>7.1723807854310789E-2</v>
      </c>
      <c r="BQ20" s="13">
        <v>3.032529439567595E-2</v>
      </c>
      <c r="BR20" s="13">
        <v>3.5709777287519263E-2</v>
      </c>
      <c r="BS20" s="13">
        <v>2.945489351204696E-2</v>
      </c>
    </row>
    <row r="21" spans="2:71" ht="19" customHeight="1" x14ac:dyDescent="0.35">
      <c r="B21" s="12" t="s">
        <v>116</v>
      </c>
      <c r="C21" s="13">
        <v>3.2179946720604778E-2</v>
      </c>
      <c r="D21" s="13">
        <v>3.742750965003782E-2</v>
      </c>
      <c r="E21" s="13">
        <v>3.5939712670855058E-2</v>
      </c>
      <c r="F21" s="13">
        <v>2.6073909799727801E-2</v>
      </c>
      <c r="G21" s="13">
        <v>3.0673663237587079E-2</v>
      </c>
      <c r="H21" s="13">
        <v>2.3858909828148981E-2</v>
      </c>
      <c r="I21" s="13">
        <v>3.8169729427033713E-2</v>
      </c>
      <c r="K21" s="13">
        <v>3.6520370301747651E-2</v>
      </c>
      <c r="L21" s="13">
        <v>2.7913293619988028E-2</v>
      </c>
      <c r="N21" s="13">
        <v>3.8460822711897401E-2</v>
      </c>
      <c r="O21" s="13">
        <v>1.609358720105148E-2</v>
      </c>
      <c r="P21" s="13">
        <v>4.2538454288333527E-2</v>
      </c>
      <c r="Q21" s="13">
        <v>3.5683372957646703E-2</v>
      </c>
      <c r="S21" s="13">
        <v>2.2373192750116601E-2</v>
      </c>
      <c r="T21" s="13">
        <v>1.6280344369978789E-2</v>
      </c>
      <c r="U21" s="13">
        <v>6.2638434731441275E-2</v>
      </c>
      <c r="V21" s="13">
        <v>3.0966217540972139E-2</v>
      </c>
      <c r="W21" s="13">
        <v>3.4032435768355913E-2</v>
      </c>
      <c r="X21" s="13">
        <v>3.4145487963208661E-2</v>
      </c>
      <c r="Y21" s="13">
        <v>5.915484867825227E-2</v>
      </c>
      <c r="Z21" s="13">
        <v>5.5559236281687782E-2</v>
      </c>
      <c r="AB21" s="13">
        <v>3.0109461659886379E-2</v>
      </c>
      <c r="AC21" s="13">
        <v>3.9806015343427939E-2</v>
      </c>
      <c r="AD21" s="13">
        <v>2.9553102885144619E-2</v>
      </c>
      <c r="AE21" s="13">
        <v>2.0509401200077298E-2</v>
      </c>
      <c r="AF21" s="13">
        <v>2.9595248105801289E-2</v>
      </c>
      <c r="AH21" s="13">
        <v>2.4688206092691931E-2</v>
      </c>
      <c r="AI21" s="13">
        <v>3.689379138646371E-2</v>
      </c>
      <c r="AJ21" s="13">
        <v>6.5230293387424448E-2</v>
      </c>
      <c r="AK21" s="13">
        <v>7.5649869031326519E-2</v>
      </c>
      <c r="AL21" s="13">
        <v>2.639129825920122E-2</v>
      </c>
      <c r="AM21" s="13">
        <v>1.178754149296685E-2</v>
      </c>
      <c r="AO21" s="13">
        <v>2.1679824786710839E-2</v>
      </c>
      <c r="AP21" s="13">
        <v>3.2090146823862228E-2</v>
      </c>
      <c r="AQ21" s="13">
        <v>6.301930033822771E-2</v>
      </c>
      <c r="AR21" s="13">
        <v>9.2624619916863576E-2</v>
      </c>
      <c r="AS21" s="13">
        <v>1.9419083417957481E-2</v>
      </c>
      <c r="AT21" s="13">
        <v>1.6243476493421751E-2</v>
      </c>
      <c r="AV21" s="13">
        <v>2.6385901376722799E-2</v>
      </c>
      <c r="AW21" s="13">
        <v>2.920882737412472E-2</v>
      </c>
      <c r="AX21" s="13">
        <v>7.0121868616205993E-2</v>
      </c>
      <c r="AY21" s="13">
        <v>2.27695238960107E-2</v>
      </c>
      <c r="AZ21" s="13">
        <v>2.1344662056644769E-2</v>
      </c>
      <c r="BB21" s="13">
        <v>2.275707205141209E-2</v>
      </c>
      <c r="BC21" s="13">
        <v>4.1178873776960973E-2</v>
      </c>
      <c r="BD21" s="13">
        <v>2.6851649066842859E-2</v>
      </c>
      <c r="BE21" s="13">
        <v>0.14209863933117439</v>
      </c>
      <c r="BF21" s="13">
        <v>3.6469704257552832E-2</v>
      </c>
      <c r="BH21" s="13">
        <v>2.5803903882829281E-2</v>
      </c>
      <c r="BI21" s="13">
        <v>3.7745560950186219E-2</v>
      </c>
      <c r="BJ21" s="13">
        <v>2.456847980274959E-2</v>
      </c>
      <c r="BK21" s="13">
        <v>0.1243941455460067</v>
      </c>
      <c r="BL21" s="13">
        <v>4.3382178981030042E-2</v>
      </c>
      <c r="BN21" s="13">
        <v>2.4396201955172229E-2</v>
      </c>
      <c r="BO21" s="13">
        <v>3.3389370405838559E-2</v>
      </c>
      <c r="BP21" s="13">
        <v>0.1015538496530403</v>
      </c>
      <c r="BQ21" s="13">
        <v>3.6956424108824562E-2</v>
      </c>
      <c r="BR21" s="13">
        <v>1.9475595257168601E-2</v>
      </c>
      <c r="BS21" s="13">
        <v>2.9965250611418491E-2</v>
      </c>
    </row>
    <row r="22" spans="2:71" ht="19" customHeight="1" x14ac:dyDescent="0.35">
      <c r="B22" s="12" t="s">
        <v>117</v>
      </c>
      <c r="C22" s="13">
        <v>0.72722963939661256</v>
      </c>
      <c r="D22" s="13">
        <v>0.76258267907474087</v>
      </c>
      <c r="E22" s="13">
        <v>0.67505681658823524</v>
      </c>
      <c r="F22" s="13">
        <v>0.80191963853373016</v>
      </c>
      <c r="G22" s="13">
        <v>0.80667719955295947</v>
      </c>
      <c r="H22" s="13">
        <v>0.72051534439893672</v>
      </c>
      <c r="I22" s="13">
        <v>0.64808482919867971</v>
      </c>
      <c r="K22" s="13">
        <v>0.71440121232538556</v>
      </c>
      <c r="L22" s="13">
        <v>0.741726059983988</v>
      </c>
      <c r="N22" s="13">
        <v>0.65618193003810765</v>
      </c>
      <c r="O22" s="13">
        <v>0.74559194113166383</v>
      </c>
      <c r="P22" s="13">
        <v>0.76017975886181932</v>
      </c>
      <c r="Q22" s="13">
        <v>0.73164067584871562</v>
      </c>
      <c r="S22" s="13">
        <v>0.73375721899872592</v>
      </c>
      <c r="T22" s="13">
        <v>0.74431966401206118</v>
      </c>
      <c r="U22" s="13">
        <v>0.73427337940806181</v>
      </c>
      <c r="V22" s="13">
        <v>0.71386842193755062</v>
      </c>
      <c r="W22" s="13">
        <v>0.70225721791948559</v>
      </c>
      <c r="X22" s="13">
        <v>0.75649255897839007</v>
      </c>
      <c r="Y22" s="13">
        <v>0.70493996534180503</v>
      </c>
      <c r="Z22" s="13">
        <v>0.70470082261158695</v>
      </c>
      <c r="AB22" s="13">
        <v>0.78765000215120851</v>
      </c>
      <c r="AC22" s="13">
        <v>0.73510171282017323</v>
      </c>
      <c r="AD22" s="13">
        <v>0.71489353739754913</v>
      </c>
      <c r="AE22" s="13">
        <v>0.65458988517903849</v>
      </c>
      <c r="AF22" s="13">
        <v>0.69720890449320838</v>
      </c>
      <c r="AH22" s="13">
        <v>0.75287684718487002</v>
      </c>
      <c r="AI22" s="13">
        <v>0.70041193314687911</v>
      </c>
      <c r="AJ22" s="13">
        <v>0.62814660146744739</v>
      </c>
      <c r="AK22" s="13">
        <v>0.7625852818335711</v>
      </c>
      <c r="AL22" s="13">
        <v>0.80008996369968821</v>
      </c>
      <c r="AM22" s="13">
        <v>0.70703345581674315</v>
      </c>
      <c r="AO22" s="13">
        <v>0.75706785401590893</v>
      </c>
      <c r="AP22" s="13">
        <v>0.73297193079625789</v>
      </c>
      <c r="AQ22" s="13">
        <v>0.63112146187663343</v>
      </c>
      <c r="AR22" s="13">
        <v>0.67466027068312373</v>
      </c>
      <c r="AS22" s="13">
        <v>0.80849699074558057</v>
      </c>
      <c r="AT22" s="13">
        <v>0.6959076184625923</v>
      </c>
      <c r="AV22" s="13">
        <v>0.72929548719228188</v>
      </c>
      <c r="AW22" s="13">
        <v>0.62124560028529641</v>
      </c>
      <c r="AX22" s="13">
        <v>0.72984298511415202</v>
      </c>
      <c r="AY22" s="13">
        <v>0.78307418256177419</v>
      </c>
      <c r="AZ22" s="13">
        <v>0.69685405279414092</v>
      </c>
      <c r="BB22" s="13">
        <v>0.76516247383231906</v>
      </c>
      <c r="BC22" s="13">
        <v>0.7247998621786983</v>
      </c>
      <c r="BD22" s="13">
        <v>0.60677545172713887</v>
      </c>
      <c r="BE22" s="13">
        <v>0.65419412628668105</v>
      </c>
      <c r="BF22" s="13">
        <v>0.74544746341223611</v>
      </c>
      <c r="BH22" s="13">
        <v>0.75427864139382628</v>
      </c>
      <c r="BI22" s="13">
        <v>0.74764640247964198</v>
      </c>
      <c r="BJ22" s="13">
        <v>0.61885237707975727</v>
      </c>
      <c r="BK22" s="13">
        <v>0.62229211063970824</v>
      </c>
      <c r="BL22" s="13">
        <v>0.79647744673564569</v>
      </c>
      <c r="BN22" s="13">
        <v>0.73131475139611879</v>
      </c>
      <c r="BO22" s="13">
        <v>0.63359810261713623</v>
      </c>
      <c r="BP22" s="13">
        <v>0.65459409333852581</v>
      </c>
      <c r="BQ22" s="13">
        <v>0.63183796962870198</v>
      </c>
      <c r="BR22" s="13">
        <v>0.76445506243105499</v>
      </c>
      <c r="BS22" s="13">
        <v>0.75050953171281665</v>
      </c>
    </row>
    <row r="23" spans="2:71" ht="19" customHeight="1" x14ac:dyDescent="0.35">
      <c r="B23" s="12" t="s">
        <v>118</v>
      </c>
      <c r="C23" s="13">
        <v>0.21262676911688219</v>
      </c>
      <c r="D23" s="13">
        <v>0.1531699425695921</v>
      </c>
      <c r="E23" s="13">
        <v>0.1840359568508326</v>
      </c>
      <c r="F23" s="13">
        <v>0.22319325827047881</v>
      </c>
      <c r="G23" s="13">
        <v>0.23612167871134809</v>
      </c>
      <c r="H23" s="13">
        <v>0.29114167376791161</v>
      </c>
      <c r="I23" s="13">
        <v>0.17895767871358609</v>
      </c>
      <c r="K23" s="13">
        <v>0.247242690361689</v>
      </c>
      <c r="L23" s="13">
        <v>0.1784982348685307</v>
      </c>
      <c r="N23" s="13">
        <v>0.2130479318523231</v>
      </c>
      <c r="O23" s="13">
        <v>0.1994598731543954</v>
      </c>
      <c r="P23" s="13">
        <v>0.1935249481210384</v>
      </c>
      <c r="Q23" s="13">
        <v>0.23874949621467961</v>
      </c>
      <c r="S23" s="13">
        <v>0.2179908830602641</v>
      </c>
      <c r="T23" s="13">
        <v>0.21972920618376701</v>
      </c>
      <c r="U23" s="13">
        <v>0.25014680671478418</v>
      </c>
      <c r="V23" s="13">
        <v>0.15806661473914829</v>
      </c>
      <c r="W23" s="13">
        <v>0.2420676824287413</v>
      </c>
      <c r="X23" s="13">
        <v>0.15186587465469659</v>
      </c>
      <c r="Y23" s="13">
        <v>0.13904784125672759</v>
      </c>
      <c r="Z23" s="13">
        <v>0.30898242309370522</v>
      </c>
      <c r="AB23" s="13">
        <v>0.22714107900335889</v>
      </c>
      <c r="AC23" s="13">
        <v>0.22111067333644299</v>
      </c>
      <c r="AD23" s="13">
        <v>0.20919581577906021</v>
      </c>
      <c r="AE23" s="13">
        <v>0.24003522374059569</v>
      </c>
      <c r="AF23" s="13">
        <v>0.15957172288940349</v>
      </c>
      <c r="AH23" s="13">
        <v>0.42565006459231047</v>
      </c>
      <c r="AI23" s="13">
        <v>7.8882683895503694E-2</v>
      </c>
      <c r="AJ23" s="13">
        <v>5.8903411115232923E-2</v>
      </c>
      <c r="AK23" s="13">
        <v>3.8017365175389672E-2</v>
      </c>
      <c r="AL23" s="13">
        <v>0.16005911478318921</v>
      </c>
      <c r="AM23" s="13">
        <v>7.177309250949214E-2</v>
      </c>
      <c r="AO23" s="13">
        <v>0.40199126461500362</v>
      </c>
      <c r="AP23" s="13">
        <v>6.9140502968472559E-2</v>
      </c>
      <c r="AQ23" s="13">
        <v>3.9782069004240569E-2</v>
      </c>
      <c r="AR23" s="13">
        <v>7.1254342101214133E-2</v>
      </c>
      <c r="AS23" s="13">
        <v>0.30517002049285058</v>
      </c>
      <c r="AT23" s="13">
        <v>8.3672656242227569E-2</v>
      </c>
      <c r="AV23" s="13">
        <v>0.14412838840942341</v>
      </c>
      <c r="AW23" s="13">
        <v>0.1092545840238314</v>
      </c>
      <c r="AX23" s="13">
        <v>0.14307679673643409</v>
      </c>
      <c r="AY23" s="13">
        <v>0.28272330987117478</v>
      </c>
      <c r="AZ23" s="13">
        <v>0.10477639505209831</v>
      </c>
      <c r="BB23" s="13">
        <v>0.39956088048832322</v>
      </c>
      <c r="BC23" s="13">
        <v>7.4153452861175376E-2</v>
      </c>
      <c r="BD23" s="13">
        <v>5.658177200993373E-2</v>
      </c>
      <c r="BE23" s="13">
        <v>5.7714339723487662E-2</v>
      </c>
      <c r="BF23" s="13">
        <v>0.2271427683201353</v>
      </c>
      <c r="BH23" s="13">
        <v>0.38770737938408639</v>
      </c>
      <c r="BI23" s="13">
        <v>7.1512290775246068E-2</v>
      </c>
      <c r="BJ23" s="13">
        <v>5.6904046936642028E-2</v>
      </c>
      <c r="BK23" s="13">
        <v>8.2668408707215091E-2</v>
      </c>
      <c r="BL23" s="13">
        <v>0.32337821438486342</v>
      </c>
      <c r="BN23" s="13">
        <v>8.7777707316980758E-2</v>
      </c>
      <c r="BO23" s="13">
        <v>6.9983838498114473E-2</v>
      </c>
      <c r="BP23" s="13">
        <v>5.2793710737496453E-2</v>
      </c>
      <c r="BQ23" s="13">
        <v>0.1050177107867038</v>
      </c>
      <c r="BR23" s="13">
        <v>0.18656213243668049</v>
      </c>
      <c r="BS23" s="13">
        <v>0.4476625319009509</v>
      </c>
    </row>
    <row r="24" spans="2:71" ht="32.15" customHeight="1" x14ac:dyDescent="0.35">
      <c r="B24" s="12" t="s">
        <v>119</v>
      </c>
      <c r="C24" s="13">
        <v>4.9031526561446109E-3</v>
      </c>
      <c r="D24" s="13">
        <v>1.9869133078463011E-2</v>
      </c>
      <c r="E24" s="13">
        <v>9.8846504502051978E-3</v>
      </c>
      <c r="F24" s="13">
        <v>0</v>
      </c>
      <c r="G24" s="13">
        <v>0</v>
      </c>
      <c r="H24" s="13">
        <v>0</v>
      </c>
      <c r="I24" s="13">
        <v>4.9907545636272439E-3</v>
      </c>
      <c r="K24" s="13">
        <v>4.1047403629958842E-3</v>
      </c>
      <c r="L24" s="13">
        <v>5.7128165098336812E-3</v>
      </c>
      <c r="N24" s="13">
        <v>2.9362427164288571E-3</v>
      </c>
      <c r="O24" s="13">
        <v>2.59580757957683E-3</v>
      </c>
      <c r="P24" s="13">
        <v>3.6806683051143741E-3</v>
      </c>
      <c r="Q24" s="13">
        <v>1.030790616537639E-2</v>
      </c>
      <c r="S24" s="13">
        <v>5.9397330913229874E-3</v>
      </c>
      <c r="T24" s="13">
        <v>0</v>
      </c>
      <c r="U24" s="13">
        <v>0</v>
      </c>
      <c r="V24" s="13">
        <v>1.2798584764218751E-2</v>
      </c>
      <c r="W24" s="13">
        <v>0</v>
      </c>
      <c r="X24" s="13">
        <v>5.3878028917267321E-3</v>
      </c>
      <c r="Y24" s="13">
        <v>0</v>
      </c>
      <c r="Z24" s="13">
        <v>8.5810880011942727E-3</v>
      </c>
      <c r="AB24" s="13">
        <v>0</v>
      </c>
      <c r="AC24" s="13">
        <v>7.0196325875733481E-3</v>
      </c>
      <c r="AD24" s="13">
        <v>5.1475875827858772E-3</v>
      </c>
      <c r="AE24" s="13">
        <v>0</v>
      </c>
      <c r="AF24" s="13">
        <v>0</v>
      </c>
      <c r="AH24" s="13">
        <v>1.495108651486431E-3</v>
      </c>
      <c r="AI24" s="13">
        <v>0</v>
      </c>
      <c r="AJ24" s="13">
        <v>0</v>
      </c>
      <c r="AK24" s="13">
        <v>0</v>
      </c>
      <c r="AL24" s="13">
        <v>0</v>
      </c>
      <c r="AM24" s="13">
        <v>0</v>
      </c>
      <c r="AO24" s="13">
        <v>1.6803335646967011E-3</v>
      </c>
      <c r="AP24" s="13">
        <v>0</v>
      </c>
      <c r="AQ24" s="13">
        <v>0</v>
      </c>
      <c r="AR24" s="13">
        <v>0</v>
      </c>
      <c r="AS24" s="13">
        <v>0</v>
      </c>
      <c r="AT24" s="13">
        <v>0</v>
      </c>
      <c r="AV24" s="13">
        <v>0</v>
      </c>
      <c r="AW24" s="13">
        <v>0</v>
      </c>
      <c r="AX24" s="13">
        <v>7.0147261621898343E-3</v>
      </c>
      <c r="AY24" s="13">
        <v>6.7912967962748486E-3</v>
      </c>
      <c r="AZ24" s="13">
        <v>0</v>
      </c>
      <c r="BB24" s="13">
        <v>0</v>
      </c>
      <c r="BC24" s="13">
        <v>0</v>
      </c>
      <c r="BD24" s="13">
        <v>0</v>
      </c>
      <c r="BE24" s="13">
        <v>0</v>
      </c>
      <c r="BF24" s="13">
        <v>0</v>
      </c>
      <c r="BH24" s="13">
        <v>0</v>
      </c>
      <c r="BI24" s="13">
        <v>0</v>
      </c>
      <c r="BJ24" s="13">
        <v>0</v>
      </c>
      <c r="BK24" s="13">
        <v>0</v>
      </c>
      <c r="BL24" s="13">
        <v>0</v>
      </c>
      <c r="BN24" s="13">
        <v>0</v>
      </c>
      <c r="BO24" s="13">
        <v>0</v>
      </c>
      <c r="BP24" s="13">
        <v>0</v>
      </c>
      <c r="BQ24" s="13">
        <v>0</v>
      </c>
      <c r="BR24" s="13">
        <v>1.945602642038045E-2</v>
      </c>
      <c r="BS24" s="13">
        <v>0</v>
      </c>
    </row>
    <row r="25" spans="2:71" ht="19" customHeight="1" x14ac:dyDescent="0.35">
      <c r="B25" s="12" t="s">
        <v>120</v>
      </c>
      <c r="C25" s="13">
        <v>6.6207996243816368E-3</v>
      </c>
      <c r="D25" s="13">
        <v>2.3757909802951799E-2</v>
      </c>
      <c r="E25" s="13">
        <v>0</v>
      </c>
      <c r="F25" s="13">
        <v>4.4483905477779228E-3</v>
      </c>
      <c r="G25" s="13">
        <v>1.352688988469289E-2</v>
      </c>
      <c r="H25" s="13">
        <v>0</v>
      </c>
      <c r="I25" s="13">
        <v>4.9907545636272439E-3</v>
      </c>
      <c r="K25" s="13">
        <v>4.9081180806171106E-3</v>
      </c>
      <c r="L25" s="13">
        <v>8.3486792705064258E-3</v>
      </c>
      <c r="N25" s="13">
        <v>0</v>
      </c>
      <c r="O25" s="13">
        <v>8.0561262993036065E-3</v>
      </c>
      <c r="P25" s="13">
        <v>3.591638223689964E-3</v>
      </c>
      <c r="Q25" s="13">
        <v>1.2666598337085369E-2</v>
      </c>
      <c r="S25" s="13">
        <v>1.5672502364295411E-2</v>
      </c>
      <c r="T25" s="13">
        <v>0</v>
      </c>
      <c r="U25" s="13">
        <v>0</v>
      </c>
      <c r="V25" s="13">
        <v>5.7316264297616083E-3</v>
      </c>
      <c r="W25" s="13">
        <v>0</v>
      </c>
      <c r="X25" s="13">
        <v>7.5757349321445991E-3</v>
      </c>
      <c r="Y25" s="13">
        <v>1.7446978178251391E-2</v>
      </c>
      <c r="Z25" s="13">
        <v>0</v>
      </c>
      <c r="AB25" s="13">
        <v>3.7044117457984771E-3</v>
      </c>
      <c r="AC25" s="13">
        <v>8.6336897358641612E-3</v>
      </c>
      <c r="AD25" s="13">
        <v>0</v>
      </c>
      <c r="AE25" s="13">
        <v>0</v>
      </c>
      <c r="AF25" s="13">
        <v>0</v>
      </c>
      <c r="AH25" s="13">
        <v>2.0095204020160219E-3</v>
      </c>
      <c r="AI25" s="13">
        <v>0</v>
      </c>
      <c r="AJ25" s="13">
        <v>0</v>
      </c>
      <c r="AK25" s="13">
        <v>0</v>
      </c>
      <c r="AL25" s="13">
        <v>1.026697605005702E-2</v>
      </c>
      <c r="AM25" s="13">
        <v>0</v>
      </c>
      <c r="AO25" s="13">
        <v>2.258474377158654E-3</v>
      </c>
      <c r="AP25" s="13">
        <v>0</v>
      </c>
      <c r="AQ25" s="13">
        <v>0</v>
      </c>
      <c r="AR25" s="13">
        <v>0</v>
      </c>
      <c r="AS25" s="13">
        <v>7.3463320374868839E-3</v>
      </c>
      <c r="AT25" s="13">
        <v>0</v>
      </c>
      <c r="AV25" s="13">
        <v>0</v>
      </c>
      <c r="AW25" s="13">
        <v>0</v>
      </c>
      <c r="AX25" s="13">
        <v>0</v>
      </c>
      <c r="AY25" s="13">
        <v>7.2249312881176994E-3</v>
      </c>
      <c r="AZ25" s="13">
        <v>0</v>
      </c>
      <c r="BB25" s="13">
        <v>1.9144965776946E-3</v>
      </c>
      <c r="BC25" s="13">
        <v>0</v>
      </c>
      <c r="BD25" s="13">
        <v>0</v>
      </c>
      <c r="BE25" s="13">
        <v>0</v>
      </c>
      <c r="BF25" s="13">
        <v>0</v>
      </c>
      <c r="BH25" s="13">
        <v>2.0749632923270792E-3</v>
      </c>
      <c r="BI25" s="13">
        <v>0</v>
      </c>
      <c r="BJ25" s="13">
        <v>0</v>
      </c>
      <c r="BK25" s="13">
        <v>0</v>
      </c>
      <c r="BL25" s="13">
        <v>0</v>
      </c>
      <c r="BN25" s="13">
        <v>0</v>
      </c>
      <c r="BO25" s="13">
        <v>0</v>
      </c>
      <c r="BP25" s="13">
        <v>0</v>
      </c>
      <c r="BQ25" s="13">
        <v>0</v>
      </c>
      <c r="BR25" s="13">
        <v>2.069832290412572E-2</v>
      </c>
      <c r="BS25" s="13">
        <v>2.3728567984637738E-3</v>
      </c>
    </row>
    <row r="27" spans="2:71" x14ac:dyDescent="0.35">
      <c r="B27" t="s">
        <v>292</v>
      </c>
    </row>
    <row r="28" spans="2:71" x14ac:dyDescent="0.35">
      <c r="B28" t="s">
        <v>9</v>
      </c>
    </row>
    <row r="30" spans="2:71" x14ac:dyDescent="0.35">
      <c r="B30"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U19"/>
  <sheetViews>
    <sheetView showGridLines="0" workbookViewId="0">
      <pane xSplit="2" topLeftCell="S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0.31687413420869243</v>
      </c>
      <c r="D9" s="13">
        <v>0.26200155052688667</v>
      </c>
      <c r="E9" s="13">
        <v>0.29594897687282812</v>
      </c>
      <c r="F9" s="13">
        <v>0.36032289089824598</v>
      </c>
      <c r="G9" s="13">
        <v>0.3687747057521667</v>
      </c>
      <c r="H9" s="13">
        <v>0.38716481114478368</v>
      </c>
      <c r="I9" s="13">
        <v>0.23959356353260799</v>
      </c>
      <c r="K9" s="13">
        <v>0.36016931468797342</v>
      </c>
      <c r="L9" s="13">
        <v>0.27430536318759008</v>
      </c>
      <c r="N9" s="13">
        <v>0.27484495614596383</v>
      </c>
      <c r="O9" s="13">
        <v>0.318328672431343</v>
      </c>
      <c r="P9" s="13">
        <v>0.29019521567365758</v>
      </c>
      <c r="Q9" s="13">
        <v>0.36536240780583817</v>
      </c>
      <c r="S9" s="13">
        <v>0.327893584480693</v>
      </c>
      <c r="T9" s="13">
        <v>0.30330340828099739</v>
      </c>
      <c r="U9" s="13">
        <v>0.451305611429349</v>
      </c>
      <c r="V9" s="13">
        <v>0.28769441726133332</v>
      </c>
      <c r="W9" s="13">
        <v>0.33177335199598101</v>
      </c>
      <c r="X9" s="13">
        <v>0.2337561391777189</v>
      </c>
      <c r="Y9" s="13">
        <v>0.21002633812583529</v>
      </c>
      <c r="Z9" s="13">
        <v>0.3886410001076101</v>
      </c>
      <c r="AB9" s="13">
        <v>0.3841064334377427</v>
      </c>
      <c r="AC9" s="13">
        <v>0.31013834397697682</v>
      </c>
      <c r="AD9" s="13">
        <v>0.30754316014889649</v>
      </c>
      <c r="AE9" s="13">
        <v>0.31523565038246559</v>
      </c>
      <c r="AF9" s="13">
        <v>0.25628886817131757</v>
      </c>
      <c r="AH9" s="13">
        <v>0.6180814707535639</v>
      </c>
      <c r="AI9" s="13">
        <v>0.125332392585804</v>
      </c>
      <c r="AJ9" s="13">
        <v>4.4896798803890879E-2</v>
      </c>
      <c r="AK9" s="13">
        <v>0.1156028642911452</v>
      </c>
      <c r="AL9" s="13">
        <v>0.31909066064633301</v>
      </c>
      <c r="AM9" s="13">
        <v>0.1070597383560407</v>
      </c>
      <c r="AO9" s="13">
        <v>0.59816548866348884</v>
      </c>
      <c r="AP9" s="13">
        <v>0.1231114703506677</v>
      </c>
      <c r="AQ9" s="13">
        <v>4.581324021207335E-2</v>
      </c>
      <c r="AR9" s="13">
        <v>0.11612100160675309</v>
      </c>
      <c r="AS9" s="13">
        <v>0.48120454245061922</v>
      </c>
      <c r="AT9" s="13">
        <v>0.1166109490308168</v>
      </c>
      <c r="AV9" s="13">
        <v>0.2135853346704375</v>
      </c>
      <c r="AW9" s="13">
        <v>0.14628190998886961</v>
      </c>
      <c r="AX9" s="13">
        <v>0.20076442359541641</v>
      </c>
      <c r="AY9" s="13">
        <v>0.46553254683624151</v>
      </c>
      <c r="AZ9" s="13">
        <v>0.13818650063627999</v>
      </c>
      <c r="BB9" s="13">
        <v>0.59153121252875585</v>
      </c>
      <c r="BC9" s="13">
        <v>9.8460299904475995E-2</v>
      </c>
      <c r="BD9" s="13">
        <v>3.8781135357384817E-2</v>
      </c>
      <c r="BE9" s="13">
        <v>0.10261867294761449</v>
      </c>
      <c r="BF9" s="13">
        <v>0.36565770461487529</v>
      </c>
      <c r="BH9" s="13">
        <v>0.57826043286490991</v>
      </c>
      <c r="BI9" s="13">
        <v>0.1101399628935701</v>
      </c>
      <c r="BJ9" s="13">
        <v>4.6806865444075092E-2</v>
      </c>
      <c r="BK9" s="13">
        <v>8.483464127235886E-2</v>
      </c>
      <c r="BL9" s="13">
        <v>0.52598972787804188</v>
      </c>
      <c r="BN9" s="13">
        <v>0.13463217502463981</v>
      </c>
      <c r="BO9" s="13">
        <v>3.432100535466872E-2</v>
      </c>
      <c r="BP9" s="13">
        <v>6.9454708564368653E-2</v>
      </c>
      <c r="BQ9" s="13">
        <v>0.15059298496838999</v>
      </c>
      <c r="BR9" s="13">
        <v>0.3910055719842796</v>
      </c>
      <c r="BS9" s="13">
        <v>0.66720170911273136</v>
      </c>
    </row>
    <row r="10" spans="2:73" ht="19" customHeight="1" x14ac:dyDescent="0.35">
      <c r="B10" s="12" t="s">
        <v>123</v>
      </c>
      <c r="C10" s="13">
        <v>0.16734524728635289</v>
      </c>
      <c r="D10" s="13">
        <v>0.18767270704128219</v>
      </c>
      <c r="E10" s="13">
        <v>0.29806117774533453</v>
      </c>
      <c r="F10" s="13">
        <v>0.2399011655098211</v>
      </c>
      <c r="G10" s="13">
        <v>0.14386077552754009</v>
      </c>
      <c r="H10" s="13">
        <v>8.8014607332137201E-2</v>
      </c>
      <c r="I10" s="13">
        <v>9.1313476452698147E-2</v>
      </c>
      <c r="K10" s="13">
        <v>0.16798511211403289</v>
      </c>
      <c r="L10" s="13">
        <v>0.167089181992983</v>
      </c>
      <c r="N10" s="13">
        <v>0.21972528272721811</v>
      </c>
      <c r="O10" s="13">
        <v>0.17595699216133029</v>
      </c>
      <c r="P10" s="13">
        <v>0.161386366196618</v>
      </c>
      <c r="Q10" s="13">
        <v>0.1270148231053608</v>
      </c>
      <c r="S10" s="13">
        <v>0.18750023106916919</v>
      </c>
      <c r="T10" s="13">
        <v>0.2048842077496206</v>
      </c>
      <c r="U10" s="13">
        <v>0.1061741431922698</v>
      </c>
      <c r="V10" s="13">
        <v>0.14697707014409631</v>
      </c>
      <c r="W10" s="13">
        <v>0.11663832100874889</v>
      </c>
      <c r="X10" s="13">
        <v>0.1204580529303176</v>
      </c>
      <c r="Y10" s="13">
        <v>0.25589804591979037</v>
      </c>
      <c r="Z10" s="13">
        <v>0.19386729359755209</v>
      </c>
      <c r="AB10" s="13">
        <v>0.1490446670562785</v>
      </c>
      <c r="AC10" s="13">
        <v>0.1576651331217323</v>
      </c>
      <c r="AD10" s="13">
        <v>0.14573524613035879</v>
      </c>
      <c r="AE10" s="13">
        <v>0.17044919282157839</v>
      </c>
      <c r="AF10" s="13">
        <v>0.27965990975912891</v>
      </c>
      <c r="AH10" s="13">
        <v>0.2000651455451736</v>
      </c>
      <c r="AI10" s="13">
        <v>0.2458909931587499</v>
      </c>
      <c r="AJ10" s="13">
        <v>9.6832357122211998E-2</v>
      </c>
      <c r="AK10" s="13">
        <v>6.6047830680012284E-2</v>
      </c>
      <c r="AL10" s="13">
        <v>0.26624740015458181</v>
      </c>
      <c r="AM10" s="13">
        <v>9.0257752106720171E-2</v>
      </c>
      <c r="AO10" s="13">
        <v>0.20490085833924029</v>
      </c>
      <c r="AP10" s="13">
        <v>0.27412033506132111</v>
      </c>
      <c r="AQ10" s="13">
        <v>9.7896072864541786E-2</v>
      </c>
      <c r="AR10" s="13">
        <v>7.1355919906604476E-2</v>
      </c>
      <c r="AS10" s="13">
        <v>0.20769538539057891</v>
      </c>
      <c r="AT10" s="13">
        <v>8.5477433698913766E-2</v>
      </c>
      <c r="AV10" s="13">
        <v>0.26476582940931931</v>
      </c>
      <c r="AW10" s="13">
        <v>0.13114101146744239</v>
      </c>
      <c r="AX10" s="13">
        <v>0.1075326848911744</v>
      </c>
      <c r="AY10" s="13">
        <v>0.2022970067161268</v>
      </c>
      <c r="AZ10" s="13">
        <v>0.1189416585821232</v>
      </c>
      <c r="BB10" s="13">
        <v>0.21368166994548229</v>
      </c>
      <c r="BC10" s="13">
        <v>0.20908650247471849</v>
      </c>
      <c r="BD10" s="13">
        <v>4.8368366675191968E-2</v>
      </c>
      <c r="BE10" s="13">
        <v>6.1541165585613511E-2</v>
      </c>
      <c r="BF10" s="13">
        <v>0.21024916493328111</v>
      </c>
      <c r="BH10" s="13">
        <v>0.2179451931993939</v>
      </c>
      <c r="BI10" s="13">
        <v>0.20379991949683041</v>
      </c>
      <c r="BJ10" s="13">
        <v>6.860221862119667E-2</v>
      </c>
      <c r="BK10" s="13">
        <v>6.2722829024248333E-2</v>
      </c>
      <c r="BL10" s="13">
        <v>0.12978033614117301</v>
      </c>
      <c r="BN10" s="13">
        <v>0.21035801036884949</v>
      </c>
      <c r="BO10" s="13">
        <v>4.1778769003977957E-2</v>
      </c>
      <c r="BP10" s="13">
        <v>9.303259016923518E-2</v>
      </c>
      <c r="BQ10" s="13">
        <v>0.1725853606482626</v>
      </c>
      <c r="BR10" s="13">
        <v>0.16570117418201341</v>
      </c>
      <c r="BS10" s="13">
        <v>0.20624711771916929</v>
      </c>
    </row>
    <row r="11" spans="2:73" ht="32.15" customHeight="1" x14ac:dyDescent="0.35">
      <c r="B11" s="12" t="s">
        <v>124</v>
      </c>
      <c r="C11" s="13">
        <v>0.12829407654253161</v>
      </c>
      <c r="D11" s="13">
        <v>0.34040271081417489</v>
      </c>
      <c r="E11" s="13">
        <v>0.1658191502596518</v>
      </c>
      <c r="F11" s="13">
        <v>8.4024656706460046E-2</v>
      </c>
      <c r="G11" s="13">
        <v>0.13866708330789521</v>
      </c>
      <c r="H11" s="13">
        <v>8.7583016808847391E-2</v>
      </c>
      <c r="I11" s="13">
        <v>5.80633205882473E-2</v>
      </c>
      <c r="K11" s="13">
        <v>0.1074110063750697</v>
      </c>
      <c r="L11" s="13">
        <v>0.14717806154360119</v>
      </c>
      <c r="N11" s="13">
        <v>0.114806631096864</v>
      </c>
      <c r="O11" s="13">
        <v>0.1112932418335863</v>
      </c>
      <c r="P11" s="13">
        <v>0.1518888300914156</v>
      </c>
      <c r="Q11" s="13">
        <v>0.13874942823867911</v>
      </c>
      <c r="S11" s="13">
        <v>0.1352813923836306</v>
      </c>
      <c r="T11" s="13">
        <v>0.14872156327460079</v>
      </c>
      <c r="U11" s="13">
        <v>9.1978634435215395E-2</v>
      </c>
      <c r="V11" s="13">
        <v>0.15527788191557851</v>
      </c>
      <c r="W11" s="13">
        <v>9.376797707732025E-2</v>
      </c>
      <c r="X11" s="13">
        <v>0.151912644455278</v>
      </c>
      <c r="Y11" s="13">
        <v>0.14497699590005031</v>
      </c>
      <c r="Z11" s="13">
        <v>6.3039180979033951E-2</v>
      </c>
      <c r="AB11" s="13">
        <v>0.13023828741733109</v>
      </c>
      <c r="AC11" s="13">
        <v>0.13659435374194581</v>
      </c>
      <c r="AD11" s="13">
        <v>0.1116147689850716</v>
      </c>
      <c r="AE11" s="13">
        <v>0.1053460881949372</v>
      </c>
      <c r="AF11" s="13">
        <v>0.14775991621499951</v>
      </c>
      <c r="AH11" s="13">
        <v>9.3562327985154514E-2</v>
      </c>
      <c r="AI11" s="13">
        <v>9.2343388331611362E-2</v>
      </c>
      <c r="AJ11" s="13">
        <v>6.5463506823312034E-2</v>
      </c>
      <c r="AK11" s="13">
        <v>0.14633438314295619</v>
      </c>
      <c r="AL11" s="13">
        <v>0.20537388966699799</v>
      </c>
      <c r="AM11" s="13">
        <v>0.17138492525444801</v>
      </c>
      <c r="AO11" s="13">
        <v>0.1125179779211842</v>
      </c>
      <c r="AP11" s="13">
        <v>9.0158973326080888E-2</v>
      </c>
      <c r="AQ11" s="13">
        <v>7.6797961156689382E-2</v>
      </c>
      <c r="AR11" s="13">
        <v>0.13292533916887819</v>
      </c>
      <c r="AS11" s="13">
        <v>0.13908076543251061</v>
      </c>
      <c r="AT11" s="13">
        <v>0.15655660940575261</v>
      </c>
      <c r="AV11" s="13">
        <v>0.1060508059792072</v>
      </c>
      <c r="AW11" s="13">
        <v>8.5994468638910429E-2</v>
      </c>
      <c r="AX11" s="13">
        <v>0.121265129658367</v>
      </c>
      <c r="AY11" s="13">
        <v>0.17390481819642689</v>
      </c>
      <c r="AZ11" s="13">
        <v>0.15235692423885491</v>
      </c>
      <c r="BB11" s="13">
        <v>9.4295769297881166E-2</v>
      </c>
      <c r="BC11" s="13">
        <v>7.5109803734427175E-2</v>
      </c>
      <c r="BD11" s="13">
        <v>4.4258728802641728E-2</v>
      </c>
      <c r="BE11" s="13">
        <v>0.13927091122087251</v>
      </c>
      <c r="BF11" s="13">
        <v>0.20644097821830609</v>
      </c>
      <c r="BH11" s="13">
        <v>0.10096757791690621</v>
      </c>
      <c r="BI11" s="13">
        <v>8.1432455624019962E-2</v>
      </c>
      <c r="BJ11" s="13">
        <v>4.7827526588201448E-2</v>
      </c>
      <c r="BK11" s="13">
        <v>9.3892080755798968E-2</v>
      </c>
      <c r="BL11" s="13">
        <v>0.14880035545098691</v>
      </c>
      <c r="BN11" s="13">
        <v>0.10752114461247669</v>
      </c>
      <c r="BO11" s="13">
        <v>9.5706509890850347E-2</v>
      </c>
      <c r="BP11" s="13">
        <v>0.122944872850346</v>
      </c>
      <c r="BQ11" s="13">
        <v>0.19748595622153881</v>
      </c>
      <c r="BR11" s="13">
        <v>0.18252257591026921</v>
      </c>
      <c r="BS11" s="13">
        <v>6.8068788044767695E-2</v>
      </c>
    </row>
    <row r="12" spans="2:73" ht="19" customHeight="1" x14ac:dyDescent="0.35">
      <c r="B12" s="12" t="s">
        <v>125</v>
      </c>
      <c r="C12" s="13">
        <v>8.9734848730180616E-2</v>
      </c>
      <c r="D12" s="13">
        <v>4.049172542942335E-2</v>
      </c>
      <c r="E12" s="13">
        <v>6.4502639165433168E-2</v>
      </c>
      <c r="F12" s="13">
        <v>0.1046153659374099</v>
      </c>
      <c r="G12" s="13">
        <v>0.108745995541512</v>
      </c>
      <c r="H12" s="13">
        <v>7.4639584967734984E-2</v>
      </c>
      <c r="I12" s="13">
        <v>0.1170271545042767</v>
      </c>
      <c r="K12" s="13">
        <v>8.393613950919282E-2</v>
      </c>
      <c r="L12" s="13">
        <v>9.5739409129580386E-2</v>
      </c>
      <c r="N12" s="13">
        <v>0.1128266853385784</v>
      </c>
      <c r="O12" s="13">
        <v>0.10081683918388309</v>
      </c>
      <c r="P12" s="13">
        <v>7.4661835005083874E-2</v>
      </c>
      <c r="Q12" s="13">
        <v>7.5040885878250502E-2</v>
      </c>
      <c r="S12" s="13">
        <v>8.767853751637647E-2</v>
      </c>
      <c r="T12" s="13">
        <v>8.6459915775688609E-2</v>
      </c>
      <c r="U12" s="13">
        <v>7.4870273355993236E-2</v>
      </c>
      <c r="V12" s="13">
        <v>9.4911825722436255E-2</v>
      </c>
      <c r="W12" s="13">
        <v>0.11543851792694459</v>
      </c>
      <c r="X12" s="13">
        <v>0.12546440811760989</v>
      </c>
      <c r="Y12" s="13">
        <v>5.5641819427848453E-2</v>
      </c>
      <c r="Z12" s="13">
        <v>4.4163455837940353E-2</v>
      </c>
      <c r="AB12" s="13">
        <v>6.1828066939889528E-2</v>
      </c>
      <c r="AC12" s="13">
        <v>7.8789776198628161E-2</v>
      </c>
      <c r="AD12" s="13">
        <v>0.1057488437371765</v>
      </c>
      <c r="AE12" s="13">
        <v>7.5731097507076517E-2</v>
      </c>
      <c r="AF12" s="13">
        <v>0.15353532242888299</v>
      </c>
      <c r="AH12" s="13">
        <v>3.9116687005371138E-2</v>
      </c>
      <c r="AI12" s="13">
        <v>0.15397154549836989</v>
      </c>
      <c r="AJ12" s="13">
        <v>0.10939927645680821</v>
      </c>
      <c r="AK12" s="13">
        <v>0.19210663852354759</v>
      </c>
      <c r="AL12" s="13">
        <v>5.3127624345692723E-2</v>
      </c>
      <c r="AM12" s="13">
        <v>0.1036585286028391</v>
      </c>
      <c r="AO12" s="13">
        <v>2.935096728422484E-2</v>
      </c>
      <c r="AP12" s="13">
        <v>0.1355412929903124</v>
      </c>
      <c r="AQ12" s="13">
        <v>0.10735033660514651</v>
      </c>
      <c r="AR12" s="13">
        <v>0.24557913519461319</v>
      </c>
      <c r="AS12" s="13">
        <v>6.165411805112421E-2</v>
      </c>
      <c r="AT12" s="13">
        <v>0.10254954332258009</v>
      </c>
      <c r="AV12" s="13">
        <v>0.1345393664749687</v>
      </c>
      <c r="AW12" s="13">
        <v>0.1242956087667416</v>
      </c>
      <c r="AX12" s="13">
        <v>0.16211312950450801</v>
      </c>
      <c r="AY12" s="13">
        <v>3.7386220979489591E-2</v>
      </c>
      <c r="AZ12" s="13">
        <v>7.5914738240442148E-2</v>
      </c>
      <c r="BB12" s="13">
        <v>4.5413726062105357E-2</v>
      </c>
      <c r="BC12" s="13">
        <v>0.16574348926971469</v>
      </c>
      <c r="BD12" s="13">
        <v>0.13689633630771561</v>
      </c>
      <c r="BE12" s="13">
        <v>0.13392311225133929</v>
      </c>
      <c r="BF12" s="13">
        <v>5.8860548820824338E-2</v>
      </c>
      <c r="BH12" s="13">
        <v>4.1086177144225897E-2</v>
      </c>
      <c r="BI12" s="13">
        <v>0.16083193339867921</v>
      </c>
      <c r="BJ12" s="13">
        <v>0.1293366009058538</v>
      </c>
      <c r="BK12" s="13">
        <v>0.17535144927877869</v>
      </c>
      <c r="BL12" s="13">
        <v>8.3636111008715444E-2</v>
      </c>
      <c r="BN12" s="13">
        <v>0.1425484957618991</v>
      </c>
      <c r="BO12" s="13">
        <v>0.14173983169883611</v>
      </c>
      <c r="BP12" s="13">
        <v>0.1508178402972192</v>
      </c>
      <c r="BQ12" s="13">
        <v>0.1080383852603181</v>
      </c>
      <c r="BR12" s="13">
        <v>6.1994993672001307E-2</v>
      </c>
      <c r="BS12" s="13">
        <v>3.2215657337547228E-2</v>
      </c>
    </row>
    <row r="13" spans="2:73" ht="19" customHeight="1" x14ac:dyDescent="0.35">
      <c r="B13" s="12" t="s">
        <v>126</v>
      </c>
      <c r="C13" s="13">
        <v>0.25376672642502551</v>
      </c>
      <c r="D13" s="13">
        <v>7.190680492781959E-2</v>
      </c>
      <c r="E13" s="13">
        <v>0.10298929831318571</v>
      </c>
      <c r="F13" s="13">
        <v>0.17675711338051339</v>
      </c>
      <c r="G13" s="13">
        <v>0.20049909967425419</v>
      </c>
      <c r="H13" s="13">
        <v>0.33538046438276098</v>
      </c>
      <c r="I13" s="13">
        <v>0.47277224942009338</v>
      </c>
      <c r="K13" s="13">
        <v>0.26517358430697308</v>
      </c>
      <c r="L13" s="13">
        <v>0.24294179076376021</v>
      </c>
      <c r="N13" s="13">
        <v>0.27027730721498727</v>
      </c>
      <c r="O13" s="13">
        <v>0.26893895555387498</v>
      </c>
      <c r="P13" s="13">
        <v>0.24925082950874891</v>
      </c>
      <c r="Q13" s="13">
        <v>0.22586263384001951</v>
      </c>
      <c r="S13" s="13">
        <v>0.22206021653052749</v>
      </c>
      <c r="T13" s="13">
        <v>0.2208138503583737</v>
      </c>
      <c r="U13" s="13">
        <v>0.26391023544969711</v>
      </c>
      <c r="V13" s="13">
        <v>0.23480576982318199</v>
      </c>
      <c r="W13" s="13">
        <v>0.29889523641772991</v>
      </c>
      <c r="X13" s="13">
        <v>0.32221004068401238</v>
      </c>
      <c r="Y13" s="13">
        <v>0.25388228376651528</v>
      </c>
      <c r="Z13" s="13">
        <v>0.29427731459805462</v>
      </c>
      <c r="AB13" s="13">
        <v>0.22870123558365049</v>
      </c>
      <c r="AC13" s="13">
        <v>0.26173922958533952</v>
      </c>
      <c r="AD13" s="13">
        <v>0.29785513065652369</v>
      </c>
      <c r="AE13" s="13">
        <v>0.31397626065650219</v>
      </c>
      <c r="AF13" s="13">
        <v>0.1627559834256713</v>
      </c>
      <c r="AH13" s="13">
        <v>3.279389256592246E-2</v>
      </c>
      <c r="AI13" s="13">
        <v>0.33448029933807638</v>
      </c>
      <c r="AJ13" s="13">
        <v>0.6546074059263115</v>
      </c>
      <c r="AK13" s="13">
        <v>0.46939618592612409</v>
      </c>
      <c r="AL13" s="13">
        <v>9.5065044930604164E-2</v>
      </c>
      <c r="AM13" s="13">
        <v>0.50819388408474664</v>
      </c>
      <c r="AO13" s="13">
        <v>3.4583327215951157E-2</v>
      </c>
      <c r="AP13" s="13">
        <v>0.33290701111464432</v>
      </c>
      <c r="AQ13" s="13">
        <v>0.64388114197046997</v>
      </c>
      <c r="AR13" s="13">
        <v>0.42334219861519379</v>
      </c>
      <c r="AS13" s="13">
        <v>6.6649595385840005E-2</v>
      </c>
      <c r="AT13" s="13">
        <v>0.5160425252843982</v>
      </c>
      <c r="AV13" s="13">
        <v>0.24564756302438201</v>
      </c>
      <c r="AW13" s="13">
        <v>0.48667922926560608</v>
      </c>
      <c r="AX13" s="13">
        <v>0.39860940604071748</v>
      </c>
      <c r="AY13" s="13">
        <v>8.5538355722038856E-2</v>
      </c>
      <c r="AZ13" s="13">
        <v>0.49489160557703882</v>
      </c>
      <c r="BB13" s="13">
        <v>5.0041504900257307E-2</v>
      </c>
      <c r="BC13" s="13">
        <v>0.4102404193135134</v>
      </c>
      <c r="BD13" s="13">
        <v>0.71265976712799739</v>
      </c>
      <c r="BE13" s="13">
        <v>0.56264613799456031</v>
      </c>
      <c r="BF13" s="13">
        <v>6.6463072839495596E-2</v>
      </c>
      <c r="BH13" s="13">
        <v>5.4448372628026681E-2</v>
      </c>
      <c r="BI13" s="13">
        <v>0.40037890829513539</v>
      </c>
      <c r="BJ13" s="13">
        <v>0.69616053448926485</v>
      </c>
      <c r="BK13" s="13">
        <v>0.57046814554913916</v>
      </c>
      <c r="BL13" s="13">
        <v>7.7295323886798675E-2</v>
      </c>
      <c r="BN13" s="13">
        <v>0.37098838978733029</v>
      </c>
      <c r="BO13" s="13">
        <v>0.66218821372792769</v>
      </c>
      <c r="BP13" s="13">
        <v>0.5523214423932109</v>
      </c>
      <c r="BQ13" s="13">
        <v>0.3329175174406902</v>
      </c>
      <c r="BR13" s="13">
        <v>0.1481523310612409</v>
      </c>
      <c r="BS13" s="13">
        <v>2.2697428222290449E-2</v>
      </c>
    </row>
    <row r="14" spans="2:73" ht="19" customHeight="1" x14ac:dyDescent="0.35">
      <c r="B14" s="12" t="s">
        <v>120</v>
      </c>
      <c r="C14" s="13">
        <v>4.398496680721721E-2</v>
      </c>
      <c r="D14" s="13">
        <v>9.7524501260413329E-2</v>
      </c>
      <c r="E14" s="13">
        <v>7.2678757643566821E-2</v>
      </c>
      <c r="F14" s="13">
        <v>3.4378807567549283E-2</v>
      </c>
      <c r="G14" s="13">
        <v>3.9452340196631623E-2</v>
      </c>
      <c r="H14" s="13">
        <v>2.7217515363735591E-2</v>
      </c>
      <c r="I14" s="13">
        <v>2.123023550207653E-2</v>
      </c>
      <c r="K14" s="13">
        <v>1.532484300675812E-2</v>
      </c>
      <c r="L14" s="13">
        <v>7.2746193382485058E-2</v>
      </c>
      <c r="N14" s="13">
        <v>7.5191374763883241E-3</v>
      </c>
      <c r="O14" s="13">
        <v>2.4665298835982161E-2</v>
      </c>
      <c r="P14" s="13">
        <v>7.2616923524475754E-2</v>
      </c>
      <c r="Q14" s="13">
        <v>6.7969821131851973E-2</v>
      </c>
      <c r="S14" s="13">
        <v>3.9586038019603309E-2</v>
      </c>
      <c r="T14" s="13">
        <v>3.5817054560718598E-2</v>
      </c>
      <c r="U14" s="13">
        <v>1.176110213747553E-2</v>
      </c>
      <c r="V14" s="13">
        <v>8.0333035133373601E-2</v>
      </c>
      <c r="W14" s="13">
        <v>4.3486595573275132E-2</v>
      </c>
      <c r="X14" s="13">
        <v>4.6198714635063289E-2</v>
      </c>
      <c r="Y14" s="13">
        <v>7.9574516859960309E-2</v>
      </c>
      <c r="Z14" s="13">
        <v>1.601175487980883E-2</v>
      </c>
      <c r="AB14" s="13">
        <v>4.6081309565107663E-2</v>
      </c>
      <c r="AC14" s="13">
        <v>5.507316337537748E-2</v>
      </c>
      <c r="AD14" s="13">
        <v>3.1502850341972997E-2</v>
      </c>
      <c r="AE14" s="13">
        <v>1.926171043744003E-2</v>
      </c>
      <c r="AF14" s="13">
        <v>0</v>
      </c>
      <c r="AH14" s="13">
        <v>1.6380476144814471E-2</v>
      </c>
      <c r="AI14" s="13">
        <v>4.7981381087388329E-2</v>
      </c>
      <c r="AJ14" s="13">
        <v>2.880065486746532E-2</v>
      </c>
      <c r="AK14" s="13">
        <v>1.051209743621438E-2</v>
      </c>
      <c r="AL14" s="13">
        <v>6.1095380255790137E-2</v>
      </c>
      <c r="AM14" s="13">
        <v>1.9445171595205521E-2</v>
      </c>
      <c r="AO14" s="13">
        <v>2.0481380575910441E-2</v>
      </c>
      <c r="AP14" s="13">
        <v>4.4160917156973657E-2</v>
      </c>
      <c r="AQ14" s="13">
        <v>2.8261247191079069E-2</v>
      </c>
      <c r="AR14" s="13">
        <v>1.0676405507957251E-2</v>
      </c>
      <c r="AS14" s="13">
        <v>4.3715593289327101E-2</v>
      </c>
      <c r="AT14" s="13">
        <v>2.2762939257538591E-2</v>
      </c>
      <c r="AV14" s="13">
        <v>3.5411100441685307E-2</v>
      </c>
      <c r="AW14" s="13">
        <v>2.5607771872429751E-2</v>
      </c>
      <c r="AX14" s="13">
        <v>9.7152263098167161E-3</v>
      </c>
      <c r="AY14" s="13">
        <v>3.534105154967649E-2</v>
      </c>
      <c r="AZ14" s="13">
        <v>1.9708572725260939E-2</v>
      </c>
      <c r="BB14" s="13">
        <v>5.0361172655178244E-3</v>
      </c>
      <c r="BC14" s="13">
        <v>4.1359485303150208E-2</v>
      </c>
      <c r="BD14" s="13">
        <v>1.9035665729068341E-2</v>
      </c>
      <c r="BE14" s="13">
        <v>0</v>
      </c>
      <c r="BF14" s="13">
        <v>9.2328530573217521E-2</v>
      </c>
      <c r="BH14" s="13">
        <v>7.2922462465373544E-3</v>
      </c>
      <c r="BI14" s="13">
        <v>4.3416820291764781E-2</v>
      </c>
      <c r="BJ14" s="13">
        <v>1.12662539514083E-2</v>
      </c>
      <c r="BK14" s="13">
        <v>1.273085411967604E-2</v>
      </c>
      <c r="BL14" s="13">
        <v>3.4498145634283897E-2</v>
      </c>
      <c r="BN14" s="13">
        <v>3.3951784444804609E-2</v>
      </c>
      <c r="BO14" s="13">
        <v>2.4265670323739049E-2</v>
      </c>
      <c r="BP14" s="13">
        <v>1.1428545725620029E-2</v>
      </c>
      <c r="BQ14" s="13">
        <v>3.8379795460800482E-2</v>
      </c>
      <c r="BR14" s="13">
        <v>5.0623353190195772E-2</v>
      </c>
      <c r="BS14" s="13">
        <v>3.569299563494022E-3</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U17"/>
  <sheetViews>
    <sheetView showGridLines="0" workbookViewId="0">
      <pane xSplit="2" topLeftCell="AF1" activePane="topRight" state="frozen"/>
      <selection pane="topRight" activeCell="A10" sqref="A10:XFD10"/>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46" customHeight="1" x14ac:dyDescent="0.35">
      <c r="B9" s="12" t="s">
        <v>128</v>
      </c>
      <c r="C9" s="13">
        <v>0.47433794334434098</v>
      </c>
      <c r="D9" s="13">
        <v>0.49545651911914129</v>
      </c>
      <c r="E9" s="13">
        <v>0.56874947380288654</v>
      </c>
      <c r="F9" s="13">
        <v>0.51684537867877911</v>
      </c>
      <c r="G9" s="13">
        <v>0.53311226982733251</v>
      </c>
      <c r="H9" s="13">
        <v>0.4656382242490103</v>
      </c>
      <c r="I9" s="13">
        <v>0.33250606891300721</v>
      </c>
      <c r="K9" s="13">
        <v>0.51557327415670018</v>
      </c>
      <c r="L9" s="13">
        <v>0.43419017962647921</v>
      </c>
      <c r="N9" s="13">
        <v>0.44708893636068547</v>
      </c>
      <c r="O9" s="13">
        <v>0.47753031863447171</v>
      </c>
      <c r="P9" s="13">
        <v>0.4451167840695226</v>
      </c>
      <c r="Q9" s="13">
        <v>0.51489520993827309</v>
      </c>
      <c r="S9" s="13">
        <v>0.4846478524497691</v>
      </c>
      <c r="T9" s="13">
        <v>0.50035682324704522</v>
      </c>
      <c r="U9" s="13">
        <v>0.58550256850222393</v>
      </c>
      <c r="V9" s="13">
        <v>0.42240163697012389</v>
      </c>
      <c r="W9" s="13">
        <v>0.4363527932727464</v>
      </c>
      <c r="X9" s="13">
        <v>0.36294312841268378</v>
      </c>
      <c r="Y9" s="13">
        <v>0.48096419275516389</v>
      </c>
      <c r="Z9" s="13">
        <v>0.58224956423416907</v>
      </c>
      <c r="AB9" s="13">
        <v>0.51872327952757713</v>
      </c>
      <c r="AC9" s="13">
        <v>0.47357496129344617</v>
      </c>
      <c r="AD9" s="13">
        <v>0.4222164709644452</v>
      </c>
      <c r="AE9" s="13">
        <v>0.48633232286554079</v>
      </c>
      <c r="AF9" s="13">
        <v>0.47632255894022713</v>
      </c>
      <c r="AH9" s="13">
        <v>0.82665435495979234</v>
      </c>
      <c r="AI9" s="13">
        <v>0.27916341860984012</v>
      </c>
      <c r="AJ9" s="13">
        <v>0.13363518356782181</v>
      </c>
      <c r="AK9" s="13">
        <v>0.15876379157037579</v>
      </c>
      <c r="AL9" s="13">
        <v>0.59761359048815288</v>
      </c>
      <c r="AM9" s="13">
        <v>0.19538756209276001</v>
      </c>
      <c r="AO9" s="13">
        <v>0.82307820029530454</v>
      </c>
      <c r="AP9" s="13">
        <v>0.30449069973105208</v>
      </c>
      <c r="AQ9" s="13">
        <v>0.1420512300898589</v>
      </c>
      <c r="AR9" s="13">
        <v>0.17213289691711889</v>
      </c>
      <c r="AS9" s="13">
        <v>0.69056934885435473</v>
      </c>
      <c r="AT9" s="13">
        <v>0.19071689803052599</v>
      </c>
      <c r="AV9" s="13">
        <v>0.41847339781897258</v>
      </c>
      <c r="AW9" s="13">
        <v>0.28096439139955609</v>
      </c>
      <c r="AX9" s="13">
        <v>0.26885243224868538</v>
      </c>
      <c r="AY9" s="13">
        <v>0.66151245034153505</v>
      </c>
      <c r="AZ9" s="13">
        <v>0.236133029461567</v>
      </c>
      <c r="BB9" s="13">
        <v>0.81296799740320402</v>
      </c>
      <c r="BC9" s="13">
        <v>0.2393834832990315</v>
      </c>
      <c r="BD9" s="13">
        <v>6.2429182504057282E-2</v>
      </c>
      <c r="BE9" s="13">
        <v>0.13582554243057349</v>
      </c>
      <c r="BF9" s="13">
        <v>0.62395608272134129</v>
      </c>
      <c r="BH9" s="13">
        <v>0.8079845672666931</v>
      </c>
      <c r="BI9" s="13">
        <v>0.2445492009825001</v>
      </c>
      <c r="BJ9" s="13">
        <v>8.8667903340265641E-2</v>
      </c>
      <c r="BK9" s="13">
        <v>0.13097597372080089</v>
      </c>
      <c r="BL9" s="13">
        <v>0.66266339756601667</v>
      </c>
      <c r="BN9" s="13">
        <v>0.29393215206334289</v>
      </c>
      <c r="BO9" s="13">
        <v>8.0581579919628096E-2</v>
      </c>
      <c r="BP9" s="13">
        <v>0.17290426421231109</v>
      </c>
      <c r="BQ9" s="13">
        <v>0.28941578398829809</v>
      </c>
      <c r="BR9" s="13">
        <v>0.56948675392754511</v>
      </c>
      <c r="BS9" s="13">
        <v>0.86713293531435176</v>
      </c>
    </row>
    <row r="10" spans="2:73" ht="46" customHeight="1" x14ac:dyDescent="0.35">
      <c r="B10" s="12" t="s">
        <v>129</v>
      </c>
      <c r="C10" s="13">
        <v>0.42691398612218318</v>
      </c>
      <c r="D10" s="13">
        <v>0.31892098540201402</v>
      </c>
      <c r="E10" s="13">
        <v>0.3108324294114676</v>
      </c>
      <c r="F10" s="13">
        <v>0.38330852335096482</v>
      </c>
      <c r="G10" s="13">
        <v>0.38547989104363778</v>
      </c>
      <c r="H10" s="13">
        <v>0.45811170995723588</v>
      </c>
      <c r="I10" s="13">
        <v>0.59444187853590424</v>
      </c>
      <c r="K10" s="13">
        <v>0.4283070893811321</v>
      </c>
      <c r="L10" s="13">
        <v>0.42649999463524008</v>
      </c>
      <c r="N10" s="13">
        <v>0.50682581368845847</v>
      </c>
      <c r="O10" s="13">
        <v>0.42886881428807522</v>
      </c>
      <c r="P10" s="13">
        <v>0.43271274438063972</v>
      </c>
      <c r="Q10" s="13">
        <v>0.36169802420467762</v>
      </c>
      <c r="S10" s="13">
        <v>0.41992123833813672</v>
      </c>
      <c r="T10" s="13">
        <v>0.38430506213756938</v>
      </c>
      <c r="U10" s="13">
        <v>0.38307753532361821</v>
      </c>
      <c r="V10" s="13">
        <v>0.40649781170348492</v>
      </c>
      <c r="W10" s="13">
        <v>0.47526017580709451</v>
      </c>
      <c r="X10" s="13">
        <v>0.54993706840285117</v>
      </c>
      <c r="Y10" s="13">
        <v>0.45826049551994502</v>
      </c>
      <c r="Z10" s="13">
        <v>0.37002687035958159</v>
      </c>
      <c r="AB10" s="13">
        <v>0.3506478280387354</v>
      </c>
      <c r="AC10" s="13">
        <v>0.42745463395690342</v>
      </c>
      <c r="AD10" s="13">
        <v>0.47392775774426521</v>
      </c>
      <c r="AE10" s="13">
        <v>0.48059007815438931</v>
      </c>
      <c r="AF10" s="13">
        <v>0.4682386903133966</v>
      </c>
      <c r="AH10" s="13">
        <v>0.11704948663655131</v>
      </c>
      <c r="AI10" s="13">
        <v>0.61530360088107217</v>
      </c>
      <c r="AJ10" s="13">
        <v>0.83741841924731375</v>
      </c>
      <c r="AK10" s="13">
        <v>0.75690753732617544</v>
      </c>
      <c r="AL10" s="13">
        <v>0.29973104822757191</v>
      </c>
      <c r="AM10" s="13">
        <v>0.71979023769755046</v>
      </c>
      <c r="AO10" s="13">
        <v>0.11262634714450299</v>
      </c>
      <c r="AP10" s="13">
        <v>0.60397685751553609</v>
      </c>
      <c r="AQ10" s="13">
        <v>0.82177517700841729</v>
      </c>
      <c r="AR10" s="13">
        <v>0.74004097640352273</v>
      </c>
      <c r="AS10" s="13">
        <v>0.2234932511785277</v>
      </c>
      <c r="AT10" s="13">
        <v>0.73175918682602459</v>
      </c>
      <c r="AV10" s="13">
        <v>0.48923541015233502</v>
      </c>
      <c r="AW10" s="13">
        <v>0.68294854445902375</v>
      </c>
      <c r="AX10" s="13">
        <v>0.64999016781464014</v>
      </c>
      <c r="AY10" s="13">
        <v>0.26100943549442202</v>
      </c>
      <c r="AZ10" s="13">
        <v>0.70038165719416123</v>
      </c>
      <c r="BB10" s="13">
        <v>0.14033844423784961</v>
      </c>
      <c r="BC10" s="13">
        <v>0.68112965194029174</v>
      </c>
      <c r="BD10" s="13">
        <v>0.91843882402539223</v>
      </c>
      <c r="BE10" s="13">
        <v>0.81507362097997416</v>
      </c>
      <c r="BF10" s="13">
        <v>0.27376585003994519</v>
      </c>
      <c r="BH10" s="13">
        <v>0.13992434760503569</v>
      </c>
      <c r="BI10" s="13">
        <v>0.67882953169037696</v>
      </c>
      <c r="BJ10" s="13">
        <v>0.89322184559407725</v>
      </c>
      <c r="BK10" s="13">
        <v>0.83971167558371673</v>
      </c>
      <c r="BL10" s="13">
        <v>0.27332850592861307</v>
      </c>
      <c r="BN10" s="13">
        <v>0.6000687664960116</v>
      </c>
      <c r="BO10" s="13">
        <v>0.87209911179644994</v>
      </c>
      <c r="BP10" s="13">
        <v>0.75345115028869925</v>
      </c>
      <c r="BQ10" s="13">
        <v>0.6367407797618545</v>
      </c>
      <c r="BR10" s="13">
        <v>0.35664711630900342</v>
      </c>
      <c r="BS10" s="13">
        <v>0.1008205212</v>
      </c>
    </row>
    <row r="11" spans="2:73" ht="19" customHeight="1" x14ac:dyDescent="0.35">
      <c r="B11" s="12" t="s">
        <v>130</v>
      </c>
      <c r="C11" s="13">
        <v>2.1448189338856231E-2</v>
      </c>
      <c r="D11" s="13">
        <v>4.123305068394139E-2</v>
      </c>
      <c r="E11" s="13">
        <v>4.7181876324661393E-2</v>
      </c>
      <c r="F11" s="13">
        <v>7.5433288809637318E-3</v>
      </c>
      <c r="G11" s="13">
        <v>1.273185752885315E-2</v>
      </c>
      <c r="H11" s="13">
        <v>2.0689524739322149E-2</v>
      </c>
      <c r="I11" s="13">
        <v>9.9815091272544877E-3</v>
      </c>
      <c r="K11" s="13">
        <v>9.8380522662305583E-3</v>
      </c>
      <c r="L11" s="13">
        <v>3.0814118963195799E-2</v>
      </c>
      <c r="N11" s="13">
        <v>1.0669701257508841E-2</v>
      </c>
      <c r="O11" s="13">
        <v>2.0269727052216399E-2</v>
      </c>
      <c r="P11" s="13">
        <v>2.8642117969580969E-2</v>
      </c>
      <c r="Q11" s="13">
        <v>2.4444465828832251E-2</v>
      </c>
      <c r="S11" s="13">
        <v>3.1887401527679202E-2</v>
      </c>
      <c r="T11" s="13">
        <v>2.0504410356976258E-2</v>
      </c>
      <c r="U11" s="13">
        <v>1.9658794036682269E-2</v>
      </c>
      <c r="V11" s="13">
        <v>4.5932289498658629E-2</v>
      </c>
      <c r="W11" s="13">
        <v>0</v>
      </c>
      <c r="X11" s="13">
        <v>4.6584135094001862E-3</v>
      </c>
      <c r="Y11" s="13">
        <v>0</v>
      </c>
      <c r="Z11" s="13">
        <v>9.434116441812971E-3</v>
      </c>
      <c r="AB11" s="13">
        <v>3.9420725082257878E-2</v>
      </c>
      <c r="AC11" s="13">
        <v>2.0409507385765861E-2</v>
      </c>
      <c r="AD11" s="13">
        <v>8.2431654701974107E-3</v>
      </c>
      <c r="AE11" s="13">
        <v>7.2350386958207882E-3</v>
      </c>
      <c r="AF11" s="13">
        <v>2.4095107373805071E-2</v>
      </c>
      <c r="AH11" s="13">
        <v>9.9847848097280381E-3</v>
      </c>
      <c r="AI11" s="13">
        <v>2.3081942023278009E-2</v>
      </c>
      <c r="AJ11" s="13">
        <v>1.0939056453877121E-2</v>
      </c>
      <c r="AK11" s="13">
        <v>9.0169595673108456E-3</v>
      </c>
      <c r="AL11" s="13">
        <v>1.614144400526003E-2</v>
      </c>
      <c r="AM11" s="13">
        <v>9.226919463475463E-3</v>
      </c>
      <c r="AO11" s="13">
        <v>1.122177243465176E-2</v>
      </c>
      <c r="AP11" s="13">
        <v>3.0659239508455591E-2</v>
      </c>
      <c r="AQ11" s="13">
        <v>1.073417878526863E-2</v>
      </c>
      <c r="AR11" s="13">
        <v>9.1578980668327627E-3</v>
      </c>
      <c r="AS11" s="13">
        <v>5.5126287552215419E-3</v>
      </c>
      <c r="AT11" s="13">
        <v>1.313539661820552E-2</v>
      </c>
      <c r="AV11" s="13">
        <v>2.4347095979894751E-2</v>
      </c>
      <c r="AW11" s="13">
        <v>1.0479292268990361E-2</v>
      </c>
      <c r="AX11" s="13">
        <v>8.3334275918240577E-3</v>
      </c>
      <c r="AY11" s="13">
        <v>1.166836594617666E-2</v>
      </c>
      <c r="AZ11" s="13">
        <v>7.3466733133147454E-3</v>
      </c>
      <c r="BB11" s="13">
        <v>7.9682940266779054E-3</v>
      </c>
      <c r="BC11" s="13">
        <v>7.2864363775986792E-3</v>
      </c>
      <c r="BD11" s="13">
        <v>7.2301210859841303E-3</v>
      </c>
      <c r="BE11" s="13">
        <v>0</v>
      </c>
      <c r="BF11" s="13">
        <v>2.3681986533969138E-2</v>
      </c>
      <c r="BH11" s="13">
        <v>1.0580965947935009E-2</v>
      </c>
      <c r="BI11" s="13">
        <v>7.6488838401836644E-3</v>
      </c>
      <c r="BJ11" s="13">
        <v>6.8439971142487911E-3</v>
      </c>
      <c r="BK11" s="13">
        <v>0</v>
      </c>
      <c r="BL11" s="13">
        <v>0</v>
      </c>
      <c r="BN11" s="13">
        <v>2.436977706796277E-2</v>
      </c>
      <c r="BO11" s="13">
        <v>1.417981723008368E-2</v>
      </c>
      <c r="BP11" s="13">
        <v>1.3034653287770811E-2</v>
      </c>
      <c r="BQ11" s="13">
        <v>6.5569022356090599E-3</v>
      </c>
      <c r="BR11" s="13">
        <v>1.7009451231967249E-2</v>
      </c>
      <c r="BS11" s="13">
        <v>3.9123233272148096E-3</v>
      </c>
    </row>
    <row r="12" spans="2:73" ht="19" customHeight="1" x14ac:dyDescent="0.35">
      <c r="B12" s="12" t="s">
        <v>120</v>
      </c>
      <c r="C12" s="13">
        <v>7.7299881194619627E-2</v>
      </c>
      <c r="D12" s="13">
        <v>0.1443894447949034</v>
      </c>
      <c r="E12" s="13">
        <v>7.3236220460984519E-2</v>
      </c>
      <c r="F12" s="13">
        <v>9.2302769089292164E-2</v>
      </c>
      <c r="G12" s="13">
        <v>6.8675981600176503E-2</v>
      </c>
      <c r="H12" s="13">
        <v>5.5560541054431728E-2</v>
      </c>
      <c r="I12" s="13">
        <v>6.3070543423834086E-2</v>
      </c>
      <c r="K12" s="13">
        <v>4.6281584195937191E-2</v>
      </c>
      <c r="L12" s="13">
        <v>0.1084957067750849</v>
      </c>
      <c r="N12" s="13">
        <v>3.541554869334735E-2</v>
      </c>
      <c r="O12" s="13">
        <v>7.3331140025236774E-2</v>
      </c>
      <c r="P12" s="13">
        <v>9.3528353580256518E-2</v>
      </c>
      <c r="Q12" s="13">
        <v>9.8962300028217126E-2</v>
      </c>
      <c r="S12" s="13">
        <v>6.3543507684415065E-2</v>
      </c>
      <c r="T12" s="13">
        <v>9.4833704258408896E-2</v>
      </c>
      <c r="U12" s="13">
        <v>1.176110213747553E-2</v>
      </c>
      <c r="V12" s="13">
        <v>0.12516826182773269</v>
      </c>
      <c r="W12" s="13">
        <v>8.838703092015901E-2</v>
      </c>
      <c r="X12" s="13">
        <v>8.2461389675064986E-2</v>
      </c>
      <c r="Y12" s="13">
        <v>6.077531172489116E-2</v>
      </c>
      <c r="Z12" s="13">
        <v>3.8289448964436153E-2</v>
      </c>
      <c r="AB12" s="13">
        <v>9.1208167351429614E-2</v>
      </c>
      <c r="AC12" s="13">
        <v>7.856089736388458E-2</v>
      </c>
      <c r="AD12" s="13">
        <v>9.5612605821092253E-2</v>
      </c>
      <c r="AE12" s="13">
        <v>2.5842560284249121E-2</v>
      </c>
      <c r="AF12" s="13">
        <v>3.1343643372571527E-2</v>
      </c>
      <c r="AH12" s="13">
        <v>4.6311373593928298E-2</v>
      </c>
      <c r="AI12" s="13">
        <v>8.2451038485809758E-2</v>
      </c>
      <c r="AJ12" s="13">
        <v>1.8007340730987271E-2</v>
      </c>
      <c r="AK12" s="13">
        <v>7.531171153613786E-2</v>
      </c>
      <c r="AL12" s="13">
        <v>8.6513917279014779E-2</v>
      </c>
      <c r="AM12" s="13">
        <v>7.5595280746214188E-2</v>
      </c>
      <c r="AO12" s="13">
        <v>5.3073680125540618E-2</v>
      </c>
      <c r="AP12" s="13">
        <v>6.0873203244956341E-2</v>
      </c>
      <c r="AQ12" s="13">
        <v>2.5439414116455259E-2</v>
      </c>
      <c r="AR12" s="13">
        <v>7.8668228612525357E-2</v>
      </c>
      <c r="AS12" s="13">
        <v>8.0424771211896118E-2</v>
      </c>
      <c r="AT12" s="13">
        <v>6.4388518525243854E-2</v>
      </c>
      <c r="AV12" s="13">
        <v>6.7944096048797753E-2</v>
      </c>
      <c r="AW12" s="13">
        <v>2.5607771872429751E-2</v>
      </c>
      <c r="AX12" s="13">
        <v>7.2823972344850371E-2</v>
      </c>
      <c r="AY12" s="13">
        <v>6.5809748217866212E-2</v>
      </c>
      <c r="AZ12" s="13">
        <v>5.6138640030956748E-2</v>
      </c>
      <c r="BB12" s="13">
        <v>3.8725264332268278E-2</v>
      </c>
      <c r="BC12" s="13">
        <v>7.2200428383078025E-2</v>
      </c>
      <c r="BD12" s="13">
        <v>1.190187238456631E-2</v>
      </c>
      <c r="BE12" s="13">
        <v>4.9100836589452287E-2</v>
      </c>
      <c r="BF12" s="13">
        <v>7.8596080704744151E-2</v>
      </c>
      <c r="BH12" s="13">
        <v>4.1510119180336209E-2</v>
      </c>
      <c r="BI12" s="13">
        <v>6.8972383486939168E-2</v>
      </c>
      <c r="BJ12" s="13">
        <v>1.12662539514083E-2</v>
      </c>
      <c r="BK12" s="13">
        <v>2.931235069548236E-2</v>
      </c>
      <c r="BL12" s="13">
        <v>6.4008096505370107E-2</v>
      </c>
      <c r="BN12" s="13">
        <v>8.1629304372682704E-2</v>
      </c>
      <c r="BO12" s="13">
        <v>3.3139491053838108E-2</v>
      </c>
      <c r="BP12" s="13">
        <v>6.060993221121868E-2</v>
      </c>
      <c r="BQ12" s="13">
        <v>6.728653401423855E-2</v>
      </c>
      <c r="BR12" s="13">
        <v>5.6856678531484489E-2</v>
      </c>
      <c r="BS12" s="13">
        <v>2.8134220158433351E-2</v>
      </c>
    </row>
    <row r="14" spans="2:73" x14ac:dyDescent="0.35">
      <c r="B14" t="s">
        <v>292</v>
      </c>
    </row>
    <row r="15" spans="2:73" x14ac:dyDescent="0.35">
      <c r="B15" t="s">
        <v>9</v>
      </c>
    </row>
    <row r="17" spans="2:2" x14ac:dyDescent="0.35">
      <c r="B17"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U27"/>
  <sheetViews>
    <sheetView showGridLines="0" workbookViewId="0">
      <pane xSplit="2" topLeftCell="BI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651</v>
      </c>
      <c r="D7" s="19">
        <v>71</v>
      </c>
      <c r="E7" s="19">
        <v>143</v>
      </c>
      <c r="F7" s="19">
        <v>122</v>
      </c>
      <c r="G7" s="19">
        <v>125</v>
      </c>
      <c r="H7" s="19">
        <v>110</v>
      </c>
      <c r="I7" s="19">
        <v>80</v>
      </c>
      <c r="K7" s="19">
        <v>354</v>
      </c>
      <c r="L7" s="19">
        <v>297</v>
      </c>
      <c r="N7" s="19">
        <v>162</v>
      </c>
      <c r="O7" s="19">
        <v>182</v>
      </c>
      <c r="P7" s="19">
        <v>122</v>
      </c>
      <c r="Q7" s="19">
        <v>181</v>
      </c>
      <c r="S7" s="19">
        <v>188</v>
      </c>
      <c r="T7" s="19">
        <v>115</v>
      </c>
      <c r="U7" s="19">
        <v>43</v>
      </c>
      <c r="V7" s="19">
        <v>89</v>
      </c>
      <c r="W7" s="19">
        <v>71</v>
      </c>
      <c r="X7" s="19">
        <v>48</v>
      </c>
      <c r="Y7" s="19">
        <v>25</v>
      </c>
      <c r="Z7" s="19">
        <v>72</v>
      </c>
      <c r="AB7" s="19">
        <v>120</v>
      </c>
      <c r="AC7" s="19">
        <v>239</v>
      </c>
      <c r="AD7" s="19">
        <v>99</v>
      </c>
      <c r="AE7" s="19">
        <v>79</v>
      </c>
      <c r="AF7" s="19">
        <v>86</v>
      </c>
      <c r="AH7" s="19">
        <v>414</v>
      </c>
      <c r="AI7" s="19">
        <v>65</v>
      </c>
      <c r="AJ7" s="19">
        <v>17</v>
      </c>
      <c r="AK7" s="19">
        <v>17</v>
      </c>
      <c r="AL7" s="19">
        <v>70</v>
      </c>
      <c r="AM7" s="19">
        <v>42</v>
      </c>
      <c r="AO7" s="19">
        <v>368</v>
      </c>
      <c r="AP7" s="19">
        <v>70</v>
      </c>
      <c r="AQ7" s="19">
        <v>18</v>
      </c>
      <c r="AR7" s="19">
        <v>18</v>
      </c>
      <c r="AS7" s="19">
        <v>110</v>
      </c>
      <c r="AT7" s="19">
        <v>43</v>
      </c>
      <c r="AV7" s="19">
        <v>122</v>
      </c>
      <c r="AW7" s="19">
        <v>36</v>
      </c>
      <c r="AX7" s="19">
        <v>30</v>
      </c>
      <c r="AY7" s="19">
        <v>111</v>
      </c>
      <c r="AZ7" s="19">
        <v>63</v>
      </c>
      <c r="BB7" s="19">
        <v>425</v>
      </c>
      <c r="BC7" s="19">
        <v>60</v>
      </c>
      <c r="BD7" s="19">
        <v>14</v>
      </c>
      <c r="BE7" s="19">
        <v>12</v>
      </c>
      <c r="BF7" s="19">
        <v>27</v>
      </c>
      <c r="BH7" s="19">
        <v>390</v>
      </c>
      <c r="BI7" s="19">
        <v>58</v>
      </c>
      <c r="BJ7" s="19">
        <v>21</v>
      </c>
      <c r="BK7" s="19">
        <v>10</v>
      </c>
      <c r="BL7" s="19">
        <v>56</v>
      </c>
      <c r="BN7" s="19">
        <v>109</v>
      </c>
      <c r="BO7" s="19">
        <v>12</v>
      </c>
      <c r="BP7" s="19">
        <v>15</v>
      </c>
      <c r="BQ7" s="19">
        <v>31</v>
      </c>
      <c r="BR7" s="19">
        <v>34</v>
      </c>
      <c r="BS7" s="19">
        <v>363</v>
      </c>
    </row>
    <row r="8" spans="2:73" x14ac:dyDescent="0.35">
      <c r="B8" s="7" t="s">
        <v>73</v>
      </c>
      <c r="C8" s="11">
        <v>636</v>
      </c>
      <c r="D8" s="11">
        <v>69</v>
      </c>
      <c r="E8" s="11">
        <v>130</v>
      </c>
      <c r="F8" s="11">
        <v>105</v>
      </c>
      <c r="G8" s="11">
        <v>123</v>
      </c>
      <c r="H8" s="11">
        <v>106</v>
      </c>
      <c r="I8" s="11">
        <v>105</v>
      </c>
      <c r="K8" s="11">
        <v>345</v>
      </c>
      <c r="L8" s="11">
        <v>291</v>
      </c>
      <c r="N8" s="11">
        <v>114</v>
      </c>
      <c r="O8" s="11">
        <v>198</v>
      </c>
      <c r="P8" s="11">
        <v>143</v>
      </c>
      <c r="Q8" s="11">
        <v>179</v>
      </c>
      <c r="S8" s="11">
        <v>178</v>
      </c>
      <c r="T8" s="11">
        <v>109</v>
      </c>
      <c r="U8" s="11">
        <v>46</v>
      </c>
      <c r="V8" s="11">
        <v>85</v>
      </c>
      <c r="W8" s="11">
        <v>70</v>
      </c>
      <c r="X8" s="11">
        <v>50</v>
      </c>
      <c r="Y8" s="11">
        <v>25</v>
      </c>
      <c r="Z8" s="11">
        <v>73</v>
      </c>
      <c r="AB8" s="11">
        <v>126</v>
      </c>
      <c r="AC8" s="11">
        <v>246</v>
      </c>
      <c r="AD8" s="11">
        <v>97</v>
      </c>
      <c r="AE8" s="11">
        <v>69</v>
      </c>
      <c r="AF8" s="11">
        <v>70</v>
      </c>
      <c r="AH8" s="11">
        <v>412</v>
      </c>
      <c r="AI8" s="11">
        <v>60</v>
      </c>
      <c r="AJ8" s="11">
        <v>15</v>
      </c>
      <c r="AK8" s="11">
        <v>16</v>
      </c>
      <c r="AL8" s="11">
        <v>67</v>
      </c>
      <c r="AM8" s="11">
        <v>41</v>
      </c>
      <c r="AO8" s="11">
        <v>365</v>
      </c>
      <c r="AP8" s="11">
        <v>65</v>
      </c>
      <c r="AQ8" s="11">
        <v>16</v>
      </c>
      <c r="AR8" s="11">
        <v>17</v>
      </c>
      <c r="AS8" s="11">
        <v>107</v>
      </c>
      <c r="AT8" s="11">
        <v>42</v>
      </c>
      <c r="AV8" s="11">
        <v>113</v>
      </c>
      <c r="AW8" s="11">
        <v>32</v>
      </c>
      <c r="AX8" s="11">
        <v>29</v>
      </c>
      <c r="AY8" s="11">
        <v>105</v>
      </c>
      <c r="AZ8" s="11">
        <v>61</v>
      </c>
      <c r="BB8" s="11">
        <v>426</v>
      </c>
      <c r="BC8" s="11">
        <v>55</v>
      </c>
      <c r="BD8" s="11">
        <v>10</v>
      </c>
      <c r="BE8" s="11">
        <v>11</v>
      </c>
      <c r="BF8" s="11">
        <v>25</v>
      </c>
      <c r="BH8" s="11">
        <v>390</v>
      </c>
      <c r="BI8" s="11">
        <v>54</v>
      </c>
      <c r="BJ8" s="11">
        <v>16</v>
      </c>
      <c r="BK8" s="11">
        <v>10</v>
      </c>
      <c r="BL8" s="11">
        <v>52</v>
      </c>
      <c r="BN8" s="11">
        <v>100</v>
      </c>
      <c r="BO8" s="11">
        <v>10</v>
      </c>
      <c r="BP8" s="11">
        <v>13</v>
      </c>
      <c r="BQ8" s="11">
        <v>30</v>
      </c>
      <c r="BR8" s="11">
        <v>31</v>
      </c>
      <c r="BS8" s="11">
        <v>366</v>
      </c>
    </row>
    <row r="9" spans="2:73" ht="46" customHeight="1" x14ac:dyDescent="0.35">
      <c r="B9" s="12" t="s">
        <v>132</v>
      </c>
      <c r="C9" s="13">
        <v>0.45948551065511728</v>
      </c>
      <c r="D9" s="13">
        <v>0.35061073034631518</v>
      </c>
      <c r="E9" s="13">
        <v>0.40652407831271858</v>
      </c>
      <c r="F9" s="13">
        <v>0.41176607137066318</v>
      </c>
      <c r="G9" s="13">
        <v>0.51138126196158429</v>
      </c>
      <c r="H9" s="13">
        <v>0.53316212322141288</v>
      </c>
      <c r="I9" s="13">
        <v>0.50894105331826667</v>
      </c>
      <c r="K9" s="13">
        <v>0.44913478058004369</v>
      </c>
      <c r="L9" s="13">
        <v>0.47177644145718861</v>
      </c>
      <c r="N9" s="13">
        <v>0.42136413022498931</v>
      </c>
      <c r="O9" s="13">
        <v>0.52372561484641533</v>
      </c>
      <c r="P9" s="13">
        <v>0.38070162987268419</v>
      </c>
      <c r="Q9" s="13">
        <v>0.47485333060126361</v>
      </c>
      <c r="S9" s="13">
        <v>0.42126503796473969</v>
      </c>
      <c r="T9" s="13">
        <v>0.47112696614424082</v>
      </c>
      <c r="U9" s="13">
        <v>0.61409922928989091</v>
      </c>
      <c r="V9" s="13">
        <v>0.32271685739337869</v>
      </c>
      <c r="W9" s="13">
        <v>0.48924893093234761</v>
      </c>
      <c r="X9" s="13">
        <v>0.55958341357849484</v>
      </c>
      <c r="Y9" s="13">
        <v>0.60902025313453656</v>
      </c>
      <c r="Z9" s="13">
        <v>0.44818138065248658</v>
      </c>
      <c r="AB9" s="13">
        <v>0.47168362957140592</v>
      </c>
      <c r="AC9" s="13">
        <v>0.46824734198724549</v>
      </c>
      <c r="AD9" s="13">
        <v>0.46093288336612631</v>
      </c>
      <c r="AE9" s="13">
        <v>0.45969460200379192</v>
      </c>
      <c r="AF9" s="13">
        <v>0.46209073831181791</v>
      </c>
      <c r="AH9" s="13">
        <v>0.47072087142949598</v>
      </c>
      <c r="AI9" s="13">
        <v>0.34339264600419539</v>
      </c>
      <c r="AJ9" s="13">
        <v>0.48878685642656777</v>
      </c>
      <c r="AK9" s="13">
        <v>0.48312081520591021</v>
      </c>
      <c r="AL9" s="13">
        <v>0.53137808293870603</v>
      </c>
      <c r="AM9" s="13">
        <v>0.41363279941713282</v>
      </c>
      <c r="AO9" s="13">
        <v>0.44720431904551622</v>
      </c>
      <c r="AP9" s="13">
        <v>0.3418490852321075</v>
      </c>
      <c r="AQ9" s="13">
        <v>0.46358678360625832</v>
      </c>
      <c r="AR9" s="13">
        <v>0.55658521371225056</v>
      </c>
      <c r="AS9" s="13">
        <v>0.59083514317808705</v>
      </c>
      <c r="AT9" s="13">
        <v>0.40335161846869783</v>
      </c>
      <c r="AV9" s="13">
        <v>0.38724460723300003</v>
      </c>
      <c r="AW9" s="13">
        <v>0.3040778136983997</v>
      </c>
      <c r="AX9" s="13">
        <v>0.45949563273284838</v>
      </c>
      <c r="AY9" s="13">
        <v>0.49899224966137468</v>
      </c>
      <c r="AZ9" s="13">
        <v>0.37453592316417661</v>
      </c>
      <c r="BB9" s="13">
        <v>0.49920361059160467</v>
      </c>
      <c r="BC9" s="13">
        <v>0.38623593724584498</v>
      </c>
      <c r="BD9" s="13">
        <v>0.41822190498821898</v>
      </c>
      <c r="BE9" s="13">
        <v>0.2315793829752468</v>
      </c>
      <c r="BF9" s="13">
        <v>0.55383129039728518</v>
      </c>
      <c r="BH9" s="13">
        <v>0.47733562328027113</v>
      </c>
      <c r="BI9" s="13">
        <v>0.40811954379264448</v>
      </c>
      <c r="BJ9" s="13">
        <v>0.32196642898235123</v>
      </c>
      <c r="BK9" s="13">
        <v>0.32723180013962999</v>
      </c>
      <c r="BL9" s="13">
        <v>0.60813640521850076</v>
      </c>
      <c r="BN9" s="13">
        <v>0.43058510569961589</v>
      </c>
      <c r="BO9" s="13">
        <v>0.41014134142843323</v>
      </c>
      <c r="BP9" s="13">
        <v>0.35063139885184869</v>
      </c>
      <c r="BQ9" s="13">
        <v>0.30513814231311748</v>
      </c>
      <c r="BR9" s="13">
        <v>0.45790028764685431</v>
      </c>
      <c r="BS9" s="13">
        <v>0.51262506097233396</v>
      </c>
    </row>
    <row r="10" spans="2:73" ht="60" customHeight="1" x14ac:dyDescent="0.35">
      <c r="B10" s="12" t="s">
        <v>133</v>
      </c>
      <c r="C10" s="13">
        <v>0.33952949207245098</v>
      </c>
      <c r="D10" s="13">
        <v>0.31161750812592942</v>
      </c>
      <c r="E10" s="13">
        <v>0.24881211064558401</v>
      </c>
      <c r="F10" s="13">
        <v>0.28380157331425532</v>
      </c>
      <c r="G10" s="13">
        <v>0.41694355252863952</v>
      </c>
      <c r="H10" s="13">
        <v>0.37490151305133279</v>
      </c>
      <c r="I10" s="13">
        <v>0.39940783200607111</v>
      </c>
      <c r="K10" s="13">
        <v>0.35409772368254611</v>
      </c>
      <c r="L10" s="13">
        <v>0.32223050684826549</v>
      </c>
      <c r="N10" s="13">
        <v>0.28007818052979372</v>
      </c>
      <c r="O10" s="13">
        <v>0.29441821511564742</v>
      </c>
      <c r="P10" s="13">
        <v>0.41220437047374708</v>
      </c>
      <c r="Q10" s="13">
        <v>0.3694897698368077</v>
      </c>
      <c r="S10" s="13">
        <v>0.33884633382617763</v>
      </c>
      <c r="T10" s="13">
        <v>0.26912338577608508</v>
      </c>
      <c r="U10" s="13">
        <v>0.43654634264466569</v>
      </c>
      <c r="V10" s="13">
        <v>0.38501186781787627</v>
      </c>
      <c r="W10" s="13">
        <v>0.3305910820858951</v>
      </c>
      <c r="X10" s="13">
        <v>0.46507114129691302</v>
      </c>
      <c r="Y10" s="13">
        <v>0.30476863219952338</v>
      </c>
      <c r="Z10" s="13">
        <v>0.26639622702647853</v>
      </c>
      <c r="AB10" s="13">
        <v>0.40206537374375179</v>
      </c>
      <c r="AC10" s="13">
        <v>0.33010543914853591</v>
      </c>
      <c r="AD10" s="13">
        <v>0.26896951820613152</v>
      </c>
      <c r="AE10" s="13">
        <v>0.43894379465147088</v>
      </c>
      <c r="AF10" s="13">
        <v>0.33379508692911197</v>
      </c>
      <c r="AH10" s="13">
        <v>0.3557349468472274</v>
      </c>
      <c r="AI10" s="13">
        <v>0.31997880802563039</v>
      </c>
      <c r="AJ10" s="13">
        <v>0.35070283693203358</v>
      </c>
      <c r="AK10" s="13">
        <v>0.55979197474832521</v>
      </c>
      <c r="AL10" s="13">
        <v>0.19645220999146529</v>
      </c>
      <c r="AM10" s="13">
        <v>0.3709539836523803</v>
      </c>
      <c r="AO10" s="13">
        <v>0.35764734258549868</v>
      </c>
      <c r="AP10" s="13">
        <v>0.32144164624577171</v>
      </c>
      <c r="AQ10" s="13">
        <v>0.28183578346351501</v>
      </c>
      <c r="AR10" s="13">
        <v>0.50536926611624511</v>
      </c>
      <c r="AS10" s="13">
        <v>0.2390765624052284</v>
      </c>
      <c r="AT10" s="13">
        <v>0.40112704994198972</v>
      </c>
      <c r="AV10" s="13">
        <v>0.30250522534737351</v>
      </c>
      <c r="AW10" s="13">
        <v>0.44011606324357339</v>
      </c>
      <c r="AX10" s="13">
        <v>0.56443758137526578</v>
      </c>
      <c r="AY10" s="13">
        <v>0.19174220336241721</v>
      </c>
      <c r="AZ10" s="13">
        <v>0.33490356742469107</v>
      </c>
      <c r="BB10" s="13">
        <v>0.34664421485592167</v>
      </c>
      <c r="BC10" s="13">
        <v>0.32291528323718899</v>
      </c>
      <c r="BD10" s="13">
        <v>0.25213386326951809</v>
      </c>
      <c r="BE10" s="13">
        <v>0.72202093342294738</v>
      </c>
      <c r="BF10" s="13">
        <v>0.12162122572715429</v>
      </c>
      <c r="BH10" s="13">
        <v>0.34551733431700471</v>
      </c>
      <c r="BI10" s="13">
        <v>0.29782541092905868</v>
      </c>
      <c r="BJ10" s="13">
        <v>0.30870591108638851</v>
      </c>
      <c r="BK10" s="13">
        <v>0.60485332737329089</v>
      </c>
      <c r="BL10" s="13">
        <v>0.22300102902114399</v>
      </c>
      <c r="BN10" s="13">
        <v>0.27355724676532839</v>
      </c>
      <c r="BO10" s="13">
        <v>0.21071315240798741</v>
      </c>
      <c r="BP10" s="13">
        <v>0.59083467389943023</v>
      </c>
      <c r="BQ10" s="13">
        <v>0.36713032145534841</v>
      </c>
      <c r="BR10" s="13">
        <v>0.10971987076883059</v>
      </c>
      <c r="BS10" s="13">
        <v>0.36301579359385328</v>
      </c>
    </row>
    <row r="11" spans="2:73" ht="32.15" customHeight="1" x14ac:dyDescent="0.35">
      <c r="B11" s="12" t="s">
        <v>134</v>
      </c>
      <c r="C11" s="13">
        <v>0.40855178754492538</v>
      </c>
      <c r="D11" s="13">
        <v>0.42897704622523508</v>
      </c>
      <c r="E11" s="13">
        <v>0.40605325167045098</v>
      </c>
      <c r="F11" s="13">
        <v>0.3151696001515808</v>
      </c>
      <c r="G11" s="13">
        <v>0.37070141984609323</v>
      </c>
      <c r="H11" s="13">
        <v>0.49068139869411848</v>
      </c>
      <c r="I11" s="13">
        <v>0.45332594708000701</v>
      </c>
      <c r="K11" s="13">
        <v>0.38153842751844919</v>
      </c>
      <c r="L11" s="13">
        <v>0.44062868805423577</v>
      </c>
      <c r="N11" s="13">
        <v>0.38688111161220418</v>
      </c>
      <c r="O11" s="13">
        <v>0.51233524074689896</v>
      </c>
      <c r="P11" s="13">
        <v>0.34679455694523043</v>
      </c>
      <c r="Q11" s="13">
        <v>0.35137641062594288</v>
      </c>
      <c r="S11" s="13">
        <v>0.39098977236681393</v>
      </c>
      <c r="T11" s="13">
        <v>0.45317647305342501</v>
      </c>
      <c r="U11" s="13">
        <v>0.40761136500103312</v>
      </c>
      <c r="V11" s="13">
        <v>0.34402217473231023</v>
      </c>
      <c r="W11" s="13">
        <v>0.45058443704217582</v>
      </c>
      <c r="X11" s="13">
        <v>0.35785015381280572</v>
      </c>
      <c r="Y11" s="13">
        <v>0.42631389955369209</v>
      </c>
      <c r="Z11" s="13">
        <v>0.4489638068885129</v>
      </c>
      <c r="AB11" s="13">
        <v>0.32434654851055328</v>
      </c>
      <c r="AC11" s="13">
        <v>0.42543115430114797</v>
      </c>
      <c r="AD11" s="13">
        <v>0.48997074250886541</v>
      </c>
      <c r="AE11" s="13">
        <v>0.4280856398847373</v>
      </c>
      <c r="AF11" s="13">
        <v>0.35734730671540238</v>
      </c>
      <c r="AH11" s="13">
        <v>0.43379442133938312</v>
      </c>
      <c r="AI11" s="13">
        <v>0.35729572967666973</v>
      </c>
      <c r="AJ11" s="13">
        <v>0.27158859154626341</v>
      </c>
      <c r="AK11" s="13">
        <v>0.65222752265324635</v>
      </c>
      <c r="AL11" s="13">
        <v>0.50297480080015422</v>
      </c>
      <c r="AM11" s="13">
        <v>0.1059887922112821</v>
      </c>
      <c r="AO11" s="13">
        <v>0.42942350190347878</v>
      </c>
      <c r="AP11" s="13">
        <v>0.35331293166991579</v>
      </c>
      <c r="AQ11" s="13">
        <v>0.21043268203688351</v>
      </c>
      <c r="AR11" s="13">
        <v>0.72859204102355213</v>
      </c>
      <c r="AS11" s="13">
        <v>0.4784179007220461</v>
      </c>
      <c r="AT11" s="13">
        <v>0.16230017582379941</v>
      </c>
      <c r="AV11" s="13">
        <v>0.36733963620394922</v>
      </c>
      <c r="AW11" s="13">
        <v>0.35245600515052461</v>
      </c>
      <c r="AX11" s="13">
        <v>0.69978131184871895</v>
      </c>
      <c r="AY11" s="13">
        <v>0.50243878791217145</v>
      </c>
      <c r="AZ11" s="13">
        <v>0.18153415465274031</v>
      </c>
      <c r="BB11" s="13">
        <v>0.41788174576457388</v>
      </c>
      <c r="BC11" s="13">
        <v>0.29654045422913428</v>
      </c>
      <c r="BD11" s="13">
        <v>0.22514155603288921</v>
      </c>
      <c r="BE11" s="13">
        <v>0.40497292124532402</v>
      </c>
      <c r="BF11" s="13">
        <v>0.41103469498937772</v>
      </c>
      <c r="BH11" s="13">
        <v>0.40815490168801771</v>
      </c>
      <c r="BI11" s="13">
        <v>0.36138706045122282</v>
      </c>
      <c r="BJ11" s="13">
        <v>0.15005176879660759</v>
      </c>
      <c r="BK11" s="13">
        <v>0.53502941111725821</v>
      </c>
      <c r="BL11" s="13">
        <v>0.47267385035542531</v>
      </c>
      <c r="BN11" s="13">
        <v>0.42675169223156939</v>
      </c>
      <c r="BO11" s="13">
        <v>0.20950112326804171</v>
      </c>
      <c r="BP11" s="13">
        <v>0.59698096525423583</v>
      </c>
      <c r="BQ11" s="13">
        <v>0.16274852129832151</v>
      </c>
      <c r="BR11" s="13">
        <v>0.45830184083888059</v>
      </c>
      <c r="BS11" s="13">
        <v>0.40346277152805299</v>
      </c>
    </row>
    <row r="12" spans="2:73" ht="60" customHeight="1" x14ac:dyDescent="0.35">
      <c r="B12" s="12" t="s">
        <v>135</v>
      </c>
      <c r="C12" s="13">
        <v>0.11813449367601719</v>
      </c>
      <c r="D12" s="13">
        <v>0.11244832789034701</v>
      </c>
      <c r="E12" s="13">
        <v>0.1122641325535029</v>
      </c>
      <c r="F12" s="13">
        <v>0.1421580854615894</v>
      </c>
      <c r="G12" s="13">
        <v>8.3716617981988928E-2</v>
      </c>
      <c r="H12" s="13">
        <v>0.1086814043942738</v>
      </c>
      <c r="I12" s="13">
        <v>0.1550605833331023</v>
      </c>
      <c r="K12" s="13">
        <v>0.12204125368467519</v>
      </c>
      <c r="L12" s="13">
        <v>0.1134954279696905</v>
      </c>
      <c r="N12" s="13">
        <v>0.125284687196969</v>
      </c>
      <c r="O12" s="13">
        <v>0.13717046300522551</v>
      </c>
      <c r="P12" s="13">
        <v>8.0146052523771938E-2</v>
      </c>
      <c r="Q12" s="13">
        <v>0.12530885115185619</v>
      </c>
      <c r="S12" s="13">
        <v>0.15581859255407771</v>
      </c>
      <c r="T12" s="13">
        <v>0.12780834387179971</v>
      </c>
      <c r="U12" s="13">
        <v>0.13160503936596921</v>
      </c>
      <c r="V12" s="13">
        <v>7.0140063862922097E-2</v>
      </c>
      <c r="W12" s="13">
        <v>0.1216623907619872</v>
      </c>
      <c r="X12" s="13">
        <v>3.1777636390814337E-2</v>
      </c>
      <c r="Y12" s="13">
        <v>8.0920725046592173E-2</v>
      </c>
      <c r="Z12" s="13">
        <v>0.1281314796327486</v>
      </c>
      <c r="AB12" s="13">
        <v>0.1106467503681455</v>
      </c>
      <c r="AC12" s="13">
        <v>0.1487260278118272</v>
      </c>
      <c r="AD12" s="13">
        <v>6.9698957140433948E-2</v>
      </c>
      <c r="AE12" s="13">
        <v>6.4893529518928336E-2</v>
      </c>
      <c r="AF12" s="13">
        <v>0.13341423503840891</v>
      </c>
      <c r="AH12" s="13">
        <v>0.1147907299884801</v>
      </c>
      <c r="AI12" s="13">
        <v>0.17209170605546009</v>
      </c>
      <c r="AJ12" s="13">
        <v>0.1418663233217014</v>
      </c>
      <c r="AK12" s="13">
        <v>6.4256250678039847E-2</v>
      </c>
      <c r="AL12" s="13">
        <v>0.1345642256232488</v>
      </c>
      <c r="AM12" s="13">
        <v>0.1006587742910067</v>
      </c>
      <c r="AO12" s="13">
        <v>0.1141515487937929</v>
      </c>
      <c r="AP12" s="13">
        <v>0.16005747572886969</v>
      </c>
      <c r="AQ12" s="13">
        <v>0.18784627622287381</v>
      </c>
      <c r="AR12" s="13">
        <v>3.8327958639612927E-2</v>
      </c>
      <c r="AS12" s="13">
        <v>0.13668497760871759</v>
      </c>
      <c r="AT12" s="13">
        <v>9.7162395505256863E-2</v>
      </c>
      <c r="AV12" s="13">
        <v>0.14913604342820749</v>
      </c>
      <c r="AW12" s="13">
        <v>0.2133963896366719</v>
      </c>
      <c r="AX12" s="13">
        <v>6.4480798534870515E-2</v>
      </c>
      <c r="AY12" s="13">
        <v>0.1252835784419867</v>
      </c>
      <c r="AZ12" s="13">
        <v>0.1390826163964248</v>
      </c>
      <c r="BB12" s="13">
        <v>0.11265107737431081</v>
      </c>
      <c r="BC12" s="13">
        <v>0.14975111156713231</v>
      </c>
      <c r="BD12" s="13">
        <v>9.5605163356166686E-2</v>
      </c>
      <c r="BE12" s="13">
        <v>0.2193217010383757</v>
      </c>
      <c r="BF12" s="13">
        <v>0.18579952221680909</v>
      </c>
      <c r="BH12" s="13">
        <v>0.1205826584799071</v>
      </c>
      <c r="BI12" s="13">
        <v>0.1235258474227853</v>
      </c>
      <c r="BJ12" s="13">
        <v>0.105284722398497</v>
      </c>
      <c r="BK12" s="13">
        <v>0</v>
      </c>
      <c r="BL12" s="13">
        <v>0.13244913414102469</v>
      </c>
      <c r="BN12" s="13">
        <v>0.12207726107293961</v>
      </c>
      <c r="BO12" s="13">
        <v>0.33431241834662939</v>
      </c>
      <c r="BP12" s="13">
        <v>0.1028638902066662</v>
      </c>
      <c r="BQ12" s="13">
        <v>4.1627339778997768E-2</v>
      </c>
      <c r="BR12" s="13">
        <v>0.16663473958537001</v>
      </c>
      <c r="BS12" s="13">
        <v>0.1235688900750796</v>
      </c>
    </row>
    <row r="13" spans="2:73" ht="60" customHeight="1" x14ac:dyDescent="0.35">
      <c r="B13" s="12" t="s">
        <v>136</v>
      </c>
      <c r="C13" s="13">
        <v>0.169074753090665</v>
      </c>
      <c r="D13" s="13">
        <v>0.12365748761870871</v>
      </c>
      <c r="E13" s="13">
        <v>0.15696443352755221</v>
      </c>
      <c r="F13" s="13">
        <v>0.13814987742262469</v>
      </c>
      <c r="G13" s="13">
        <v>0.18493297453744681</v>
      </c>
      <c r="H13" s="13">
        <v>0.23331499601283379</v>
      </c>
      <c r="I13" s="13">
        <v>0.16137941688525531</v>
      </c>
      <c r="K13" s="13">
        <v>0.17465089802152839</v>
      </c>
      <c r="L13" s="13">
        <v>0.1624533832944792</v>
      </c>
      <c r="N13" s="13">
        <v>0.16906904505176551</v>
      </c>
      <c r="O13" s="13">
        <v>0.1498038756094649</v>
      </c>
      <c r="P13" s="13">
        <v>0.20911038614773581</v>
      </c>
      <c r="Q13" s="13">
        <v>0.15529423537680939</v>
      </c>
      <c r="S13" s="13">
        <v>0.17220949744870889</v>
      </c>
      <c r="T13" s="13">
        <v>0.1568449664264551</v>
      </c>
      <c r="U13" s="13">
        <v>0.1808950992518972</v>
      </c>
      <c r="V13" s="13">
        <v>0.16024200411370279</v>
      </c>
      <c r="W13" s="13">
        <v>0.22155375606754049</v>
      </c>
      <c r="X13" s="13">
        <v>0.150529960224807</v>
      </c>
      <c r="Y13" s="13">
        <v>0.20156909943258991</v>
      </c>
      <c r="Z13" s="13">
        <v>0.1333346802229585</v>
      </c>
      <c r="AB13" s="13">
        <v>0.2099054293877391</v>
      </c>
      <c r="AC13" s="13">
        <v>0.15496134229313921</v>
      </c>
      <c r="AD13" s="13">
        <v>0.17334356675251081</v>
      </c>
      <c r="AE13" s="13">
        <v>0.16812664016880849</v>
      </c>
      <c r="AF13" s="13">
        <v>0.1001898289156208</v>
      </c>
      <c r="AH13" s="13">
        <v>0.18652027095525101</v>
      </c>
      <c r="AI13" s="13">
        <v>9.5603297024350262E-2</v>
      </c>
      <c r="AJ13" s="13">
        <v>0.16806216948051819</v>
      </c>
      <c r="AK13" s="13">
        <v>0.2461593760388503</v>
      </c>
      <c r="AL13" s="13">
        <v>0.1534751626589638</v>
      </c>
      <c r="AM13" s="13">
        <v>0.18300438099186769</v>
      </c>
      <c r="AO13" s="13">
        <v>0.18663302521013919</v>
      </c>
      <c r="AP13" s="13">
        <v>0.1025881864879221</v>
      </c>
      <c r="AQ13" s="13">
        <v>0.15351396002106579</v>
      </c>
      <c r="AR13" s="13">
        <v>0.27351734919581078</v>
      </c>
      <c r="AS13" s="13">
        <v>0.13821619317256489</v>
      </c>
      <c r="AT13" s="13">
        <v>0.2022534140579163</v>
      </c>
      <c r="AV13" s="13">
        <v>0.1441237460982768</v>
      </c>
      <c r="AW13" s="13">
        <v>8.269203049534897E-2</v>
      </c>
      <c r="AX13" s="13">
        <v>0.1877263133184888</v>
      </c>
      <c r="AY13" s="13">
        <v>0.14277228723790919</v>
      </c>
      <c r="AZ13" s="13">
        <v>0.16379502489571779</v>
      </c>
      <c r="BB13" s="13">
        <v>0.18998032905437279</v>
      </c>
      <c r="BC13" s="13">
        <v>0.15263247637269489</v>
      </c>
      <c r="BD13" s="13">
        <v>0.26711449161495721</v>
      </c>
      <c r="BE13" s="13">
        <v>0.35437362638763148</v>
      </c>
      <c r="BF13" s="13">
        <v>6.3740187498296033E-2</v>
      </c>
      <c r="BH13" s="13">
        <v>0.19065318130815831</v>
      </c>
      <c r="BI13" s="13">
        <v>0.17563387328884431</v>
      </c>
      <c r="BJ13" s="13">
        <v>0.27712412448076268</v>
      </c>
      <c r="BK13" s="13">
        <v>0.2373311596606128</v>
      </c>
      <c r="BL13" s="13">
        <v>0.13350239681947079</v>
      </c>
      <c r="BN13" s="13">
        <v>0.1445996619174327</v>
      </c>
      <c r="BO13" s="13">
        <v>0.1895213747874035</v>
      </c>
      <c r="BP13" s="13">
        <v>0.140563615218948</v>
      </c>
      <c r="BQ13" s="13">
        <v>0.147513807241378</v>
      </c>
      <c r="BR13" s="13">
        <v>0.2443104395846778</v>
      </c>
      <c r="BS13" s="13">
        <v>0.1908709448897731</v>
      </c>
    </row>
    <row r="14" spans="2:73" ht="60" customHeight="1" x14ac:dyDescent="0.35">
      <c r="B14" s="12" t="s">
        <v>137</v>
      </c>
      <c r="C14" s="13">
        <v>0.15035904207996739</v>
      </c>
      <c r="D14" s="13">
        <v>0.15180542915488371</v>
      </c>
      <c r="E14" s="13">
        <v>0.1792859242560913</v>
      </c>
      <c r="F14" s="13">
        <v>0.1480593658281659</v>
      </c>
      <c r="G14" s="13">
        <v>0.15649021640819821</v>
      </c>
      <c r="H14" s="13">
        <v>0.1241409570638821</v>
      </c>
      <c r="I14" s="13">
        <v>0.1350824140981251</v>
      </c>
      <c r="K14" s="13">
        <v>0.13844077902112009</v>
      </c>
      <c r="L14" s="13">
        <v>0.1645113333168863</v>
      </c>
      <c r="N14" s="13">
        <v>0.18415425035866639</v>
      </c>
      <c r="O14" s="13">
        <v>0.12140960515851459</v>
      </c>
      <c r="P14" s="13">
        <v>0.1669707913572665</v>
      </c>
      <c r="Q14" s="13">
        <v>0.14700523058478709</v>
      </c>
      <c r="S14" s="13">
        <v>0.17591684165718949</v>
      </c>
      <c r="T14" s="13">
        <v>0.19158994141383059</v>
      </c>
      <c r="U14" s="13">
        <v>2.5811943363301559E-2</v>
      </c>
      <c r="V14" s="13">
        <v>0.14873021460841471</v>
      </c>
      <c r="W14" s="13">
        <v>0.1597001680640551</v>
      </c>
      <c r="X14" s="13">
        <v>0.14149185958537491</v>
      </c>
      <c r="Y14" s="13">
        <v>4.661320442965397E-2</v>
      </c>
      <c r="Z14" s="13">
        <v>0.1397182190601863</v>
      </c>
      <c r="AB14" s="13">
        <v>0.1854267449790965</v>
      </c>
      <c r="AC14" s="13">
        <v>0.1388434530304741</v>
      </c>
      <c r="AD14" s="13">
        <v>0.13543556895876571</v>
      </c>
      <c r="AE14" s="13">
        <v>0.1021094911339863</v>
      </c>
      <c r="AF14" s="13">
        <v>0.2124360704150427</v>
      </c>
      <c r="AH14" s="13">
        <v>0.12555038302262661</v>
      </c>
      <c r="AI14" s="13">
        <v>0.19032812152582879</v>
      </c>
      <c r="AJ14" s="13">
        <v>0.33716512613242772</v>
      </c>
      <c r="AK14" s="13">
        <v>0.22173987335903891</v>
      </c>
      <c r="AL14" s="13">
        <v>5.9659856698212492E-2</v>
      </c>
      <c r="AM14" s="13">
        <v>0.33309912914525169</v>
      </c>
      <c r="AO14" s="13">
        <v>0.13481525881340961</v>
      </c>
      <c r="AP14" s="13">
        <v>0.1775383637196524</v>
      </c>
      <c r="AQ14" s="13">
        <v>0.27096861486856949</v>
      </c>
      <c r="AR14" s="13">
        <v>0.26422874159036142</v>
      </c>
      <c r="AS14" s="13">
        <v>6.6328796950182137E-2</v>
      </c>
      <c r="AT14" s="13">
        <v>0.3215289432682788</v>
      </c>
      <c r="AV14" s="13">
        <v>0.1795163950855522</v>
      </c>
      <c r="AW14" s="13">
        <v>0.2579247692915444</v>
      </c>
      <c r="AX14" s="13">
        <v>0.1266406044308766</v>
      </c>
      <c r="AY14" s="13">
        <v>8.2803401547532102E-2</v>
      </c>
      <c r="AZ14" s="13">
        <v>0.28270212763556701</v>
      </c>
      <c r="BB14" s="13">
        <v>0.12900860396611441</v>
      </c>
      <c r="BC14" s="13">
        <v>0.22316780337108161</v>
      </c>
      <c r="BD14" s="13">
        <v>0.43860125429427449</v>
      </c>
      <c r="BE14" s="13">
        <v>0.27363745509760551</v>
      </c>
      <c r="BF14" s="13">
        <v>0.10499206946244601</v>
      </c>
      <c r="BH14" s="13">
        <v>0.13214658756109851</v>
      </c>
      <c r="BI14" s="13">
        <v>0.20644228182214119</v>
      </c>
      <c r="BJ14" s="13">
        <v>0.36295935013446562</v>
      </c>
      <c r="BK14" s="13">
        <v>0.36952500074754258</v>
      </c>
      <c r="BL14" s="13">
        <v>7.2165169426046519E-2</v>
      </c>
      <c r="BN14" s="13">
        <v>0.20467836663209479</v>
      </c>
      <c r="BO14" s="13">
        <v>0.13392199481805511</v>
      </c>
      <c r="BP14" s="13">
        <v>0.18933212362883131</v>
      </c>
      <c r="BQ14" s="13">
        <v>0.27575082978881721</v>
      </c>
      <c r="BR14" s="13">
        <v>3.4549100505168781E-2</v>
      </c>
      <c r="BS14" s="13">
        <v>0.12088007706650131</v>
      </c>
    </row>
    <row r="15" spans="2:73" ht="60" customHeight="1" x14ac:dyDescent="0.35">
      <c r="B15" s="12" t="s">
        <v>138</v>
      </c>
      <c r="C15" s="13">
        <v>9.2310986870576137E-2</v>
      </c>
      <c r="D15" s="13">
        <v>0.16786788601162711</v>
      </c>
      <c r="E15" s="13">
        <v>9.760741795172348E-2</v>
      </c>
      <c r="F15" s="13">
        <v>0.1197804675548655</v>
      </c>
      <c r="G15" s="13">
        <v>8.1787916928726459E-2</v>
      </c>
      <c r="H15" s="13">
        <v>6.8227134001204448E-2</v>
      </c>
      <c r="I15" s="13">
        <v>4.5429169737971051E-2</v>
      </c>
      <c r="K15" s="13">
        <v>7.6507215140051169E-2</v>
      </c>
      <c r="L15" s="13">
        <v>0.1110771090032929</v>
      </c>
      <c r="N15" s="13">
        <v>0.15464354203719949</v>
      </c>
      <c r="O15" s="13">
        <v>9.4686579325195724E-2</v>
      </c>
      <c r="P15" s="13">
        <v>4.9447646603558743E-2</v>
      </c>
      <c r="Q15" s="13">
        <v>8.6219841384468837E-2</v>
      </c>
      <c r="S15" s="13">
        <v>9.5537309920767324E-2</v>
      </c>
      <c r="T15" s="13">
        <v>0.13298430086544341</v>
      </c>
      <c r="U15" s="13">
        <v>6.8690484008725378E-2</v>
      </c>
      <c r="V15" s="13">
        <v>7.8543649336158358E-2</v>
      </c>
      <c r="W15" s="13">
        <v>5.8684774955110972E-2</v>
      </c>
      <c r="X15" s="13">
        <v>3.527086094399897E-2</v>
      </c>
      <c r="Y15" s="13">
        <v>6.6490979092900762E-2</v>
      </c>
      <c r="Z15" s="13">
        <v>0.13543727573395609</v>
      </c>
      <c r="AB15" s="13">
        <v>0.1146091262744007</v>
      </c>
      <c r="AC15" s="13">
        <v>6.0628926784018253E-2</v>
      </c>
      <c r="AD15" s="13">
        <v>8.3598552847072835E-2</v>
      </c>
      <c r="AE15" s="13">
        <v>0.1060247154312936</v>
      </c>
      <c r="AF15" s="13">
        <v>0.1265583068639507</v>
      </c>
      <c r="AH15" s="13">
        <v>9.0270747690203337E-2</v>
      </c>
      <c r="AI15" s="13">
        <v>0.1157918494760151</v>
      </c>
      <c r="AJ15" s="13">
        <v>0.1153210664271138</v>
      </c>
      <c r="AK15" s="13">
        <v>0</v>
      </c>
      <c r="AL15" s="13">
        <v>0.1164736825632911</v>
      </c>
      <c r="AM15" s="13">
        <v>3.2851716055441009E-2</v>
      </c>
      <c r="AO15" s="13">
        <v>9.5071810974753812E-2</v>
      </c>
      <c r="AP15" s="13">
        <v>0.1031213340191008</v>
      </c>
      <c r="AQ15" s="13">
        <v>0.11324122916081369</v>
      </c>
      <c r="AR15" s="13">
        <v>0</v>
      </c>
      <c r="AS15" s="13">
        <v>0.1049915718091088</v>
      </c>
      <c r="AT15" s="13">
        <v>3.3361303601219257E-2</v>
      </c>
      <c r="AV15" s="13">
        <v>0.152718475137954</v>
      </c>
      <c r="AW15" s="13">
        <v>6.8846057897727256E-2</v>
      </c>
      <c r="AX15" s="13">
        <v>2.2330243464994459E-2</v>
      </c>
      <c r="AY15" s="13">
        <v>0.1245873520488309</v>
      </c>
      <c r="AZ15" s="13">
        <v>5.0484459659125382E-2</v>
      </c>
      <c r="BB15" s="13">
        <v>8.0831659219950905E-2</v>
      </c>
      <c r="BC15" s="13">
        <v>0.1189182967056532</v>
      </c>
      <c r="BD15" s="13">
        <v>6.7802517753224378E-2</v>
      </c>
      <c r="BE15" s="13">
        <v>0</v>
      </c>
      <c r="BF15" s="13">
        <v>0.17173863453615171</v>
      </c>
      <c r="BH15" s="13">
        <v>7.8522499064163226E-2</v>
      </c>
      <c r="BI15" s="13">
        <v>0.1148484771694351</v>
      </c>
      <c r="BJ15" s="13">
        <v>8.6333083892494319E-2</v>
      </c>
      <c r="BK15" s="13">
        <v>9.7199919634223683E-2</v>
      </c>
      <c r="BL15" s="13">
        <v>0.1132385058563553</v>
      </c>
      <c r="BN15" s="13">
        <v>0.1223623041369612</v>
      </c>
      <c r="BO15" s="13">
        <v>0.15015380578706039</v>
      </c>
      <c r="BP15" s="13">
        <v>0</v>
      </c>
      <c r="BQ15" s="13">
        <v>4.7916935767599853E-2</v>
      </c>
      <c r="BR15" s="13">
        <v>0.16473657806253111</v>
      </c>
      <c r="BS15" s="13">
        <v>7.8334090538017695E-2</v>
      </c>
    </row>
    <row r="16" spans="2:73" ht="60" customHeight="1" x14ac:dyDescent="0.35">
      <c r="B16" s="12" t="s">
        <v>139</v>
      </c>
      <c r="C16" s="13">
        <v>0.13303500012891969</v>
      </c>
      <c r="D16" s="13">
        <v>0.12108859961491759</v>
      </c>
      <c r="E16" s="13">
        <v>0.1020454985010219</v>
      </c>
      <c r="F16" s="13">
        <v>0.1122742563829915</v>
      </c>
      <c r="G16" s="13">
        <v>0.14879098736956661</v>
      </c>
      <c r="H16" s="13">
        <v>0.1398893951436026</v>
      </c>
      <c r="I16" s="13">
        <v>0.17461659592680179</v>
      </c>
      <c r="K16" s="13">
        <v>0.16485500587980401</v>
      </c>
      <c r="L16" s="13">
        <v>9.5250468412894154E-2</v>
      </c>
      <c r="N16" s="13">
        <v>0.16501364508887631</v>
      </c>
      <c r="O16" s="13">
        <v>8.7229205214662917E-2</v>
      </c>
      <c r="P16" s="13">
        <v>0.13819528423547139</v>
      </c>
      <c r="Q16" s="13">
        <v>0.16197296954807849</v>
      </c>
      <c r="S16" s="13">
        <v>0.12330905322567851</v>
      </c>
      <c r="T16" s="13">
        <v>0.1556033962015454</v>
      </c>
      <c r="U16" s="13">
        <v>0.13088360820960249</v>
      </c>
      <c r="V16" s="13">
        <v>0.14991631984730169</v>
      </c>
      <c r="W16" s="13">
        <v>0.21701205135239379</v>
      </c>
      <c r="X16" s="13">
        <v>0.1108850490221866</v>
      </c>
      <c r="Y16" s="13">
        <v>6.3361982046106533E-2</v>
      </c>
      <c r="Z16" s="13">
        <v>6.3289852127029075E-2</v>
      </c>
      <c r="AB16" s="13">
        <v>0.12689581937930791</v>
      </c>
      <c r="AC16" s="13">
        <v>0.13430456246415509</v>
      </c>
      <c r="AD16" s="13">
        <v>0.1090688622514388</v>
      </c>
      <c r="AE16" s="13">
        <v>0.1984601842444304</v>
      </c>
      <c r="AF16" s="13">
        <v>0.1463269604860519</v>
      </c>
      <c r="AH16" s="13">
        <v>0.1514887721329464</v>
      </c>
      <c r="AI16" s="13">
        <v>0.1186742342470968</v>
      </c>
      <c r="AJ16" s="13">
        <v>0</v>
      </c>
      <c r="AK16" s="13">
        <v>4.0915929525827233E-2</v>
      </c>
      <c r="AL16" s="13">
        <v>9.1023446435936239E-2</v>
      </c>
      <c r="AM16" s="13">
        <v>0.13041786050532489</v>
      </c>
      <c r="AO16" s="13">
        <v>0.13482504384207461</v>
      </c>
      <c r="AP16" s="13">
        <v>0.13516940236607869</v>
      </c>
      <c r="AQ16" s="13">
        <v>4.7064422553836423E-2</v>
      </c>
      <c r="AR16" s="13">
        <v>3.8327958639612927E-2</v>
      </c>
      <c r="AS16" s="13">
        <v>0.1643124362139714</v>
      </c>
      <c r="AT16" s="13">
        <v>0.10904390811340341</v>
      </c>
      <c r="AV16" s="13">
        <v>0.17364448482785191</v>
      </c>
      <c r="AW16" s="13">
        <v>9.6584565815784146E-2</v>
      </c>
      <c r="AX16" s="13">
        <v>2.2330243464994459E-2</v>
      </c>
      <c r="AY16" s="13">
        <v>0.1067242626679904</v>
      </c>
      <c r="AZ16" s="13">
        <v>0.14731219455875311</v>
      </c>
      <c r="BB16" s="13">
        <v>0.1440787640018861</v>
      </c>
      <c r="BC16" s="13">
        <v>0.15056638550682391</v>
      </c>
      <c r="BD16" s="13">
        <v>6.9142698057879273E-2</v>
      </c>
      <c r="BE16" s="13">
        <v>5.9540373649329778E-2</v>
      </c>
      <c r="BF16" s="13">
        <v>0.100155418445628</v>
      </c>
      <c r="BH16" s="13">
        <v>0.13463776773043329</v>
      </c>
      <c r="BI16" s="13">
        <v>0.1506660204186358</v>
      </c>
      <c r="BJ16" s="13">
        <v>8.5588446433916041E-2</v>
      </c>
      <c r="BK16" s="13">
        <v>0</v>
      </c>
      <c r="BL16" s="13">
        <v>0.2319816103665549</v>
      </c>
      <c r="BN16" s="13">
        <v>0.13881678104590409</v>
      </c>
      <c r="BO16" s="13">
        <v>0.17667525123118119</v>
      </c>
      <c r="BP16" s="13">
        <v>9.5418976942769962E-2</v>
      </c>
      <c r="BQ16" s="13">
        <v>0.13238097171047031</v>
      </c>
      <c r="BR16" s="13">
        <v>0.1087709722550223</v>
      </c>
      <c r="BS16" s="13">
        <v>0.1391485618788163</v>
      </c>
    </row>
    <row r="17" spans="2:71" ht="60" customHeight="1" x14ac:dyDescent="0.35">
      <c r="B17" s="12" t="s">
        <v>140</v>
      </c>
      <c r="C17" s="13">
        <v>0.23109426582061601</v>
      </c>
      <c r="D17" s="13">
        <v>0.23057001772597999</v>
      </c>
      <c r="E17" s="13">
        <v>0.27788711645063091</v>
      </c>
      <c r="F17" s="13">
        <v>0.28879526061161831</v>
      </c>
      <c r="G17" s="13">
        <v>0.1898270482017716</v>
      </c>
      <c r="H17" s="13">
        <v>0.1767252831127345</v>
      </c>
      <c r="I17" s="13">
        <v>0.2190040065458706</v>
      </c>
      <c r="K17" s="13">
        <v>0.22584333149998989</v>
      </c>
      <c r="L17" s="13">
        <v>0.2373294656483515</v>
      </c>
      <c r="N17" s="13">
        <v>0.2075277003627686</v>
      </c>
      <c r="O17" s="13">
        <v>0.28363560478347333</v>
      </c>
      <c r="P17" s="13">
        <v>0.2197555972053688</v>
      </c>
      <c r="Q17" s="13">
        <v>0.1914940543452589</v>
      </c>
      <c r="S17" s="13">
        <v>0.23109336294905869</v>
      </c>
      <c r="T17" s="13">
        <v>0.2428083908233207</v>
      </c>
      <c r="U17" s="13">
        <v>0.1920033215677534</v>
      </c>
      <c r="V17" s="13">
        <v>0.20316312919261259</v>
      </c>
      <c r="W17" s="13">
        <v>0.2025032954349282</v>
      </c>
      <c r="X17" s="13">
        <v>0.16959233230545689</v>
      </c>
      <c r="Y17" s="13">
        <v>0.27488182771715319</v>
      </c>
      <c r="Z17" s="13">
        <v>0.32547977586353072</v>
      </c>
      <c r="AB17" s="13">
        <v>0.19064737245915969</v>
      </c>
      <c r="AC17" s="13">
        <v>0.24588063983145561</v>
      </c>
      <c r="AD17" s="13">
        <v>0.2160141107746536</v>
      </c>
      <c r="AE17" s="13">
        <v>0.22258481076648531</v>
      </c>
      <c r="AF17" s="13">
        <v>0.2078357779492733</v>
      </c>
      <c r="AH17" s="13">
        <v>0.2143447359948826</v>
      </c>
      <c r="AI17" s="13">
        <v>0.29580150454645981</v>
      </c>
      <c r="AJ17" s="13">
        <v>0.2087292364852594</v>
      </c>
      <c r="AK17" s="13">
        <v>0</v>
      </c>
      <c r="AL17" s="13">
        <v>0.35502748104093712</v>
      </c>
      <c r="AM17" s="13">
        <v>0.20690983007597741</v>
      </c>
      <c r="AO17" s="13">
        <v>0.20137019815734289</v>
      </c>
      <c r="AP17" s="13">
        <v>0.29931005911060599</v>
      </c>
      <c r="AQ17" s="13">
        <v>0.33774001421430327</v>
      </c>
      <c r="AR17" s="13">
        <v>0.11023146582836919</v>
      </c>
      <c r="AS17" s="13">
        <v>0.31723069168342138</v>
      </c>
      <c r="AT17" s="13">
        <v>0.1909998663050175</v>
      </c>
      <c r="AV17" s="13">
        <v>0.25594610908366328</v>
      </c>
      <c r="AW17" s="13">
        <v>0.2116852223254316</v>
      </c>
      <c r="AX17" s="13">
        <v>0.18537957614345271</v>
      </c>
      <c r="AY17" s="13">
        <v>0.29734334652052652</v>
      </c>
      <c r="AZ17" s="13">
        <v>0.17672504482450749</v>
      </c>
      <c r="BB17" s="13">
        <v>0.23139617027514381</v>
      </c>
      <c r="BC17" s="13">
        <v>0.26465878424289541</v>
      </c>
      <c r="BD17" s="13">
        <v>0.1241006329741272</v>
      </c>
      <c r="BE17" s="13">
        <v>5.9540373649329778E-2</v>
      </c>
      <c r="BF17" s="13">
        <v>0.2828010381246866</v>
      </c>
      <c r="BH17" s="13">
        <v>0.2347396007253765</v>
      </c>
      <c r="BI17" s="13">
        <v>0.22742802720809441</v>
      </c>
      <c r="BJ17" s="13">
        <v>0.27762809006375549</v>
      </c>
      <c r="BK17" s="13">
        <v>9.7199919634223683E-2</v>
      </c>
      <c r="BL17" s="13">
        <v>0.26258312897592889</v>
      </c>
      <c r="BN17" s="13">
        <v>0.30330624869976552</v>
      </c>
      <c r="BO17" s="13">
        <v>0.21829373793173601</v>
      </c>
      <c r="BP17" s="13">
        <v>0.18489620796103559</v>
      </c>
      <c r="BQ17" s="13">
        <v>0.2202160691063528</v>
      </c>
      <c r="BR17" s="13">
        <v>0.3037847588735238</v>
      </c>
      <c r="BS17" s="13">
        <v>0.2207302819447598</v>
      </c>
    </row>
    <row r="18" spans="2:71" ht="32.15" customHeight="1" x14ac:dyDescent="0.35">
      <c r="B18" s="12" t="s">
        <v>141</v>
      </c>
      <c r="C18" s="13">
        <v>0.1419306314291785</v>
      </c>
      <c r="D18" s="13">
        <v>0.1244333980500513</v>
      </c>
      <c r="E18" s="13">
        <v>0.1211551858783797</v>
      </c>
      <c r="F18" s="13">
        <v>0.21290928649367341</v>
      </c>
      <c r="G18" s="13">
        <v>0.10310868794327049</v>
      </c>
      <c r="H18" s="13">
        <v>0.15258899709860699</v>
      </c>
      <c r="I18" s="13">
        <v>0.14301331960381319</v>
      </c>
      <c r="K18" s="13">
        <v>0.1427300318272722</v>
      </c>
      <c r="L18" s="13">
        <v>0.14098138679572211</v>
      </c>
      <c r="N18" s="13">
        <v>0.20784062176722651</v>
      </c>
      <c r="O18" s="13">
        <v>0.14769915671851069</v>
      </c>
      <c r="P18" s="13">
        <v>0.1232483528509533</v>
      </c>
      <c r="Q18" s="13">
        <v>0.1114828594490484</v>
      </c>
      <c r="S18" s="13">
        <v>0.18265109962977441</v>
      </c>
      <c r="T18" s="13">
        <v>7.1409475073737058E-2</v>
      </c>
      <c r="U18" s="13">
        <v>9.8418572804251328E-2</v>
      </c>
      <c r="V18" s="13">
        <v>0.1763837168645673</v>
      </c>
      <c r="W18" s="13">
        <v>0.12490768740164999</v>
      </c>
      <c r="X18" s="13">
        <v>0.15746508014592439</v>
      </c>
      <c r="Y18" s="13">
        <v>0.17643308130229809</v>
      </c>
      <c r="Z18" s="13">
        <v>0.1283756388056698</v>
      </c>
      <c r="AB18" s="13">
        <v>8.6661670942707048E-2</v>
      </c>
      <c r="AC18" s="13">
        <v>0.158806217683752</v>
      </c>
      <c r="AD18" s="13">
        <v>0.1177071671845452</v>
      </c>
      <c r="AE18" s="13">
        <v>0.18690085041178359</v>
      </c>
      <c r="AF18" s="13">
        <v>0.19650673715507491</v>
      </c>
      <c r="AH18" s="13">
        <v>0.14608921988209361</v>
      </c>
      <c r="AI18" s="13">
        <v>0.14283840370416001</v>
      </c>
      <c r="AJ18" s="13">
        <v>9.1557289055665098E-2</v>
      </c>
      <c r="AK18" s="13">
        <v>0.2142606826718865</v>
      </c>
      <c r="AL18" s="13">
        <v>0.1280632954388633</v>
      </c>
      <c r="AM18" s="13">
        <v>0.10371720844800331</v>
      </c>
      <c r="AO18" s="13">
        <v>0.14473131092444719</v>
      </c>
      <c r="AP18" s="13">
        <v>0.13731782893104039</v>
      </c>
      <c r="AQ18" s="13">
        <v>8.49325946191377E-2</v>
      </c>
      <c r="AR18" s="13">
        <v>0.16235571267780299</v>
      </c>
      <c r="AS18" s="13">
        <v>0.14270576279398481</v>
      </c>
      <c r="AT18" s="13">
        <v>9.9351855200996084E-2</v>
      </c>
      <c r="AV18" s="13">
        <v>0.14606695940339051</v>
      </c>
      <c r="AW18" s="13">
        <v>0.13085220831645669</v>
      </c>
      <c r="AX18" s="13">
        <v>5.7340913502053018E-2</v>
      </c>
      <c r="AY18" s="13">
        <v>0.1762838702267866</v>
      </c>
      <c r="AZ18" s="13">
        <v>0.146994380398459</v>
      </c>
      <c r="BB18" s="13">
        <v>0.13917970440594249</v>
      </c>
      <c r="BC18" s="13">
        <v>0.16009840673347911</v>
      </c>
      <c r="BD18" s="13">
        <v>0.39665088429167961</v>
      </c>
      <c r="BE18" s="13">
        <v>0.2463962071199981</v>
      </c>
      <c r="BF18" s="13">
        <v>0.1137407061078121</v>
      </c>
      <c r="BH18" s="13">
        <v>0.14085482968146579</v>
      </c>
      <c r="BI18" s="13">
        <v>0.16498480833875701</v>
      </c>
      <c r="BJ18" s="13">
        <v>0.26435886751182669</v>
      </c>
      <c r="BK18" s="13">
        <v>0.20719761966680969</v>
      </c>
      <c r="BL18" s="13">
        <v>0.12638267413116189</v>
      </c>
      <c r="BN18" s="13">
        <v>0.15582093092228</v>
      </c>
      <c r="BO18" s="13">
        <v>0.1895213747874035</v>
      </c>
      <c r="BP18" s="13">
        <v>0.18102053996493619</v>
      </c>
      <c r="BQ18" s="13">
        <v>0.18475949021092761</v>
      </c>
      <c r="BR18" s="13">
        <v>0.12274579078029629</v>
      </c>
      <c r="BS18" s="13">
        <v>0.12991844505913319</v>
      </c>
    </row>
    <row r="19" spans="2:71" ht="32.15" customHeight="1" x14ac:dyDescent="0.35">
      <c r="B19" s="12" t="s">
        <v>142</v>
      </c>
      <c r="C19" s="13">
        <v>0.13395809354633029</v>
      </c>
      <c r="D19" s="13">
        <v>0.22647264036707651</v>
      </c>
      <c r="E19" s="13">
        <v>0.1321017073778713</v>
      </c>
      <c r="F19" s="13">
        <v>0.1289821769381829</v>
      </c>
      <c r="G19" s="13">
        <v>0.15425066781288871</v>
      </c>
      <c r="H19" s="13">
        <v>0.1076246987055008</v>
      </c>
      <c r="I19" s="13">
        <v>8.3358060496265318E-2</v>
      </c>
      <c r="K19" s="13">
        <v>0.12937124145776491</v>
      </c>
      <c r="L19" s="13">
        <v>0.1394047317265355</v>
      </c>
      <c r="N19" s="13">
        <v>6.3907297503759328E-2</v>
      </c>
      <c r="O19" s="13">
        <v>0.1584045157714519</v>
      </c>
      <c r="P19" s="13">
        <v>0.16869390048989069</v>
      </c>
      <c r="Q19" s="13">
        <v>0.1263779715520916</v>
      </c>
      <c r="S19" s="13">
        <v>0.1112664669599462</v>
      </c>
      <c r="T19" s="13">
        <v>0.1320259787257333</v>
      </c>
      <c r="U19" s="13">
        <v>0.14910682188516239</v>
      </c>
      <c r="V19" s="13">
        <v>0.23794061565254571</v>
      </c>
      <c r="W19" s="13">
        <v>0.1195866112397137</v>
      </c>
      <c r="X19" s="13">
        <v>9.7224440612522181E-2</v>
      </c>
      <c r="Y19" s="13">
        <v>8.6763722214214051E-2</v>
      </c>
      <c r="Z19" s="13">
        <v>0.1172024785565914</v>
      </c>
      <c r="AB19" s="13">
        <v>0.1397937511120497</v>
      </c>
      <c r="AC19" s="13">
        <v>0.14425034303372589</v>
      </c>
      <c r="AD19" s="13">
        <v>0.1136252773834204</v>
      </c>
      <c r="AE19" s="13">
        <v>9.4098414277919262E-2</v>
      </c>
      <c r="AF19" s="13">
        <v>0.1643248330579469</v>
      </c>
      <c r="AH19" s="13">
        <v>0.117595746668997</v>
      </c>
      <c r="AI19" s="13">
        <v>0.16379772681190771</v>
      </c>
      <c r="AJ19" s="13">
        <v>0.13090189052128851</v>
      </c>
      <c r="AK19" s="13">
        <v>0.12547147099901071</v>
      </c>
      <c r="AL19" s="13">
        <v>0.19093068028787841</v>
      </c>
      <c r="AM19" s="13">
        <v>0.17689568412082651</v>
      </c>
      <c r="AO19" s="13">
        <v>0.13351008686928981</v>
      </c>
      <c r="AP19" s="13">
        <v>0.14173016058697449</v>
      </c>
      <c r="AQ19" s="13">
        <v>4.069294037715708E-2</v>
      </c>
      <c r="AR19" s="13">
        <v>0.11023146582836919</v>
      </c>
      <c r="AS19" s="13">
        <v>0.15460085523841871</v>
      </c>
      <c r="AT19" s="13">
        <v>0.19383087759762571</v>
      </c>
      <c r="AV19" s="13">
        <v>9.3631202912320924E-2</v>
      </c>
      <c r="AW19" s="13">
        <v>7.2139574088432981E-2</v>
      </c>
      <c r="AX19" s="13">
        <v>0.15755713802191521</v>
      </c>
      <c r="AY19" s="13">
        <v>0.2200240478202263</v>
      </c>
      <c r="AZ19" s="13">
        <v>0.2230664555733291</v>
      </c>
      <c r="BB19" s="13">
        <v>0.13462821426374311</v>
      </c>
      <c r="BC19" s="13">
        <v>0.1334504462431054</v>
      </c>
      <c r="BD19" s="13">
        <v>6.1733874923498078E-2</v>
      </c>
      <c r="BE19" s="13">
        <v>0.18258459118951431</v>
      </c>
      <c r="BF19" s="13">
        <v>0.31096325843187689</v>
      </c>
      <c r="BH19" s="13">
        <v>0.1402124459316603</v>
      </c>
      <c r="BI19" s="13">
        <v>0.1371294874453258</v>
      </c>
      <c r="BJ19" s="13">
        <v>0.123854507825345</v>
      </c>
      <c r="BK19" s="13">
        <v>0.16323569608436941</v>
      </c>
      <c r="BL19" s="13">
        <v>0.14328491977816121</v>
      </c>
      <c r="BN19" s="13">
        <v>0.1211218143095812</v>
      </c>
      <c r="BO19" s="13">
        <v>0</v>
      </c>
      <c r="BP19" s="13">
        <v>4.8678363504779963E-2</v>
      </c>
      <c r="BQ19" s="13">
        <v>0.1812642988854801</v>
      </c>
      <c r="BR19" s="13">
        <v>0.34429574188153661</v>
      </c>
      <c r="BS19" s="13">
        <v>0.120207873528548</v>
      </c>
    </row>
    <row r="20" spans="2:71" ht="32.15" customHeight="1" x14ac:dyDescent="0.35">
      <c r="B20" s="12" t="s">
        <v>143</v>
      </c>
      <c r="C20" s="13">
        <v>0.40578790918314539</v>
      </c>
      <c r="D20" s="13">
        <v>0.34924313180486821</v>
      </c>
      <c r="E20" s="13">
        <v>0.42524100012286531</v>
      </c>
      <c r="F20" s="13">
        <v>0.48086148023185399</v>
      </c>
      <c r="G20" s="13">
        <v>0.48039480472213753</v>
      </c>
      <c r="H20" s="13">
        <v>0.3343491840611944</v>
      </c>
      <c r="I20" s="13">
        <v>0.32801798827047812</v>
      </c>
      <c r="K20" s="13">
        <v>0.41307584134661318</v>
      </c>
      <c r="L20" s="13">
        <v>0.39713388485233109</v>
      </c>
      <c r="N20" s="13">
        <v>0.44899415035795492</v>
      </c>
      <c r="O20" s="13">
        <v>0.3400244260917743</v>
      </c>
      <c r="P20" s="13">
        <v>0.469642856759172</v>
      </c>
      <c r="Q20" s="13">
        <v>0.39815255055867982</v>
      </c>
      <c r="S20" s="13">
        <v>0.37717403718508569</v>
      </c>
      <c r="T20" s="13">
        <v>0.41107597415433078</v>
      </c>
      <c r="U20" s="13">
        <v>0.41234196977958182</v>
      </c>
      <c r="V20" s="13">
        <v>0.45780523573132842</v>
      </c>
      <c r="W20" s="13">
        <v>0.38344468056098208</v>
      </c>
      <c r="X20" s="13">
        <v>0.36394390377109159</v>
      </c>
      <c r="Y20" s="13">
        <v>0.60518047048626833</v>
      </c>
      <c r="Z20" s="13">
        <v>0.38419567466677912</v>
      </c>
      <c r="AB20" s="13">
        <v>0.40156934009894257</v>
      </c>
      <c r="AC20" s="13">
        <v>0.38245256286447682</v>
      </c>
      <c r="AD20" s="13">
        <v>0.46864589809012408</v>
      </c>
      <c r="AE20" s="13">
        <v>0.3899319727686768</v>
      </c>
      <c r="AF20" s="13">
        <v>0.44608804541713992</v>
      </c>
      <c r="AH20" s="13">
        <v>0.40912676308122409</v>
      </c>
      <c r="AI20" s="13">
        <v>0.54882705620913164</v>
      </c>
      <c r="AJ20" s="13">
        <v>0.45287819371251481</v>
      </c>
      <c r="AK20" s="13">
        <v>0.2215479985692474</v>
      </c>
      <c r="AL20" s="13">
        <v>0.36788647215762849</v>
      </c>
      <c r="AM20" s="13">
        <v>0.29402362587753439</v>
      </c>
      <c r="AO20" s="13">
        <v>0.42446222519862692</v>
      </c>
      <c r="AP20" s="13">
        <v>0.57630972727530549</v>
      </c>
      <c r="AQ20" s="13">
        <v>0.47495192788089291</v>
      </c>
      <c r="AR20" s="13">
        <v>0.21223282674801261</v>
      </c>
      <c r="AS20" s="13">
        <v>0.32632334230092691</v>
      </c>
      <c r="AT20" s="13">
        <v>0.25757871807485638</v>
      </c>
      <c r="AV20" s="13">
        <v>0.53855717562729699</v>
      </c>
      <c r="AW20" s="13">
        <v>0.46426064282755192</v>
      </c>
      <c r="AX20" s="13">
        <v>0.2413973323894098</v>
      </c>
      <c r="AY20" s="13">
        <v>0.37023530237579833</v>
      </c>
      <c r="AZ20" s="13">
        <v>0.41467723269138618</v>
      </c>
      <c r="BB20" s="13">
        <v>0.40826962923354282</v>
      </c>
      <c r="BC20" s="13">
        <v>0.41849981554089721</v>
      </c>
      <c r="BD20" s="13">
        <v>0.33428412624105053</v>
      </c>
      <c r="BE20" s="13">
        <v>0.2460324342246972</v>
      </c>
      <c r="BF20" s="13">
        <v>0.45188184569537593</v>
      </c>
      <c r="BH20" s="13">
        <v>0.41418665393749982</v>
      </c>
      <c r="BI20" s="13">
        <v>0.45174485954650362</v>
      </c>
      <c r="BJ20" s="13">
        <v>0.39086775289006542</v>
      </c>
      <c r="BK20" s="13">
        <v>0.18320654228873651</v>
      </c>
      <c r="BL20" s="13">
        <v>0.40845854964814488</v>
      </c>
      <c r="BN20" s="13">
        <v>0.39282068329924491</v>
      </c>
      <c r="BO20" s="13">
        <v>0.61167546438933773</v>
      </c>
      <c r="BP20" s="13">
        <v>0.42529801769053788</v>
      </c>
      <c r="BQ20" s="13">
        <v>0.30446665128937522</v>
      </c>
      <c r="BR20" s="13">
        <v>0.30582126927252878</v>
      </c>
      <c r="BS20" s="13">
        <v>0.41613148147897561</v>
      </c>
    </row>
    <row r="21" spans="2:71" ht="19" customHeight="1" x14ac:dyDescent="0.35">
      <c r="B21" s="12" t="s">
        <v>144</v>
      </c>
      <c r="C21" s="13">
        <v>1.26091326835289E-2</v>
      </c>
      <c r="D21" s="13">
        <v>1.46146109339115E-2</v>
      </c>
      <c r="E21" s="13">
        <v>1.5986288864423739E-2</v>
      </c>
      <c r="F21" s="13">
        <v>1.5910847483808051E-2</v>
      </c>
      <c r="G21" s="13">
        <v>0</v>
      </c>
      <c r="H21" s="13">
        <v>3.1079667748449169E-2</v>
      </c>
      <c r="I21" s="13">
        <v>0</v>
      </c>
      <c r="K21" s="13">
        <v>1.7687559366078881E-2</v>
      </c>
      <c r="L21" s="13">
        <v>6.5787763235528101E-3</v>
      </c>
      <c r="N21" s="13">
        <v>5.6207560368061694E-3</v>
      </c>
      <c r="O21" s="13">
        <v>1.020048350311176E-2</v>
      </c>
      <c r="P21" s="13">
        <v>2.4367367528330391E-2</v>
      </c>
      <c r="Q21" s="13">
        <v>1.0569397474636271E-2</v>
      </c>
      <c r="S21" s="13">
        <v>5.6253862724653884E-3</v>
      </c>
      <c r="T21" s="13">
        <v>0</v>
      </c>
      <c r="U21" s="13">
        <v>4.9903070241883798E-2</v>
      </c>
      <c r="V21" s="13">
        <v>2.2527974692636399E-2</v>
      </c>
      <c r="W21" s="13">
        <v>0</v>
      </c>
      <c r="X21" s="13">
        <v>2.38343993508023E-2</v>
      </c>
      <c r="Y21" s="13">
        <v>2.518254513111046E-2</v>
      </c>
      <c r="Z21" s="13">
        <v>1.3556280037816891E-2</v>
      </c>
      <c r="AB21" s="13">
        <v>1.4850639931337921E-2</v>
      </c>
      <c r="AC21" s="13">
        <v>8.2479458177090181E-3</v>
      </c>
      <c r="AD21" s="13">
        <v>3.5927291364562207E-2</v>
      </c>
      <c r="AE21" s="13">
        <v>9.1931051956582136E-3</v>
      </c>
      <c r="AF21" s="13">
        <v>0</v>
      </c>
      <c r="AH21" s="13">
        <v>1.4633025313290251E-2</v>
      </c>
      <c r="AI21" s="13">
        <v>0</v>
      </c>
      <c r="AJ21" s="13">
        <v>0</v>
      </c>
      <c r="AK21" s="13">
        <v>0</v>
      </c>
      <c r="AL21" s="13">
        <v>1.506307262883917E-2</v>
      </c>
      <c r="AM21" s="13">
        <v>0</v>
      </c>
      <c r="AO21" s="13">
        <v>1.1955825099502951E-2</v>
      </c>
      <c r="AP21" s="13">
        <v>0</v>
      </c>
      <c r="AQ21" s="13">
        <v>0</v>
      </c>
      <c r="AR21" s="13">
        <v>0</v>
      </c>
      <c r="AS21" s="13">
        <v>2.4832867949658239E-2</v>
      </c>
      <c r="AT21" s="13">
        <v>0</v>
      </c>
      <c r="AV21" s="13">
        <v>0</v>
      </c>
      <c r="AW21" s="13">
        <v>0</v>
      </c>
      <c r="AX21" s="13">
        <v>0</v>
      </c>
      <c r="AY21" s="13">
        <v>9.8215112475220183E-3</v>
      </c>
      <c r="AZ21" s="13">
        <v>0</v>
      </c>
      <c r="BB21" s="13">
        <v>1.0260927739231261E-2</v>
      </c>
      <c r="BC21" s="13">
        <v>0</v>
      </c>
      <c r="BD21" s="13">
        <v>0</v>
      </c>
      <c r="BE21" s="13">
        <v>0</v>
      </c>
      <c r="BF21" s="13">
        <v>0</v>
      </c>
      <c r="BH21" s="13">
        <v>1.118955556151013E-2</v>
      </c>
      <c r="BI21" s="13">
        <v>0</v>
      </c>
      <c r="BJ21" s="13">
        <v>0</v>
      </c>
      <c r="BK21" s="13">
        <v>0</v>
      </c>
      <c r="BL21" s="13">
        <v>0</v>
      </c>
      <c r="BN21" s="13">
        <v>0</v>
      </c>
      <c r="BO21" s="13">
        <v>0</v>
      </c>
      <c r="BP21" s="13">
        <v>0</v>
      </c>
      <c r="BQ21" s="13">
        <v>0</v>
      </c>
      <c r="BR21" s="13">
        <v>0</v>
      </c>
      <c r="BS21" s="13">
        <v>1.366561919708453E-2</v>
      </c>
    </row>
    <row r="22" spans="2:71" ht="19" customHeight="1" x14ac:dyDescent="0.35">
      <c r="B22" s="12" t="s">
        <v>96</v>
      </c>
      <c r="C22" s="13">
        <v>5.6619231751881254E-3</v>
      </c>
      <c r="D22" s="13">
        <v>2.355019072929471E-2</v>
      </c>
      <c r="E22" s="13">
        <v>8.3716235969762947E-3</v>
      </c>
      <c r="F22" s="13">
        <v>8.6068111107995612E-3</v>
      </c>
      <c r="G22" s="13">
        <v>0</v>
      </c>
      <c r="H22" s="13">
        <v>0</v>
      </c>
      <c r="I22" s="13">
        <v>0</v>
      </c>
      <c r="K22" s="13">
        <v>6.0470062747199523E-3</v>
      </c>
      <c r="L22" s="13">
        <v>5.2046578716719123E-3</v>
      </c>
      <c r="N22" s="13">
        <v>5.3970093945292213E-3</v>
      </c>
      <c r="O22" s="13">
        <v>0</v>
      </c>
      <c r="P22" s="13">
        <v>7.6060654620221857E-3</v>
      </c>
      <c r="Q22" s="13">
        <v>1.065565551899259E-2</v>
      </c>
      <c r="S22" s="13">
        <v>5.6253862724653884E-3</v>
      </c>
      <c r="T22" s="13">
        <v>1.394083505215786E-2</v>
      </c>
      <c r="U22" s="13">
        <v>0</v>
      </c>
      <c r="V22" s="13">
        <v>0</v>
      </c>
      <c r="W22" s="13">
        <v>0</v>
      </c>
      <c r="X22" s="13">
        <v>2.1631493901011829E-2</v>
      </c>
      <c r="Y22" s="13">
        <v>0</v>
      </c>
      <c r="Z22" s="13">
        <v>0</v>
      </c>
      <c r="AB22" s="13">
        <v>1.508287243660762E-2</v>
      </c>
      <c r="AC22" s="13">
        <v>6.90402689302572E-3</v>
      </c>
      <c r="AD22" s="13">
        <v>0</v>
      </c>
      <c r="AE22" s="13">
        <v>0</v>
      </c>
      <c r="AF22" s="13">
        <v>0</v>
      </c>
      <c r="AH22" s="13">
        <v>1.486291318446068E-3</v>
      </c>
      <c r="AI22" s="13">
        <v>0</v>
      </c>
      <c r="AJ22" s="13">
        <v>0</v>
      </c>
      <c r="AK22" s="13">
        <v>0</v>
      </c>
      <c r="AL22" s="13">
        <v>0</v>
      </c>
      <c r="AM22" s="13">
        <v>4.6470701956992037E-2</v>
      </c>
      <c r="AO22" s="13">
        <v>1.6776816244015371E-3</v>
      </c>
      <c r="AP22" s="13">
        <v>0</v>
      </c>
      <c r="AQ22" s="13">
        <v>0</v>
      </c>
      <c r="AR22" s="13">
        <v>0</v>
      </c>
      <c r="AS22" s="13">
        <v>0</v>
      </c>
      <c r="AT22" s="13">
        <v>4.4856543850798528E-2</v>
      </c>
      <c r="AV22" s="13">
        <v>0</v>
      </c>
      <c r="AW22" s="13">
        <v>0</v>
      </c>
      <c r="AX22" s="13">
        <v>0</v>
      </c>
      <c r="AY22" s="13">
        <v>5.8549429060757762E-3</v>
      </c>
      <c r="AZ22" s="13">
        <v>3.1232129463121618E-2</v>
      </c>
      <c r="BB22" s="13">
        <v>3.5575446422376699E-3</v>
      </c>
      <c r="BC22" s="13">
        <v>0</v>
      </c>
      <c r="BD22" s="13">
        <v>0</v>
      </c>
      <c r="BE22" s="13">
        <v>0</v>
      </c>
      <c r="BF22" s="13">
        <v>0</v>
      </c>
      <c r="BH22" s="13">
        <v>3.8795072383828559E-3</v>
      </c>
      <c r="BI22" s="13">
        <v>0</v>
      </c>
      <c r="BJ22" s="13">
        <v>0</v>
      </c>
      <c r="BK22" s="13">
        <v>0</v>
      </c>
      <c r="BL22" s="13">
        <v>0</v>
      </c>
      <c r="BN22" s="13">
        <v>0</v>
      </c>
      <c r="BO22" s="13">
        <v>0</v>
      </c>
      <c r="BP22" s="13">
        <v>0</v>
      </c>
      <c r="BQ22" s="13">
        <v>3.3197950109338979E-2</v>
      </c>
      <c r="BR22" s="13">
        <v>1.9484016857938161E-2</v>
      </c>
      <c r="BS22" s="13">
        <v>2.4607555156081931E-3</v>
      </c>
    </row>
    <row r="24" spans="2:71" x14ac:dyDescent="0.35">
      <c r="B24" s="16" t="s">
        <v>17</v>
      </c>
    </row>
    <row r="25" spans="2:71" x14ac:dyDescent="0.35">
      <c r="B25" t="s">
        <v>292</v>
      </c>
    </row>
    <row r="26" spans="2:71" x14ac:dyDescent="0.35">
      <c r="B26" t="s">
        <v>9</v>
      </c>
    </row>
    <row r="27" spans="2:71" x14ac:dyDescent="0.35">
      <c r="B27"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U23"/>
  <sheetViews>
    <sheetView showGridLines="0" workbookViewId="0">
      <pane xSplit="2" topLeftCell="F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557</v>
      </c>
      <c r="D7" s="19">
        <v>44</v>
      </c>
      <c r="E7" s="19">
        <v>82</v>
      </c>
      <c r="F7" s="19">
        <v>90</v>
      </c>
      <c r="G7" s="19">
        <v>92</v>
      </c>
      <c r="H7" s="19">
        <v>108</v>
      </c>
      <c r="I7" s="19">
        <v>141</v>
      </c>
      <c r="K7" s="19">
        <v>286</v>
      </c>
      <c r="L7" s="19">
        <v>271</v>
      </c>
      <c r="N7" s="19">
        <v>172</v>
      </c>
      <c r="O7" s="19">
        <v>152</v>
      </c>
      <c r="P7" s="19">
        <v>112</v>
      </c>
      <c r="Q7" s="19">
        <v>118</v>
      </c>
      <c r="S7" s="19">
        <v>156</v>
      </c>
      <c r="T7" s="19">
        <v>85</v>
      </c>
      <c r="U7" s="19">
        <v>28</v>
      </c>
      <c r="V7" s="19">
        <v>77</v>
      </c>
      <c r="W7" s="19">
        <v>74</v>
      </c>
      <c r="X7" s="19">
        <v>69</v>
      </c>
      <c r="Y7" s="19">
        <v>25</v>
      </c>
      <c r="Z7" s="19">
        <v>43</v>
      </c>
      <c r="AB7" s="19">
        <v>79</v>
      </c>
      <c r="AC7" s="19">
        <v>196</v>
      </c>
      <c r="AD7" s="19">
        <v>105</v>
      </c>
      <c r="AE7" s="19">
        <v>69</v>
      </c>
      <c r="AF7" s="19">
        <v>90</v>
      </c>
      <c r="AH7" s="19">
        <v>63</v>
      </c>
      <c r="AI7" s="19">
        <v>137</v>
      </c>
      <c r="AJ7" s="19">
        <v>83</v>
      </c>
      <c r="AK7" s="19">
        <v>70</v>
      </c>
      <c r="AL7" s="19">
        <v>35</v>
      </c>
      <c r="AM7" s="19">
        <v>138</v>
      </c>
      <c r="AO7" s="19">
        <v>55</v>
      </c>
      <c r="AP7" s="19">
        <v>132</v>
      </c>
      <c r="AQ7" s="19">
        <v>83</v>
      </c>
      <c r="AR7" s="19">
        <v>68</v>
      </c>
      <c r="AS7" s="19">
        <v>36</v>
      </c>
      <c r="AT7" s="19">
        <v>149</v>
      </c>
      <c r="AV7" s="19">
        <v>140</v>
      </c>
      <c r="AW7" s="19">
        <v>73</v>
      </c>
      <c r="AX7" s="19">
        <v>66</v>
      </c>
      <c r="AY7" s="19">
        <v>42</v>
      </c>
      <c r="AZ7" s="19">
        <v>166</v>
      </c>
      <c r="BB7" s="19">
        <v>76</v>
      </c>
      <c r="BC7" s="19">
        <v>158</v>
      </c>
      <c r="BD7" s="19">
        <v>138</v>
      </c>
      <c r="BE7" s="19">
        <v>59</v>
      </c>
      <c r="BF7" s="19">
        <v>13</v>
      </c>
      <c r="BH7" s="19">
        <v>69</v>
      </c>
      <c r="BI7" s="19">
        <v>154</v>
      </c>
      <c r="BJ7" s="19">
        <v>142</v>
      </c>
      <c r="BK7" s="19">
        <v>56</v>
      </c>
      <c r="BL7" s="19">
        <v>23</v>
      </c>
      <c r="BN7" s="19">
        <v>208</v>
      </c>
      <c r="BO7" s="19">
        <v>103</v>
      </c>
      <c r="BP7" s="19">
        <v>50</v>
      </c>
      <c r="BQ7" s="19">
        <v>62</v>
      </c>
      <c r="BR7" s="19">
        <v>20</v>
      </c>
      <c r="BS7" s="19">
        <v>45</v>
      </c>
    </row>
    <row r="8" spans="2:73" x14ac:dyDescent="0.35">
      <c r="B8" s="7" t="s">
        <v>73</v>
      </c>
      <c r="C8" s="11">
        <v>573</v>
      </c>
      <c r="D8" s="11">
        <v>44</v>
      </c>
      <c r="E8" s="11">
        <v>71</v>
      </c>
      <c r="F8" s="11">
        <v>78</v>
      </c>
      <c r="G8" s="11">
        <v>89</v>
      </c>
      <c r="H8" s="11">
        <v>104</v>
      </c>
      <c r="I8" s="11">
        <v>187</v>
      </c>
      <c r="K8" s="11">
        <v>287</v>
      </c>
      <c r="L8" s="11">
        <v>286</v>
      </c>
      <c r="N8" s="11">
        <v>129</v>
      </c>
      <c r="O8" s="11">
        <v>178</v>
      </c>
      <c r="P8" s="11">
        <v>139</v>
      </c>
      <c r="Q8" s="11">
        <v>126</v>
      </c>
      <c r="S8" s="11">
        <v>154</v>
      </c>
      <c r="T8" s="11">
        <v>83</v>
      </c>
      <c r="U8" s="11">
        <v>30</v>
      </c>
      <c r="V8" s="11">
        <v>82</v>
      </c>
      <c r="W8" s="11">
        <v>77</v>
      </c>
      <c r="X8" s="11">
        <v>76</v>
      </c>
      <c r="Y8" s="11">
        <v>24</v>
      </c>
      <c r="Z8" s="11">
        <v>46</v>
      </c>
      <c r="AB8" s="11">
        <v>85</v>
      </c>
      <c r="AC8" s="11">
        <v>222</v>
      </c>
      <c r="AD8" s="11">
        <v>109</v>
      </c>
      <c r="AE8" s="11">
        <v>69</v>
      </c>
      <c r="AF8" s="11">
        <v>69</v>
      </c>
      <c r="AH8" s="11">
        <v>58</v>
      </c>
      <c r="AI8" s="11">
        <v>133</v>
      </c>
      <c r="AJ8" s="11">
        <v>92</v>
      </c>
      <c r="AK8" s="11">
        <v>74</v>
      </c>
      <c r="AL8" s="11">
        <v>33</v>
      </c>
      <c r="AM8" s="11">
        <v>151</v>
      </c>
      <c r="AO8" s="11">
        <v>50</v>
      </c>
      <c r="AP8" s="11">
        <v>128</v>
      </c>
      <c r="AQ8" s="11">
        <v>92</v>
      </c>
      <c r="AR8" s="11">
        <v>72</v>
      </c>
      <c r="AS8" s="11">
        <v>35</v>
      </c>
      <c r="AT8" s="11">
        <v>163</v>
      </c>
      <c r="AV8" s="11">
        <v>132</v>
      </c>
      <c r="AW8" s="11">
        <v>78</v>
      </c>
      <c r="AX8" s="11">
        <v>69</v>
      </c>
      <c r="AY8" s="11">
        <v>41</v>
      </c>
      <c r="AZ8" s="11">
        <v>181</v>
      </c>
      <c r="BB8" s="11">
        <v>73</v>
      </c>
      <c r="BC8" s="11">
        <v>157</v>
      </c>
      <c r="BD8" s="11">
        <v>152</v>
      </c>
      <c r="BE8" s="11">
        <v>64</v>
      </c>
      <c r="BF8" s="11">
        <v>11</v>
      </c>
      <c r="BH8" s="11">
        <v>68</v>
      </c>
      <c r="BI8" s="11">
        <v>149</v>
      </c>
      <c r="BJ8" s="11">
        <v>156</v>
      </c>
      <c r="BK8" s="11">
        <v>62</v>
      </c>
      <c r="BL8" s="11">
        <v>22</v>
      </c>
      <c r="BN8" s="11">
        <v>204</v>
      </c>
      <c r="BO8" s="11">
        <v>113</v>
      </c>
      <c r="BP8" s="11">
        <v>57</v>
      </c>
      <c r="BQ8" s="11">
        <v>66</v>
      </c>
      <c r="BR8" s="11">
        <v>20</v>
      </c>
      <c r="BS8" s="11">
        <v>43</v>
      </c>
    </row>
    <row r="9" spans="2:73" ht="46" customHeight="1" x14ac:dyDescent="0.35">
      <c r="B9" s="12" t="s">
        <v>146</v>
      </c>
      <c r="C9" s="13">
        <v>0.33728723266417621</v>
      </c>
      <c r="D9" s="13">
        <v>7.5260310708840067E-2</v>
      </c>
      <c r="E9" s="13">
        <v>0.36740236917299801</v>
      </c>
      <c r="F9" s="13">
        <v>0.28445213335295622</v>
      </c>
      <c r="G9" s="13">
        <v>0.2001365723588075</v>
      </c>
      <c r="H9" s="13">
        <v>0.32160826971155088</v>
      </c>
      <c r="I9" s="13">
        <v>0.48342286906821003</v>
      </c>
      <c r="K9" s="13">
        <v>0.34862969289861562</v>
      </c>
      <c r="L9" s="13">
        <v>0.32589662513011181</v>
      </c>
      <c r="N9" s="13">
        <v>0.40831317762338643</v>
      </c>
      <c r="O9" s="13">
        <v>0.31921918197532773</v>
      </c>
      <c r="P9" s="13">
        <v>0.32204745769992299</v>
      </c>
      <c r="Q9" s="13">
        <v>0.30690392276458928</v>
      </c>
      <c r="S9" s="13">
        <v>0.28366258664949479</v>
      </c>
      <c r="T9" s="13">
        <v>0.39616315063480262</v>
      </c>
      <c r="U9" s="13">
        <v>0.25433132240504891</v>
      </c>
      <c r="V9" s="13">
        <v>0.3838489254345519</v>
      </c>
      <c r="W9" s="13">
        <v>0.39055979855046791</v>
      </c>
      <c r="X9" s="13">
        <v>0.40273490473982371</v>
      </c>
      <c r="Y9" s="13">
        <v>0.1030329007741014</v>
      </c>
      <c r="Z9" s="13">
        <v>0.30785357258556451</v>
      </c>
      <c r="AB9" s="13">
        <v>0.3334236638708063</v>
      </c>
      <c r="AC9" s="13">
        <v>0.32912115203423892</v>
      </c>
      <c r="AD9" s="13">
        <v>0.36503797666783661</v>
      </c>
      <c r="AE9" s="13">
        <v>0.26827351687266182</v>
      </c>
      <c r="AF9" s="13">
        <v>0.3875093552392348</v>
      </c>
      <c r="AH9" s="13">
        <v>0.2039795659191887</v>
      </c>
      <c r="AI9" s="13">
        <v>0.35240197852705912</v>
      </c>
      <c r="AJ9" s="13">
        <v>0.43524174723264858</v>
      </c>
      <c r="AK9" s="13">
        <v>0.38572489339288479</v>
      </c>
      <c r="AL9" s="13">
        <v>0.15998311555559741</v>
      </c>
      <c r="AM9" s="13">
        <v>0.35956119651580071</v>
      </c>
      <c r="AO9" s="13">
        <v>0.25263945033371887</v>
      </c>
      <c r="AP9" s="13">
        <v>0.35311503762723878</v>
      </c>
      <c r="AQ9" s="13">
        <v>0.47179854664636273</v>
      </c>
      <c r="AR9" s="13">
        <v>0.34343757014306858</v>
      </c>
      <c r="AS9" s="13">
        <v>0.1794383275743387</v>
      </c>
      <c r="AT9" s="13">
        <v>0.33073963035984022</v>
      </c>
      <c r="AV9" s="13">
        <v>0.36519891241825408</v>
      </c>
      <c r="AW9" s="13">
        <v>0.42269115878246599</v>
      </c>
      <c r="AX9" s="13">
        <v>0.30227599412191891</v>
      </c>
      <c r="AY9" s="13">
        <v>0.1787167083267388</v>
      </c>
      <c r="AZ9" s="13">
        <v>0.35116863447350738</v>
      </c>
      <c r="BB9" s="13">
        <v>0.27341179395236531</v>
      </c>
      <c r="BC9" s="13">
        <v>0.34132179733694251</v>
      </c>
      <c r="BD9" s="13">
        <v>0.45870770710469971</v>
      </c>
      <c r="BE9" s="13">
        <v>0.36741080178975771</v>
      </c>
      <c r="BF9" s="13">
        <v>0.13036937006427601</v>
      </c>
      <c r="BH9" s="13">
        <v>0.23667714945241539</v>
      </c>
      <c r="BI9" s="13">
        <v>0.31920109857946982</v>
      </c>
      <c r="BJ9" s="13">
        <v>0.46958573512287038</v>
      </c>
      <c r="BK9" s="13">
        <v>0.4067813614150193</v>
      </c>
      <c r="BL9" s="13">
        <v>0.1858485574701082</v>
      </c>
      <c r="BN9" s="13">
        <v>0.34296344453471123</v>
      </c>
      <c r="BO9" s="13">
        <v>0.44422952332529431</v>
      </c>
      <c r="BP9" s="13">
        <v>0.40709119381876657</v>
      </c>
      <c r="BQ9" s="13">
        <v>0.2835038909158849</v>
      </c>
      <c r="BR9" s="13">
        <v>0.1000951543923882</v>
      </c>
      <c r="BS9" s="13">
        <v>0.3194831346635012</v>
      </c>
    </row>
    <row r="10" spans="2:73" ht="32.15" customHeight="1" x14ac:dyDescent="0.35">
      <c r="B10" s="12" t="s">
        <v>147</v>
      </c>
      <c r="C10" s="13">
        <v>0.50406760422494623</v>
      </c>
      <c r="D10" s="13">
        <v>0.40884413672825509</v>
      </c>
      <c r="E10" s="13">
        <v>0.41595303539548489</v>
      </c>
      <c r="F10" s="13">
        <v>0.34473580183318442</v>
      </c>
      <c r="G10" s="13">
        <v>0.46777001151243902</v>
      </c>
      <c r="H10" s="13">
        <v>0.49475326257686431</v>
      </c>
      <c r="I10" s="13">
        <v>0.64841181427968764</v>
      </c>
      <c r="K10" s="13">
        <v>0.50006960877857787</v>
      </c>
      <c r="L10" s="13">
        <v>0.50808257065297768</v>
      </c>
      <c r="N10" s="13">
        <v>0.50238782793942682</v>
      </c>
      <c r="O10" s="13">
        <v>0.50940583553580121</v>
      </c>
      <c r="P10" s="13">
        <v>0.52819621860478716</v>
      </c>
      <c r="Q10" s="13">
        <v>0.46317210360050759</v>
      </c>
      <c r="S10" s="13">
        <v>0.39270254808086119</v>
      </c>
      <c r="T10" s="13">
        <v>0.54618899876432048</v>
      </c>
      <c r="U10" s="13">
        <v>0.59875330432402452</v>
      </c>
      <c r="V10" s="13">
        <v>0.58927259615966687</v>
      </c>
      <c r="W10" s="13">
        <v>0.56742091923012339</v>
      </c>
      <c r="X10" s="13">
        <v>0.55629309989989528</v>
      </c>
      <c r="Y10" s="13">
        <v>0.40876029946403908</v>
      </c>
      <c r="Z10" s="13">
        <v>0.446820391020325</v>
      </c>
      <c r="AB10" s="13">
        <v>0.37354735732418592</v>
      </c>
      <c r="AC10" s="13">
        <v>0.55983025452169755</v>
      </c>
      <c r="AD10" s="13">
        <v>0.59793295946067593</v>
      </c>
      <c r="AE10" s="13">
        <v>0.42179061705325521</v>
      </c>
      <c r="AF10" s="13">
        <v>0.42270088643636011</v>
      </c>
      <c r="AH10" s="13">
        <v>0.4249564132871409</v>
      </c>
      <c r="AI10" s="13">
        <v>0.49747559631850019</v>
      </c>
      <c r="AJ10" s="13">
        <v>0.58873180675671577</v>
      </c>
      <c r="AK10" s="13">
        <v>0.50921361946826649</v>
      </c>
      <c r="AL10" s="13">
        <v>0.3522426274273226</v>
      </c>
      <c r="AM10" s="13">
        <v>0.51080312344187229</v>
      </c>
      <c r="AO10" s="13">
        <v>0.32824752746108932</v>
      </c>
      <c r="AP10" s="13">
        <v>0.50859735801531136</v>
      </c>
      <c r="AQ10" s="13">
        <v>0.60781741717203197</v>
      </c>
      <c r="AR10" s="13">
        <v>0.52283952529781563</v>
      </c>
      <c r="AS10" s="13">
        <v>0.35441235263095872</v>
      </c>
      <c r="AT10" s="13">
        <v>0.51660889058381931</v>
      </c>
      <c r="AV10" s="13">
        <v>0.50749872484836589</v>
      </c>
      <c r="AW10" s="13">
        <v>0.55776430197467808</v>
      </c>
      <c r="AX10" s="13">
        <v>0.54313390788628468</v>
      </c>
      <c r="AY10" s="13">
        <v>0.31196463565304999</v>
      </c>
      <c r="AZ10" s="13">
        <v>0.52305442587412698</v>
      </c>
      <c r="BB10" s="13">
        <v>0.43321431791839599</v>
      </c>
      <c r="BC10" s="13">
        <v>0.50599041401239575</v>
      </c>
      <c r="BD10" s="13">
        <v>0.57221622066155842</v>
      </c>
      <c r="BE10" s="13">
        <v>0.54088016312921361</v>
      </c>
      <c r="BF10" s="13">
        <v>0.43207204517503889</v>
      </c>
      <c r="BH10" s="13">
        <v>0.35776099750344759</v>
      </c>
      <c r="BI10" s="13">
        <v>0.4901689906120878</v>
      </c>
      <c r="BJ10" s="13">
        <v>0.58092266651785673</v>
      </c>
      <c r="BK10" s="13">
        <v>0.54958694247451456</v>
      </c>
      <c r="BL10" s="13">
        <v>0.66296227839986854</v>
      </c>
      <c r="BN10" s="13">
        <v>0.55890300663690551</v>
      </c>
      <c r="BO10" s="13">
        <v>0.59190160843257678</v>
      </c>
      <c r="BP10" s="13">
        <v>0.57540613335767321</v>
      </c>
      <c r="BQ10" s="13">
        <v>0.39567069450653503</v>
      </c>
      <c r="BR10" s="13">
        <v>0.28319092517061778</v>
      </c>
      <c r="BS10" s="13">
        <v>0.3742526542589748</v>
      </c>
    </row>
    <row r="11" spans="2:73" ht="32.15" customHeight="1" x14ac:dyDescent="0.35">
      <c r="B11" s="12" t="s">
        <v>148</v>
      </c>
      <c r="C11" s="13">
        <v>0.32258018715497849</v>
      </c>
      <c r="D11" s="13">
        <v>0.38220576649219368</v>
      </c>
      <c r="E11" s="13">
        <v>0.34655839753567269</v>
      </c>
      <c r="F11" s="13">
        <v>0.25854905365657982</v>
      </c>
      <c r="G11" s="13">
        <v>0.26982108968018431</v>
      </c>
      <c r="H11" s="13">
        <v>0.26687343226460147</v>
      </c>
      <c r="I11" s="13">
        <v>0.38195749823140068</v>
      </c>
      <c r="K11" s="13">
        <v>0.35049627438138808</v>
      </c>
      <c r="L11" s="13">
        <v>0.29454559969244148</v>
      </c>
      <c r="N11" s="13">
        <v>0.34891547473451262</v>
      </c>
      <c r="O11" s="13">
        <v>0.30033793979860862</v>
      </c>
      <c r="P11" s="13">
        <v>0.31397554636867558</v>
      </c>
      <c r="Q11" s="13">
        <v>0.33077830674085251</v>
      </c>
      <c r="S11" s="13">
        <v>0.32033132811812381</v>
      </c>
      <c r="T11" s="13">
        <v>0.2357888740029721</v>
      </c>
      <c r="U11" s="13">
        <v>0.42719953178181591</v>
      </c>
      <c r="V11" s="13">
        <v>0.45078941143605711</v>
      </c>
      <c r="W11" s="13">
        <v>0.32804867184734637</v>
      </c>
      <c r="X11" s="13">
        <v>0.29090171242950819</v>
      </c>
      <c r="Y11" s="13">
        <v>0.23276148647812531</v>
      </c>
      <c r="Z11" s="13">
        <v>0.28229736806748928</v>
      </c>
      <c r="AB11" s="13">
        <v>0.25423206063903903</v>
      </c>
      <c r="AC11" s="13">
        <v>0.34266779735290132</v>
      </c>
      <c r="AD11" s="13">
        <v>0.35682626005284968</v>
      </c>
      <c r="AE11" s="13">
        <v>0.30617941526279358</v>
      </c>
      <c r="AF11" s="13">
        <v>0.30354735187382009</v>
      </c>
      <c r="AH11" s="13">
        <v>0.37346938419393888</v>
      </c>
      <c r="AI11" s="13">
        <v>0.36084020047877219</v>
      </c>
      <c r="AJ11" s="13">
        <v>0.38902549933596919</v>
      </c>
      <c r="AK11" s="13">
        <v>0.28887731547279688</v>
      </c>
      <c r="AL11" s="13">
        <v>0.20988033411549659</v>
      </c>
      <c r="AM11" s="13">
        <v>0.30817195707592021</v>
      </c>
      <c r="AO11" s="13">
        <v>0.34140798511701448</v>
      </c>
      <c r="AP11" s="13">
        <v>0.37582758893127738</v>
      </c>
      <c r="AQ11" s="13">
        <v>0.44117958880045588</v>
      </c>
      <c r="AR11" s="13">
        <v>0.29675423115703659</v>
      </c>
      <c r="AS11" s="13">
        <v>0.2483638447060238</v>
      </c>
      <c r="AT11" s="13">
        <v>0.27825904735983481</v>
      </c>
      <c r="AV11" s="13">
        <v>0.39728542691358087</v>
      </c>
      <c r="AW11" s="13">
        <v>0.44940828267435889</v>
      </c>
      <c r="AX11" s="13">
        <v>0.28118980294627488</v>
      </c>
      <c r="AY11" s="13">
        <v>0.27385936815139622</v>
      </c>
      <c r="AZ11" s="13">
        <v>0.29092159143704122</v>
      </c>
      <c r="BB11" s="13">
        <v>0.26610953926873682</v>
      </c>
      <c r="BC11" s="13">
        <v>0.3683454082224753</v>
      </c>
      <c r="BD11" s="13">
        <v>0.39937138447147069</v>
      </c>
      <c r="BE11" s="13">
        <v>0.28967341621228349</v>
      </c>
      <c r="BF11" s="13">
        <v>0.31328967731013918</v>
      </c>
      <c r="BH11" s="13">
        <v>0.27844670392899989</v>
      </c>
      <c r="BI11" s="13">
        <v>0.34869218381621492</v>
      </c>
      <c r="BJ11" s="13">
        <v>0.39744086075178042</v>
      </c>
      <c r="BK11" s="13">
        <v>0.33671221003617557</v>
      </c>
      <c r="BL11" s="13">
        <v>0.34522511881145213</v>
      </c>
      <c r="BN11" s="13">
        <v>0.35843160881961728</v>
      </c>
      <c r="BO11" s="13">
        <v>0.42036573440508218</v>
      </c>
      <c r="BP11" s="13">
        <v>0.36973028075061259</v>
      </c>
      <c r="BQ11" s="13">
        <v>0.27614776647969652</v>
      </c>
      <c r="BR11" s="13">
        <v>0.36186944137131888</v>
      </c>
      <c r="BS11" s="13">
        <v>0.1883300804987311</v>
      </c>
    </row>
    <row r="12" spans="2:73" ht="32.15" customHeight="1" x14ac:dyDescent="0.35">
      <c r="B12" s="12" t="s">
        <v>149</v>
      </c>
      <c r="C12" s="13">
        <v>0.67374445542995021</v>
      </c>
      <c r="D12" s="13">
        <v>0.47953667201665301</v>
      </c>
      <c r="E12" s="13">
        <v>0.5371329287401484</v>
      </c>
      <c r="F12" s="13">
        <v>0.67276211990920043</v>
      </c>
      <c r="G12" s="13">
        <v>0.67857747549072167</v>
      </c>
      <c r="H12" s="13">
        <v>0.69518569535220187</v>
      </c>
      <c r="I12" s="13">
        <v>0.75751946401064463</v>
      </c>
      <c r="K12" s="13">
        <v>0.66639442826190354</v>
      </c>
      <c r="L12" s="13">
        <v>0.68112568252755334</v>
      </c>
      <c r="N12" s="13">
        <v>0.71498803275444345</v>
      </c>
      <c r="O12" s="13">
        <v>0.69954774202511361</v>
      </c>
      <c r="P12" s="13">
        <v>0.65123294146562005</v>
      </c>
      <c r="Q12" s="13">
        <v>0.61434996141982723</v>
      </c>
      <c r="S12" s="13">
        <v>0.57437250098586579</v>
      </c>
      <c r="T12" s="13">
        <v>0.61017333893663928</v>
      </c>
      <c r="U12" s="13">
        <v>0.77288717527092821</v>
      </c>
      <c r="V12" s="13">
        <v>0.69518120211080581</v>
      </c>
      <c r="W12" s="13">
        <v>0.7864258541837944</v>
      </c>
      <c r="X12" s="13">
        <v>0.71725512297841221</v>
      </c>
      <c r="Y12" s="13">
        <v>0.62259392721191886</v>
      </c>
      <c r="Z12" s="13">
        <v>0.78616716739092729</v>
      </c>
      <c r="AB12" s="13">
        <v>0.55107037140076298</v>
      </c>
      <c r="AC12" s="13">
        <v>0.66669495777325705</v>
      </c>
      <c r="AD12" s="13">
        <v>0.75462079714588925</v>
      </c>
      <c r="AE12" s="13">
        <v>0.66024805818530696</v>
      </c>
      <c r="AF12" s="13">
        <v>0.69308457825144376</v>
      </c>
      <c r="AH12" s="13">
        <v>0.57576285091806956</v>
      </c>
      <c r="AI12" s="13">
        <v>0.72326200045638189</v>
      </c>
      <c r="AJ12" s="13">
        <v>0.74748745655210291</v>
      </c>
      <c r="AK12" s="13">
        <v>0.65999643321366563</v>
      </c>
      <c r="AL12" s="13">
        <v>0.42107400011587132</v>
      </c>
      <c r="AM12" s="13">
        <v>0.67663086243618997</v>
      </c>
      <c r="AO12" s="13">
        <v>0.59028173996856492</v>
      </c>
      <c r="AP12" s="13">
        <v>0.69378729334105071</v>
      </c>
      <c r="AQ12" s="13">
        <v>0.78757561054780112</v>
      </c>
      <c r="AR12" s="13">
        <v>0.69887123526117001</v>
      </c>
      <c r="AS12" s="13">
        <v>0.50584723736544202</v>
      </c>
      <c r="AT12" s="13">
        <v>0.63709849843750332</v>
      </c>
      <c r="AV12" s="13">
        <v>0.69796252466230968</v>
      </c>
      <c r="AW12" s="13">
        <v>0.81965086687170929</v>
      </c>
      <c r="AX12" s="13">
        <v>0.67641107617583607</v>
      </c>
      <c r="AY12" s="13">
        <v>0.43271983298514599</v>
      </c>
      <c r="AZ12" s="13">
        <v>0.65497967378230482</v>
      </c>
      <c r="BB12" s="13">
        <v>0.64003201079959959</v>
      </c>
      <c r="BC12" s="13">
        <v>0.67999810213355705</v>
      </c>
      <c r="BD12" s="13">
        <v>0.78988866374398414</v>
      </c>
      <c r="BE12" s="13">
        <v>0.6883378084237205</v>
      </c>
      <c r="BF12" s="13">
        <v>0.64412136931626551</v>
      </c>
      <c r="BH12" s="13">
        <v>0.59873779121439274</v>
      </c>
      <c r="BI12" s="13">
        <v>0.6716346457606911</v>
      </c>
      <c r="BJ12" s="13">
        <v>0.79545454617901135</v>
      </c>
      <c r="BK12" s="13">
        <v>0.71211858640813286</v>
      </c>
      <c r="BL12" s="13">
        <v>0.67639936496245834</v>
      </c>
      <c r="BN12" s="13">
        <v>0.70378103951837867</v>
      </c>
      <c r="BO12" s="13">
        <v>0.78270827365705897</v>
      </c>
      <c r="BP12" s="13">
        <v>0.69025855840349959</v>
      </c>
      <c r="BQ12" s="13">
        <v>0.56711951364705349</v>
      </c>
      <c r="BR12" s="13">
        <v>0.54552885677094143</v>
      </c>
      <c r="BS12" s="13">
        <v>0.56445994119363763</v>
      </c>
    </row>
    <row r="13" spans="2:73" ht="32.15" customHeight="1" x14ac:dyDescent="0.35">
      <c r="B13" s="12" t="s">
        <v>150</v>
      </c>
      <c r="C13" s="13">
        <v>0.56124978405682802</v>
      </c>
      <c r="D13" s="13">
        <v>0.42892221646473028</v>
      </c>
      <c r="E13" s="13">
        <v>0.40924975701199179</v>
      </c>
      <c r="F13" s="13">
        <v>0.48026802021461112</v>
      </c>
      <c r="G13" s="13">
        <v>0.51543313956638137</v>
      </c>
      <c r="H13" s="13">
        <v>0.62302788150723953</v>
      </c>
      <c r="I13" s="13">
        <v>0.67113601897053088</v>
      </c>
      <c r="K13" s="13">
        <v>0.62432985553139875</v>
      </c>
      <c r="L13" s="13">
        <v>0.49790194570991408</v>
      </c>
      <c r="N13" s="13">
        <v>0.57195552995488619</v>
      </c>
      <c r="O13" s="13">
        <v>0.55684902230177979</v>
      </c>
      <c r="P13" s="13">
        <v>0.55199982852838392</v>
      </c>
      <c r="Q13" s="13">
        <v>0.56497871870263927</v>
      </c>
      <c r="S13" s="13">
        <v>0.42807533201586301</v>
      </c>
      <c r="T13" s="13">
        <v>0.50687786229466558</v>
      </c>
      <c r="U13" s="13">
        <v>0.70606349078322617</v>
      </c>
      <c r="V13" s="13">
        <v>0.72142181978410913</v>
      </c>
      <c r="W13" s="13">
        <v>0.71227005564295043</v>
      </c>
      <c r="X13" s="13">
        <v>0.60144097633377192</v>
      </c>
      <c r="Y13" s="13">
        <v>0.36382876637976158</v>
      </c>
      <c r="Z13" s="13">
        <v>0.51368446217969899</v>
      </c>
      <c r="AB13" s="13">
        <v>0.56012523596202068</v>
      </c>
      <c r="AC13" s="13">
        <v>0.5477393149756602</v>
      </c>
      <c r="AD13" s="13">
        <v>0.63940604643465748</v>
      </c>
      <c r="AE13" s="13">
        <v>0.55652247650530262</v>
      </c>
      <c r="AF13" s="13">
        <v>0.48321000338498499</v>
      </c>
      <c r="AH13" s="13">
        <v>0.39419314879590228</v>
      </c>
      <c r="AI13" s="13">
        <v>0.52768457382350442</v>
      </c>
      <c r="AJ13" s="13">
        <v>0.6219507746274866</v>
      </c>
      <c r="AK13" s="13">
        <v>0.64090252682221982</v>
      </c>
      <c r="AL13" s="13">
        <v>0.46111821075643522</v>
      </c>
      <c r="AM13" s="13">
        <v>0.59098226767098094</v>
      </c>
      <c r="AO13" s="13">
        <v>0.39644041544544001</v>
      </c>
      <c r="AP13" s="13">
        <v>0.54179863231083902</v>
      </c>
      <c r="AQ13" s="13">
        <v>0.64478730059393297</v>
      </c>
      <c r="AR13" s="13">
        <v>0.64106507859517714</v>
      </c>
      <c r="AS13" s="13">
        <v>0.41781412383060401</v>
      </c>
      <c r="AT13" s="13">
        <v>0.57184612789755573</v>
      </c>
      <c r="AV13" s="13">
        <v>0.53300555884169898</v>
      </c>
      <c r="AW13" s="13">
        <v>0.68197215969696856</v>
      </c>
      <c r="AX13" s="13">
        <v>0.56932882758797831</v>
      </c>
      <c r="AY13" s="13">
        <v>0.40130093125953259</v>
      </c>
      <c r="AZ13" s="13">
        <v>0.57006301894743128</v>
      </c>
      <c r="BB13" s="13">
        <v>0.49624763860738558</v>
      </c>
      <c r="BC13" s="13">
        <v>0.51694356894830762</v>
      </c>
      <c r="BD13" s="13">
        <v>0.62865002612463539</v>
      </c>
      <c r="BE13" s="13">
        <v>0.5990936191930154</v>
      </c>
      <c r="BF13" s="13">
        <v>0.3831637366054399</v>
      </c>
      <c r="BH13" s="13">
        <v>0.50640744938092064</v>
      </c>
      <c r="BI13" s="13">
        <v>0.49996466280095281</v>
      </c>
      <c r="BJ13" s="13">
        <v>0.63629957871806075</v>
      </c>
      <c r="BK13" s="13">
        <v>0.60513871606613201</v>
      </c>
      <c r="BL13" s="13">
        <v>0.38840038384801351</v>
      </c>
      <c r="BN13" s="13">
        <v>0.54928071712108717</v>
      </c>
      <c r="BO13" s="13">
        <v>0.67783325778045189</v>
      </c>
      <c r="BP13" s="13">
        <v>0.63404494946268741</v>
      </c>
      <c r="BQ13" s="13">
        <v>0.52630679036280992</v>
      </c>
      <c r="BR13" s="13">
        <v>0.47753531659998888</v>
      </c>
      <c r="BS13" s="13">
        <v>0.33203279399605168</v>
      </c>
    </row>
    <row r="14" spans="2:73" ht="46" customHeight="1" x14ac:dyDescent="0.35">
      <c r="B14" s="12" t="s">
        <v>151</v>
      </c>
      <c r="C14" s="13">
        <v>0.45986589105123199</v>
      </c>
      <c r="D14" s="13">
        <v>0.27710819838021911</v>
      </c>
      <c r="E14" s="13">
        <v>0.48152144217448761</v>
      </c>
      <c r="F14" s="13">
        <v>0.4064288976369434</v>
      </c>
      <c r="G14" s="13">
        <v>0.44547719970810301</v>
      </c>
      <c r="H14" s="13">
        <v>0.46292961793242321</v>
      </c>
      <c r="I14" s="13">
        <v>0.52205637800977012</v>
      </c>
      <c r="K14" s="13">
        <v>0.44686929737877412</v>
      </c>
      <c r="L14" s="13">
        <v>0.4729176536091626</v>
      </c>
      <c r="N14" s="13">
        <v>0.44296567698464329</v>
      </c>
      <c r="O14" s="13">
        <v>0.45194594368552732</v>
      </c>
      <c r="P14" s="13">
        <v>0.4760170464798284</v>
      </c>
      <c r="Q14" s="13">
        <v>0.47828517978614271</v>
      </c>
      <c r="S14" s="13">
        <v>0.45180575781802401</v>
      </c>
      <c r="T14" s="13">
        <v>0.39334072887956861</v>
      </c>
      <c r="U14" s="13">
        <v>0.3499770359739065</v>
      </c>
      <c r="V14" s="13">
        <v>0.54998858370541726</v>
      </c>
      <c r="W14" s="13">
        <v>0.46500275432666022</v>
      </c>
      <c r="X14" s="13">
        <v>0.47460846390323902</v>
      </c>
      <c r="Y14" s="13">
        <v>0.41307326401695887</v>
      </c>
      <c r="Z14" s="13">
        <v>0.51015735779744908</v>
      </c>
      <c r="AB14" s="13">
        <v>0.50778800512919076</v>
      </c>
      <c r="AC14" s="13">
        <v>0.45853878012989557</v>
      </c>
      <c r="AD14" s="13">
        <v>0.51303204206234165</v>
      </c>
      <c r="AE14" s="13">
        <v>0.4589696073330703</v>
      </c>
      <c r="AF14" s="13">
        <v>0.39274350726962509</v>
      </c>
      <c r="AH14" s="13">
        <v>0.42961342014634618</v>
      </c>
      <c r="AI14" s="13">
        <v>0.44444120826377709</v>
      </c>
      <c r="AJ14" s="13">
        <v>0.54343019252730362</v>
      </c>
      <c r="AK14" s="13">
        <v>0.43116145750660911</v>
      </c>
      <c r="AL14" s="13">
        <v>0.2941915086174603</v>
      </c>
      <c r="AM14" s="13">
        <v>0.52266510614570905</v>
      </c>
      <c r="AO14" s="13">
        <v>0.44334172986299009</v>
      </c>
      <c r="AP14" s="13">
        <v>0.47917986242192617</v>
      </c>
      <c r="AQ14" s="13">
        <v>0.53241719734177084</v>
      </c>
      <c r="AR14" s="13">
        <v>0.34610427548350908</v>
      </c>
      <c r="AS14" s="13">
        <v>0.32971289341856491</v>
      </c>
      <c r="AT14" s="13">
        <v>0.51482944219226756</v>
      </c>
      <c r="AV14" s="13">
        <v>0.44232543968125282</v>
      </c>
      <c r="AW14" s="13">
        <v>0.50996969624236654</v>
      </c>
      <c r="AX14" s="13">
        <v>0.47723778459269689</v>
      </c>
      <c r="AY14" s="13">
        <v>0.3655446605724661</v>
      </c>
      <c r="AZ14" s="13">
        <v>0.50773250729813468</v>
      </c>
      <c r="BB14" s="13">
        <v>0.40719296387416248</v>
      </c>
      <c r="BC14" s="13">
        <v>0.47971293347066968</v>
      </c>
      <c r="BD14" s="13">
        <v>0.52227110757698236</v>
      </c>
      <c r="BE14" s="13">
        <v>0.47100121830626968</v>
      </c>
      <c r="BF14" s="13">
        <v>0.40479429363636721</v>
      </c>
      <c r="BH14" s="13">
        <v>0.41687952138222578</v>
      </c>
      <c r="BI14" s="13">
        <v>0.52139167980420653</v>
      </c>
      <c r="BJ14" s="13">
        <v>0.49669972022132541</v>
      </c>
      <c r="BK14" s="13">
        <v>0.40594937036065848</v>
      </c>
      <c r="BL14" s="13">
        <v>0.37662657986513709</v>
      </c>
      <c r="BN14" s="13">
        <v>0.42945699148246769</v>
      </c>
      <c r="BO14" s="13">
        <v>0.50721805320754865</v>
      </c>
      <c r="BP14" s="13">
        <v>0.51862081657446457</v>
      </c>
      <c r="BQ14" s="13">
        <v>0.5481130679181434</v>
      </c>
      <c r="BR14" s="13">
        <v>0.2377505762162071</v>
      </c>
      <c r="BS14" s="13">
        <v>0.42065677015272651</v>
      </c>
    </row>
    <row r="15" spans="2:73" ht="46" customHeight="1" x14ac:dyDescent="0.35">
      <c r="B15" s="12" t="s">
        <v>152</v>
      </c>
      <c r="C15" s="13">
        <v>0.46623627945357882</v>
      </c>
      <c r="D15" s="13">
        <v>0.32949873327856388</v>
      </c>
      <c r="E15" s="13">
        <v>0.37353426068745849</v>
      </c>
      <c r="F15" s="13">
        <v>0.42113714845621941</v>
      </c>
      <c r="G15" s="13">
        <v>0.40836005517406859</v>
      </c>
      <c r="H15" s="13">
        <v>0.40628806092082648</v>
      </c>
      <c r="I15" s="13">
        <v>0.61305555875783913</v>
      </c>
      <c r="K15" s="13">
        <v>0.43381348054557672</v>
      </c>
      <c r="L15" s="13">
        <v>0.49879670901502282</v>
      </c>
      <c r="N15" s="13">
        <v>0.48435623916080628</v>
      </c>
      <c r="O15" s="13">
        <v>0.49945741248666958</v>
      </c>
      <c r="P15" s="13">
        <v>0.41467439092903052</v>
      </c>
      <c r="Q15" s="13">
        <v>0.46000941176540872</v>
      </c>
      <c r="S15" s="13">
        <v>0.35211162421003728</v>
      </c>
      <c r="T15" s="13">
        <v>0.39597294079313727</v>
      </c>
      <c r="U15" s="13">
        <v>0.60257858017923238</v>
      </c>
      <c r="V15" s="13">
        <v>0.66132648342068057</v>
      </c>
      <c r="W15" s="13">
        <v>0.58845571127196195</v>
      </c>
      <c r="X15" s="13">
        <v>0.4290586074189579</v>
      </c>
      <c r="Y15" s="13">
        <v>0.36797205614211009</v>
      </c>
      <c r="Z15" s="13">
        <v>0.45073655288770942</v>
      </c>
      <c r="AB15" s="13">
        <v>0.48438867854063011</v>
      </c>
      <c r="AC15" s="13">
        <v>0.44027458922503437</v>
      </c>
      <c r="AD15" s="13">
        <v>0.49040700855709851</v>
      </c>
      <c r="AE15" s="13">
        <v>0.51510564124903058</v>
      </c>
      <c r="AF15" s="13">
        <v>0.38097084996529551</v>
      </c>
      <c r="AH15" s="13">
        <v>0.35918186444604649</v>
      </c>
      <c r="AI15" s="13">
        <v>0.44087425952969511</v>
      </c>
      <c r="AJ15" s="13">
        <v>0.56784152963430978</v>
      </c>
      <c r="AK15" s="13">
        <v>0.56737744694327652</v>
      </c>
      <c r="AL15" s="13">
        <v>0.34148122177281659</v>
      </c>
      <c r="AM15" s="13">
        <v>0.4458677598690981</v>
      </c>
      <c r="AO15" s="13">
        <v>0.3109021465624639</v>
      </c>
      <c r="AP15" s="13">
        <v>0.45820881903541327</v>
      </c>
      <c r="AQ15" s="13">
        <v>0.60022390955973293</v>
      </c>
      <c r="AR15" s="13">
        <v>0.50482962826435407</v>
      </c>
      <c r="AS15" s="13">
        <v>0.37904850667901951</v>
      </c>
      <c r="AT15" s="13">
        <v>0.45222688250758319</v>
      </c>
      <c r="AV15" s="13">
        <v>0.45679959962568578</v>
      </c>
      <c r="AW15" s="13">
        <v>0.55275380275488462</v>
      </c>
      <c r="AX15" s="13">
        <v>0.56222265428902674</v>
      </c>
      <c r="AY15" s="13">
        <v>0.37115306466575482</v>
      </c>
      <c r="AZ15" s="13">
        <v>0.44137132516768568</v>
      </c>
      <c r="BB15" s="13">
        <v>0.39393621208859297</v>
      </c>
      <c r="BC15" s="13">
        <v>0.42446741684550182</v>
      </c>
      <c r="BD15" s="13">
        <v>0.55666496265923049</v>
      </c>
      <c r="BE15" s="13">
        <v>0.57609330215106191</v>
      </c>
      <c r="BF15" s="13">
        <v>0.57786164381693528</v>
      </c>
      <c r="BH15" s="13">
        <v>0.36478264996655713</v>
      </c>
      <c r="BI15" s="13">
        <v>0.41046182995741332</v>
      </c>
      <c r="BJ15" s="13">
        <v>0.53662585259196816</v>
      </c>
      <c r="BK15" s="13">
        <v>0.60359638221216017</v>
      </c>
      <c r="BL15" s="13">
        <v>0.63152399910084167</v>
      </c>
      <c r="BN15" s="13">
        <v>0.45568686002072112</v>
      </c>
      <c r="BO15" s="13">
        <v>0.5566709355417363</v>
      </c>
      <c r="BP15" s="13">
        <v>0.63052315302881656</v>
      </c>
      <c r="BQ15" s="13">
        <v>0.44496070172912522</v>
      </c>
      <c r="BR15" s="13">
        <v>0.50848785340952152</v>
      </c>
      <c r="BS15" s="13">
        <v>0.28930089163559602</v>
      </c>
    </row>
    <row r="16" spans="2:73" ht="32.15" customHeight="1" x14ac:dyDescent="0.35">
      <c r="B16" s="12" t="s">
        <v>153</v>
      </c>
      <c r="C16" s="13">
        <v>0.26268893944418947</v>
      </c>
      <c r="D16" s="13">
        <v>0.13822444248108881</v>
      </c>
      <c r="E16" s="13">
        <v>0.19487274437013499</v>
      </c>
      <c r="F16" s="13">
        <v>0.1771004983628004</v>
      </c>
      <c r="G16" s="13">
        <v>0.19159069330839951</v>
      </c>
      <c r="H16" s="13">
        <v>0.31923067675295502</v>
      </c>
      <c r="I16" s="13">
        <v>0.35564770738293838</v>
      </c>
      <c r="K16" s="13">
        <v>0.26839519197880363</v>
      </c>
      <c r="L16" s="13">
        <v>0.25695846459406002</v>
      </c>
      <c r="N16" s="13">
        <v>0.21126057404695051</v>
      </c>
      <c r="O16" s="13">
        <v>0.20964534851193409</v>
      </c>
      <c r="P16" s="13">
        <v>0.29853361325241101</v>
      </c>
      <c r="Q16" s="13">
        <v>0.3495910545544636</v>
      </c>
      <c r="S16" s="13">
        <v>0.20122363123358211</v>
      </c>
      <c r="T16" s="13">
        <v>0.22855408916539499</v>
      </c>
      <c r="U16" s="13">
        <v>0.21028962443000351</v>
      </c>
      <c r="V16" s="13">
        <v>0.2413898270022268</v>
      </c>
      <c r="W16" s="13">
        <v>0.35549551159597159</v>
      </c>
      <c r="X16" s="13">
        <v>0.33071600691037611</v>
      </c>
      <c r="Y16" s="13">
        <v>0.22194431120750061</v>
      </c>
      <c r="Z16" s="13">
        <v>0.35634190020475331</v>
      </c>
      <c r="AB16" s="13">
        <v>0.30633258189321477</v>
      </c>
      <c r="AC16" s="13">
        <v>0.29396572646622832</v>
      </c>
      <c r="AD16" s="13">
        <v>0.2423880768276872</v>
      </c>
      <c r="AE16" s="13">
        <v>0.25414976700366521</v>
      </c>
      <c r="AF16" s="13">
        <v>0.14502521389512391</v>
      </c>
      <c r="AH16" s="13">
        <v>0.21623457139166191</v>
      </c>
      <c r="AI16" s="13">
        <v>0.17035419691183379</v>
      </c>
      <c r="AJ16" s="13">
        <v>0.2994265167406634</v>
      </c>
      <c r="AK16" s="13">
        <v>0.14018382228679019</v>
      </c>
      <c r="AL16" s="13">
        <v>0.16635497335903479</v>
      </c>
      <c r="AM16" s="13">
        <v>0.41556592334795361</v>
      </c>
      <c r="AO16" s="13">
        <v>0.1790609277954063</v>
      </c>
      <c r="AP16" s="13">
        <v>0.16599826007680071</v>
      </c>
      <c r="AQ16" s="13">
        <v>0.29499279946915741</v>
      </c>
      <c r="AR16" s="13">
        <v>9.0222535347227448E-2</v>
      </c>
      <c r="AS16" s="13">
        <v>0.23710179235980219</v>
      </c>
      <c r="AT16" s="13">
        <v>0.41435570972688762</v>
      </c>
      <c r="AV16" s="13">
        <v>0.1541428587822819</v>
      </c>
      <c r="AW16" s="13">
        <v>0.33871941358152752</v>
      </c>
      <c r="AX16" s="13">
        <v>0.14752905840954059</v>
      </c>
      <c r="AY16" s="13">
        <v>0.21263824772042489</v>
      </c>
      <c r="AZ16" s="13">
        <v>0.38227355670097052</v>
      </c>
      <c r="BB16" s="13">
        <v>0.25826256263720471</v>
      </c>
      <c r="BC16" s="13">
        <v>0.18510813592980141</v>
      </c>
      <c r="BD16" s="13">
        <v>0.44012373489389861</v>
      </c>
      <c r="BE16" s="13">
        <v>0.15135852762889671</v>
      </c>
      <c r="BF16" s="13">
        <v>0.27028289546960382</v>
      </c>
      <c r="BH16" s="13">
        <v>0.23053051322063101</v>
      </c>
      <c r="BI16" s="13">
        <v>0.19234273729414769</v>
      </c>
      <c r="BJ16" s="13">
        <v>0.42858097122554639</v>
      </c>
      <c r="BK16" s="13">
        <v>0.1358480830603844</v>
      </c>
      <c r="BL16" s="13">
        <v>0.2317989790654911</v>
      </c>
      <c r="BN16" s="13">
        <v>0.17838424667376501</v>
      </c>
      <c r="BO16" s="13">
        <v>0.37603999649020958</v>
      </c>
      <c r="BP16" s="13">
        <v>0.16955914915293471</v>
      </c>
      <c r="BQ16" s="13">
        <v>0.41309148457812189</v>
      </c>
      <c r="BR16" s="13">
        <v>0.28185219002746359</v>
      </c>
      <c r="BS16" s="13">
        <v>0.29664815378094272</v>
      </c>
    </row>
    <row r="17" spans="2:71" ht="19" customHeight="1" x14ac:dyDescent="0.35">
      <c r="B17" s="12" t="s">
        <v>154</v>
      </c>
      <c r="C17" s="13">
        <v>5.8376567665697633E-2</v>
      </c>
      <c r="D17" s="13">
        <v>0</v>
      </c>
      <c r="E17" s="13">
        <v>2.3022053277661599E-2</v>
      </c>
      <c r="F17" s="13">
        <v>5.2746300591443938E-2</v>
      </c>
      <c r="G17" s="13">
        <v>3.9613663816594202E-2</v>
      </c>
      <c r="H17" s="13">
        <v>6.5781719981949149E-2</v>
      </c>
      <c r="I17" s="13">
        <v>9.267818763976951E-2</v>
      </c>
      <c r="K17" s="13">
        <v>6.5889637900940101E-2</v>
      </c>
      <c r="L17" s="13">
        <v>5.0831605403836307E-2</v>
      </c>
      <c r="N17" s="13">
        <v>8.1657055856977065E-2</v>
      </c>
      <c r="O17" s="13">
        <v>4.6563781421916341E-2</v>
      </c>
      <c r="P17" s="13">
        <v>4.9577779076852672E-2</v>
      </c>
      <c r="Q17" s="13">
        <v>6.1931018521150627E-2</v>
      </c>
      <c r="S17" s="13">
        <v>5.3855473771079458E-2</v>
      </c>
      <c r="T17" s="13">
        <v>5.3689779542339638E-2</v>
      </c>
      <c r="U17" s="13">
        <v>8.4335803040200621E-2</v>
      </c>
      <c r="V17" s="13">
        <v>4.6850267089507777E-2</v>
      </c>
      <c r="W17" s="13">
        <v>1.7202527350409461E-2</v>
      </c>
      <c r="X17" s="13">
        <v>0.1074814150041665</v>
      </c>
      <c r="Y17" s="13">
        <v>0.1122802853824728</v>
      </c>
      <c r="Z17" s="13">
        <v>4.4790737173293307E-2</v>
      </c>
      <c r="AB17" s="13">
        <v>6.3996465548696521E-2</v>
      </c>
      <c r="AC17" s="13">
        <v>6.5469505093035715E-2</v>
      </c>
      <c r="AD17" s="13">
        <v>5.3428570708652062E-2</v>
      </c>
      <c r="AE17" s="13">
        <v>5.9765835187000939E-2</v>
      </c>
      <c r="AF17" s="13">
        <v>3.4232596238405751E-2</v>
      </c>
      <c r="AH17" s="13">
        <v>3.409135427898459E-2</v>
      </c>
      <c r="AI17" s="13">
        <v>6.4732362219822011E-3</v>
      </c>
      <c r="AJ17" s="13">
        <v>0.1105757386367497</v>
      </c>
      <c r="AK17" s="13">
        <v>2.2393278749125022E-2</v>
      </c>
      <c r="AL17" s="13">
        <v>6.1802401470856833E-2</v>
      </c>
      <c r="AM17" s="13">
        <v>9.4950547365208998E-2</v>
      </c>
      <c r="AO17" s="13">
        <v>2.2611281600351221E-2</v>
      </c>
      <c r="AP17" s="13">
        <v>1.8961044879461361E-2</v>
      </c>
      <c r="AQ17" s="13">
        <v>0.10615139145071049</v>
      </c>
      <c r="AR17" s="13">
        <v>1.333800250092667E-2</v>
      </c>
      <c r="AS17" s="13">
        <v>2.4665750424911141E-2</v>
      </c>
      <c r="AT17" s="13">
        <v>8.3797488909784348E-2</v>
      </c>
      <c r="AV17" s="13">
        <v>1.507265260294703E-2</v>
      </c>
      <c r="AW17" s="13">
        <v>0.1246963825455103</v>
      </c>
      <c r="AX17" s="13">
        <v>2.4100012779677341E-2</v>
      </c>
      <c r="AY17" s="13">
        <v>2.0771396997240031E-2</v>
      </c>
      <c r="AZ17" s="13">
        <v>8.6257682829226134E-2</v>
      </c>
      <c r="BB17" s="13">
        <v>4.2969179606628598E-2</v>
      </c>
      <c r="BC17" s="13">
        <v>4.9808873538908442E-2</v>
      </c>
      <c r="BD17" s="13">
        <v>0.1258082377183341</v>
      </c>
      <c r="BE17" s="13">
        <v>1.1044434800820921E-2</v>
      </c>
      <c r="BF17" s="13">
        <v>0</v>
      </c>
      <c r="BH17" s="13">
        <v>4.6708535728326277E-2</v>
      </c>
      <c r="BI17" s="13">
        <v>4.4388500286109037E-2</v>
      </c>
      <c r="BJ17" s="13">
        <v>0.11100096264639731</v>
      </c>
      <c r="BK17" s="13">
        <v>2.9704902134939159E-2</v>
      </c>
      <c r="BL17" s="13">
        <v>0</v>
      </c>
      <c r="BN17" s="13">
        <v>5.1236230880324758E-2</v>
      </c>
      <c r="BO17" s="13">
        <v>0.1166529772369128</v>
      </c>
      <c r="BP17" s="13">
        <v>1.2434659661421051E-2</v>
      </c>
      <c r="BQ17" s="13">
        <v>9.5146046175033527E-2</v>
      </c>
      <c r="BR17" s="13">
        <v>0</v>
      </c>
      <c r="BS17" s="13">
        <v>2.8288470842687329E-2</v>
      </c>
    </row>
    <row r="18" spans="2:71" ht="19" customHeight="1" x14ac:dyDescent="0.35">
      <c r="B18" s="12" t="s">
        <v>96</v>
      </c>
      <c r="C18" s="13">
        <v>2.257434525609996E-2</v>
      </c>
      <c r="D18" s="13">
        <v>6.6182981624032022E-2</v>
      </c>
      <c r="E18" s="13">
        <v>7.1646483690947213E-2</v>
      </c>
      <c r="F18" s="13">
        <v>1.104507118510638E-2</v>
      </c>
      <c r="G18" s="13">
        <v>2.2128368018302799E-2</v>
      </c>
      <c r="H18" s="13">
        <v>2.0217019772636059E-2</v>
      </c>
      <c r="I18" s="13">
        <v>0</v>
      </c>
      <c r="K18" s="13">
        <v>2.2843233515108929E-2</v>
      </c>
      <c r="L18" s="13">
        <v>2.230431560066512E-2</v>
      </c>
      <c r="N18" s="13">
        <v>1.080249455370243E-2</v>
      </c>
      <c r="O18" s="13">
        <v>2.9738729827145101E-2</v>
      </c>
      <c r="P18" s="13">
        <v>3.227256942191048E-2</v>
      </c>
      <c r="Q18" s="13">
        <v>1.416123181848508E-2</v>
      </c>
      <c r="S18" s="13">
        <v>2.407562983459598E-2</v>
      </c>
      <c r="T18" s="13">
        <v>3.8121329439803127E-2</v>
      </c>
      <c r="U18" s="13">
        <v>0</v>
      </c>
      <c r="V18" s="13">
        <v>9.1211104863986592E-3</v>
      </c>
      <c r="W18" s="13">
        <v>1.417736149865534E-2</v>
      </c>
      <c r="X18" s="13">
        <v>0</v>
      </c>
      <c r="Y18" s="13">
        <v>0.1288379383298856</v>
      </c>
      <c r="Z18" s="13">
        <v>2.3503586591802291E-2</v>
      </c>
      <c r="AB18" s="13">
        <v>1.005453952823583E-2</v>
      </c>
      <c r="AC18" s="13">
        <v>3.1910306103266492E-2</v>
      </c>
      <c r="AD18" s="13">
        <v>2.0852314491363811E-2</v>
      </c>
      <c r="AE18" s="13">
        <v>0</v>
      </c>
      <c r="AF18" s="13">
        <v>1.528743594068549E-2</v>
      </c>
      <c r="AH18" s="13">
        <v>6.3386739600713726E-2</v>
      </c>
      <c r="AI18" s="13">
        <v>4.8525021379486584E-3</v>
      </c>
      <c r="AJ18" s="13">
        <v>2.5360747092736051E-2</v>
      </c>
      <c r="AK18" s="13">
        <v>2.7390981947304431E-2</v>
      </c>
      <c r="AL18" s="13">
        <v>3.0947447682822909E-2</v>
      </c>
      <c r="AM18" s="13">
        <v>7.2167154211829673E-3</v>
      </c>
      <c r="AO18" s="13">
        <v>7.4037317693003063E-2</v>
      </c>
      <c r="AP18" s="13">
        <v>5.0296720626148593E-3</v>
      </c>
      <c r="AQ18" s="13">
        <v>1.2888155268157101E-2</v>
      </c>
      <c r="AR18" s="13">
        <v>2.8453149591702229E-2</v>
      </c>
      <c r="AS18" s="13">
        <v>2.9697518483268289E-2</v>
      </c>
      <c r="AT18" s="13">
        <v>1.370887313995453E-2</v>
      </c>
      <c r="AV18" s="13">
        <v>1.053026999891008E-2</v>
      </c>
      <c r="AW18" s="13">
        <v>0</v>
      </c>
      <c r="AX18" s="13">
        <v>1.5174591416151999E-2</v>
      </c>
      <c r="AY18" s="13">
        <v>4.894209386764134E-2</v>
      </c>
      <c r="AZ18" s="13">
        <v>1.7092495436138621E-2</v>
      </c>
      <c r="BB18" s="13">
        <v>4.0218035189499103E-2</v>
      </c>
      <c r="BC18" s="13">
        <v>4.1031699368817278E-3</v>
      </c>
      <c r="BD18" s="13">
        <v>1.4927690196489299E-2</v>
      </c>
      <c r="BE18" s="13">
        <v>4.9438338522183101E-2</v>
      </c>
      <c r="BF18" s="13">
        <v>0</v>
      </c>
      <c r="BH18" s="13">
        <v>4.3717975320199352E-2</v>
      </c>
      <c r="BI18" s="13">
        <v>1.0947077264179849E-2</v>
      </c>
      <c r="BJ18" s="13">
        <v>6.9693392461175297E-3</v>
      </c>
      <c r="BK18" s="13">
        <v>3.5371184132860799E-2</v>
      </c>
      <c r="BL18" s="13">
        <v>0</v>
      </c>
      <c r="BN18" s="13">
        <v>8.1021622796094012E-3</v>
      </c>
      <c r="BO18" s="13">
        <v>1.8336928400670579E-2</v>
      </c>
      <c r="BP18" s="13">
        <v>1.8352825650775461E-2</v>
      </c>
      <c r="BQ18" s="13">
        <v>2.6775348719478159E-2</v>
      </c>
      <c r="BR18" s="13">
        <v>0</v>
      </c>
      <c r="BS18" s="13">
        <v>4.5658993665927107E-2</v>
      </c>
    </row>
    <row r="20" spans="2:71" x14ac:dyDescent="0.35">
      <c r="B20" s="16" t="s">
        <v>18</v>
      </c>
    </row>
    <row r="21" spans="2:71" x14ac:dyDescent="0.35">
      <c r="B21" t="s">
        <v>292</v>
      </c>
    </row>
    <row r="22" spans="2:71" x14ac:dyDescent="0.35">
      <c r="B22" t="s">
        <v>9</v>
      </c>
    </row>
    <row r="23" spans="2:71" x14ac:dyDescent="0.35">
      <c r="B23"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H19"/>
  <sheetViews>
    <sheetView showGridLines="0" workbookViewId="0"/>
  </sheetViews>
  <sheetFormatPr defaultRowHeight="14.5" x14ac:dyDescent="0.35"/>
  <cols>
    <col min="1" max="1" width="5" customWidth="1"/>
    <col min="2" max="2" width="25" customWidth="1"/>
    <col min="3" max="8" width="20" customWidth="1"/>
  </cols>
  <sheetData>
    <row r="2" spans="2:8" ht="40" customHeight="1" x14ac:dyDescent="0.35">
      <c r="D2" s="14" t="s">
        <v>297</v>
      </c>
    </row>
    <row r="6" spans="2:8" ht="50.15" customHeight="1" x14ac:dyDescent="0.35">
      <c r="C6" s="15" t="s">
        <v>298</v>
      </c>
      <c r="D6" s="15" t="s">
        <v>299</v>
      </c>
      <c r="E6" s="15" t="s">
        <v>300</v>
      </c>
      <c r="F6" s="15" t="s">
        <v>301</v>
      </c>
      <c r="G6" s="15" t="s">
        <v>302</v>
      </c>
      <c r="H6" s="15" t="s">
        <v>303</v>
      </c>
    </row>
    <row r="7" spans="2:8" x14ac:dyDescent="0.35">
      <c r="B7" s="12" t="s">
        <v>156</v>
      </c>
      <c r="C7" s="13">
        <v>0.19365720239784431</v>
      </c>
      <c r="D7" s="13">
        <v>9.3060131587953246E-2</v>
      </c>
      <c r="E7" s="13">
        <v>0.183238637497639</v>
      </c>
      <c r="F7" s="13">
        <v>0.22529994759763511</v>
      </c>
      <c r="G7" s="13">
        <v>0.21616427266227989</v>
      </c>
      <c r="H7" s="13">
        <v>0.21816038362901491</v>
      </c>
    </row>
    <row r="8" spans="2:8" x14ac:dyDescent="0.35">
      <c r="B8" s="12" t="s">
        <v>157</v>
      </c>
      <c r="C8" s="13">
        <v>0.26742607491416581</v>
      </c>
      <c r="D8" s="13">
        <v>0.15828480165944281</v>
      </c>
      <c r="E8" s="13">
        <v>0.27731499223069039</v>
      </c>
      <c r="F8" s="13">
        <v>0.26722354834745859</v>
      </c>
      <c r="G8" s="13">
        <v>0.26165819746528701</v>
      </c>
      <c r="H8" s="13">
        <v>0.23555523791755631</v>
      </c>
    </row>
    <row r="9" spans="2:8" x14ac:dyDescent="0.35">
      <c r="B9" s="12" t="s">
        <v>158</v>
      </c>
      <c r="C9" s="13">
        <v>6.8431661079780895E-2</v>
      </c>
      <c r="D9" s="13">
        <v>0.22479471757230379</v>
      </c>
      <c r="E9" s="13">
        <v>0.1134051032326116</v>
      </c>
      <c r="F9" s="13">
        <v>0.11934556384470529</v>
      </c>
      <c r="G9" s="13">
        <v>6.4198119265373499E-2</v>
      </c>
      <c r="H9" s="13">
        <v>0.14613402777105061</v>
      </c>
    </row>
    <row r="10" spans="2:8" x14ac:dyDescent="0.35">
      <c r="B10" s="12" t="s">
        <v>159</v>
      </c>
      <c r="C10" s="13">
        <v>0.1755399162068543</v>
      </c>
      <c r="D10" s="13">
        <v>0.25270762981763861</v>
      </c>
      <c r="E10" s="13">
        <v>0.1761658555644795</v>
      </c>
      <c r="F10" s="13">
        <v>0.14864481960781181</v>
      </c>
      <c r="G10" s="13">
        <v>0.18823138635192441</v>
      </c>
      <c r="H10" s="13">
        <v>0.13930433128579731</v>
      </c>
    </row>
    <row r="11" spans="2:8" x14ac:dyDescent="0.35">
      <c r="B11" s="12" t="s">
        <v>160</v>
      </c>
      <c r="C11" s="13">
        <v>0.2151752404208134</v>
      </c>
      <c r="D11" s="13">
        <v>0.14597530403984829</v>
      </c>
      <c r="E11" s="13">
        <v>0.14815414848196279</v>
      </c>
      <c r="F11" s="13">
        <v>0.1292460017291496</v>
      </c>
      <c r="G11" s="13">
        <v>0.193491869219128</v>
      </c>
      <c r="H11" s="13">
        <v>0.16975633999327849</v>
      </c>
    </row>
    <row r="12" spans="2:8" x14ac:dyDescent="0.35">
      <c r="B12" s="12" t="s">
        <v>96</v>
      </c>
      <c r="C12" s="13">
        <v>7.9769904980541345E-2</v>
      </c>
      <c r="D12" s="13">
        <v>0.1251774153228134</v>
      </c>
      <c r="E12" s="13">
        <v>0.1017212629926169</v>
      </c>
      <c r="F12" s="13">
        <v>0.1102401188732397</v>
      </c>
      <c r="G12" s="13">
        <v>7.6256155036007259E-2</v>
      </c>
      <c r="H12" s="13">
        <v>9.1089679403302481E-2</v>
      </c>
    </row>
    <row r="15" spans="2:8" x14ac:dyDescent="0.35">
      <c r="B15" t="s">
        <v>292</v>
      </c>
    </row>
    <row r="16" spans="2:8" x14ac:dyDescent="0.35">
      <c r="B16" t="s">
        <v>9</v>
      </c>
    </row>
    <row r="19" spans="2:2" x14ac:dyDescent="0.35">
      <c r="B19" t="str">
        <f>HYPERLINK("#Contents!A1", "Return to Contents")</f>
        <v>Return to Contents</v>
      </c>
    </row>
  </sheetData>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U19"/>
  <sheetViews>
    <sheetView showGridLines="0" workbookViewId="0">
      <pane xSplit="2" topLeftCell="BD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156</v>
      </c>
      <c r="C9" s="13">
        <v>0.19365720239784431</v>
      </c>
      <c r="D9" s="13">
        <v>0.20106523979583629</v>
      </c>
      <c r="E9" s="13">
        <v>0.26404655837045421</v>
      </c>
      <c r="F9" s="13">
        <v>0.21763217436947979</v>
      </c>
      <c r="G9" s="13">
        <v>0.2166414106213273</v>
      </c>
      <c r="H9" s="13">
        <v>0.17190806280301041</v>
      </c>
      <c r="I9" s="13">
        <v>0.1227892328799849</v>
      </c>
      <c r="K9" s="13">
        <v>0.1905188231054015</v>
      </c>
      <c r="L9" s="13">
        <v>0.19723975690490031</v>
      </c>
      <c r="N9" s="13">
        <v>0.19848269437298491</v>
      </c>
      <c r="O9" s="13">
        <v>0.1513798954374726</v>
      </c>
      <c r="P9" s="13">
        <v>0.18893504762857499</v>
      </c>
      <c r="Q9" s="13">
        <v>0.24292744458889359</v>
      </c>
      <c r="S9" s="13">
        <v>0.20437629875293831</v>
      </c>
      <c r="T9" s="13">
        <v>0.1668629163329958</v>
      </c>
      <c r="U9" s="13">
        <v>0.2431699419144388</v>
      </c>
      <c r="V9" s="13">
        <v>0.17396590659940131</v>
      </c>
      <c r="W9" s="13">
        <v>0.17461891649062641</v>
      </c>
      <c r="X9" s="13">
        <v>0.19480133511575101</v>
      </c>
      <c r="Y9" s="13">
        <v>0.1153171796351872</v>
      </c>
      <c r="Z9" s="13">
        <v>0.26557446921556721</v>
      </c>
      <c r="AB9" s="13">
        <v>0.26244939735797113</v>
      </c>
      <c r="AC9" s="13">
        <v>0.18439299474961421</v>
      </c>
      <c r="AD9" s="13">
        <v>0.15158021593272331</v>
      </c>
      <c r="AE9" s="13">
        <v>0.18038364340589341</v>
      </c>
      <c r="AF9" s="13">
        <v>0.23673790174215889</v>
      </c>
      <c r="AH9" s="13">
        <v>0.35123672188114702</v>
      </c>
      <c r="AI9" s="13">
        <v>0.1373345475854677</v>
      </c>
      <c r="AJ9" s="13">
        <v>6.2555983834725173E-2</v>
      </c>
      <c r="AK9" s="13">
        <v>4.6636432111772902E-2</v>
      </c>
      <c r="AL9" s="13">
        <v>0.17045407224107359</v>
      </c>
      <c r="AM9" s="13">
        <v>6.9321576763642381E-2</v>
      </c>
      <c r="AO9" s="13">
        <v>0.34816672805215582</v>
      </c>
      <c r="AP9" s="13">
        <v>0.1600917516383969</v>
      </c>
      <c r="AQ9" s="13">
        <v>8.7400228946890535E-2</v>
      </c>
      <c r="AR9" s="13">
        <v>3.0072246345970281E-2</v>
      </c>
      <c r="AS9" s="13">
        <v>0.1983680306470296</v>
      </c>
      <c r="AT9" s="13">
        <v>6.5433076697151649E-2</v>
      </c>
      <c r="AV9" s="13">
        <v>0.18935965551648271</v>
      </c>
      <c r="AW9" s="13">
        <v>0.11158282377022261</v>
      </c>
      <c r="AX9" s="13">
        <v>0.1095396959313976</v>
      </c>
      <c r="AY9" s="13">
        <v>0.2270645673268254</v>
      </c>
      <c r="AZ9" s="13">
        <v>0.1163981726396565</v>
      </c>
      <c r="BB9" s="13">
        <v>0.34226591807745438</v>
      </c>
      <c r="BC9" s="13">
        <v>0.10869035480922259</v>
      </c>
      <c r="BD9" s="13">
        <v>4.4683116216020689E-2</v>
      </c>
      <c r="BE9" s="13">
        <v>5.4235383241336158E-2</v>
      </c>
      <c r="BF9" s="13">
        <v>0.19332415361852329</v>
      </c>
      <c r="BH9" s="13">
        <v>0.35022757072712568</v>
      </c>
      <c r="BI9" s="13">
        <v>0.1250819339344392</v>
      </c>
      <c r="BJ9" s="13">
        <v>4.8479380998417677E-2</v>
      </c>
      <c r="BK9" s="13">
        <v>2.4028202998916118E-2</v>
      </c>
      <c r="BL9" s="13">
        <v>0.1765417117418584</v>
      </c>
      <c r="BN9" s="13">
        <v>0.104152588535828</v>
      </c>
      <c r="BO9" s="13">
        <v>4.2767307519162918E-2</v>
      </c>
      <c r="BP9" s="13">
        <v>4.4069489714350783E-2</v>
      </c>
      <c r="BQ9" s="13">
        <v>0.15132192149953641</v>
      </c>
      <c r="BR9" s="13">
        <v>0.20604325961286449</v>
      </c>
      <c r="BS9" s="13">
        <v>0.37075638759345653</v>
      </c>
    </row>
    <row r="10" spans="2:73" ht="19" customHeight="1" x14ac:dyDescent="0.35">
      <c r="B10" s="12" t="s">
        <v>157</v>
      </c>
      <c r="C10" s="13">
        <v>0.26742607491416581</v>
      </c>
      <c r="D10" s="13">
        <v>0.31209464217546551</v>
      </c>
      <c r="E10" s="13">
        <v>0.30992834259583979</v>
      </c>
      <c r="F10" s="13">
        <v>0.31998095739357579</v>
      </c>
      <c r="G10" s="13">
        <v>0.28448625507417041</v>
      </c>
      <c r="H10" s="13">
        <v>0.2565828488554151</v>
      </c>
      <c r="I10" s="13">
        <v>0.17849354205446949</v>
      </c>
      <c r="K10" s="13">
        <v>0.28969794121337328</v>
      </c>
      <c r="L10" s="13">
        <v>0.24347388431997519</v>
      </c>
      <c r="N10" s="13">
        <v>0.26897596529051959</v>
      </c>
      <c r="O10" s="13">
        <v>0.30381206994794258</v>
      </c>
      <c r="P10" s="13">
        <v>0.24209092732652659</v>
      </c>
      <c r="Q10" s="13">
        <v>0.24885387464565531</v>
      </c>
      <c r="S10" s="13">
        <v>0.29282315858742403</v>
      </c>
      <c r="T10" s="13">
        <v>0.30927064516988279</v>
      </c>
      <c r="U10" s="13">
        <v>0.25974583140548368</v>
      </c>
      <c r="V10" s="13">
        <v>0.25575352505906351</v>
      </c>
      <c r="W10" s="13">
        <v>0.23420094635129279</v>
      </c>
      <c r="X10" s="13">
        <v>0.16205581718930859</v>
      </c>
      <c r="Y10" s="13">
        <v>0.32331772047596019</v>
      </c>
      <c r="Z10" s="13">
        <v>0.27960763132869693</v>
      </c>
      <c r="AB10" s="13">
        <v>0.24719376861020981</v>
      </c>
      <c r="AC10" s="13">
        <v>0.27141290109962551</v>
      </c>
      <c r="AD10" s="13">
        <v>0.27341629854241289</v>
      </c>
      <c r="AE10" s="13">
        <v>0.25858008215703637</v>
      </c>
      <c r="AF10" s="13">
        <v>0.28947680096363021</v>
      </c>
      <c r="AH10" s="13">
        <v>0.41782464369985289</v>
      </c>
      <c r="AI10" s="13">
        <v>0.2016765372845849</v>
      </c>
      <c r="AJ10" s="13">
        <v>7.4572937323595989E-2</v>
      </c>
      <c r="AK10" s="13">
        <v>0.1016126714034981</v>
      </c>
      <c r="AL10" s="13">
        <v>0.34842924793987329</v>
      </c>
      <c r="AM10" s="13">
        <v>0.14707343049041841</v>
      </c>
      <c r="AO10" s="13">
        <v>0.4255187119454576</v>
      </c>
      <c r="AP10" s="13">
        <v>0.2077860721116617</v>
      </c>
      <c r="AQ10" s="13">
        <v>5.345059047201501E-2</v>
      </c>
      <c r="AR10" s="13">
        <v>9.9510859922046169E-2</v>
      </c>
      <c r="AS10" s="13">
        <v>0.38372995128111842</v>
      </c>
      <c r="AT10" s="13">
        <v>0.1550987976296942</v>
      </c>
      <c r="AV10" s="13">
        <v>0.28623780766228513</v>
      </c>
      <c r="AW10" s="13">
        <v>0.1597471732693817</v>
      </c>
      <c r="AX10" s="13">
        <v>0.1915043505506413</v>
      </c>
      <c r="AY10" s="13">
        <v>0.36501228711800549</v>
      </c>
      <c r="AZ10" s="13">
        <v>0.1433767876111986</v>
      </c>
      <c r="BB10" s="13">
        <v>0.41292751436227959</v>
      </c>
      <c r="BC10" s="13">
        <v>0.17203111299025869</v>
      </c>
      <c r="BD10" s="13">
        <v>4.6124178153500797E-2</v>
      </c>
      <c r="BE10" s="13">
        <v>8.1118499034131722E-2</v>
      </c>
      <c r="BF10" s="13">
        <v>0.32824301766153258</v>
      </c>
      <c r="BH10" s="13">
        <v>0.40864418064381158</v>
      </c>
      <c r="BI10" s="13">
        <v>0.17035012356628221</v>
      </c>
      <c r="BJ10" s="13">
        <v>6.4249923875508527E-2</v>
      </c>
      <c r="BK10" s="13">
        <v>5.4547869432157843E-2</v>
      </c>
      <c r="BL10" s="13">
        <v>0.40360974221717549</v>
      </c>
      <c r="BN10" s="13">
        <v>0.21763299135890429</v>
      </c>
      <c r="BO10" s="13">
        <v>4.7717270699018668E-2</v>
      </c>
      <c r="BP10" s="13">
        <v>0.10938497760701919</v>
      </c>
      <c r="BQ10" s="13">
        <v>0.17082429493271239</v>
      </c>
      <c r="BR10" s="13">
        <v>0.25830140212635072</v>
      </c>
      <c r="BS10" s="13">
        <v>0.4288613415706905</v>
      </c>
    </row>
    <row r="11" spans="2:73" ht="19" customHeight="1" x14ac:dyDescent="0.35">
      <c r="B11" s="12" t="s">
        <v>158</v>
      </c>
      <c r="C11" s="13">
        <v>6.8431661079780895E-2</v>
      </c>
      <c r="D11" s="13">
        <v>6.4945634469119301E-2</v>
      </c>
      <c r="E11" s="13">
        <v>6.1312405166465307E-2</v>
      </c>
      <c r="F11" s="13">
        <v>6.2303689591088042E-2</v>
      </c>
      <c r="G11" s="13">
        <v>7.9925321748217371E-2</v>
      </c>
      <c r="H11" s="13">
        <v>6.8325667707563209E-2</v>
      </c>
      <c r="I11" s="13">
        <v>7.0722046254280177E-2</v>
      </c>
      <c r="K11" s="13">
        <v>7.8666512241686734E-2</v>
      </c>
      <c r="L11" s="13">
        <v>5.8353677303524802E-2</v>
      </c>
      <c r="N11" s="13">
        <v>6.9486217223743096E-2</v>
      </c>
      <c r="O11" s="13">
        <v>8.4292984183191477E-2</v>
      </c>
      <c r="P11" s="13">
        <v>5.2940020718255147E-2</v>
      </c>
      <c r="Q11" s="13">
        <v>6.4200807285241343E-2</v>
      </c>
      <c r="S11" s="13">
        <v>5.6196054323286393E-2</v>
      </c>
      <c r="T11" s="13">
        <v>8.8513674531766923E-2</v>
      </c>
      <c r="U11" s="13">
        <v>4.353642551151244E-2</v>
      </c>
      <c r="V11" s="13">
        <v>6.8742495745156063E-2</v>
      </c>
      <c r="W11" s="13">
        <v>6.9966901156096439E-2</v>
      </c>
      <c r="X11" s="13">
        <v>9.84105776567826E-2</v>
      </c>
      <c r="Y11" s="13">
        <v>7.6994280977617111E-2</v>
      </c>
      <c r="Z11" s="13">
        <v>4.5867254245096648E-2</v>
      </c>
      <c r="AB11" s="13">
        <v>5.6520458702751353E-2</v>
      </c>
      <c r="AC11" s="13">
        <v>8.1938220385708624E-2</v>
      </c>
      <c r="AD11" s="13">
        <v>4.9930381037486073E-2</v>
      </c>
      <c r="AE11" s="13">
        <v>5.7195433660546191E-2</v>
      </c>
      <c r="AF11" s="13">
        <v>7.9775932057260759E-2</v>
      </c>
      <c r="AH11" s="13">
        <v>6.1414053684964671E-2</v>
      </c>
      <c r="AI11" s="13">
        <v>7.1547987268558419E-2</v>
      </c>
      <c r="AJ11" s="13">
        <v>8.7165905688808901E-2</v>
      </c>
      <c r="AK11" s="13">
        <v>0.1282721010755459</v>
      </c>
      <c r="AL11" s="13">
        <v>5.9098160889221117E-2</v>
      </c>
      <c r="AM11" s="13">
        <v>6.3982190582566906E-2</v>
      </c>
      <c r="AO11" s="13">
        <v>6.2550327051638988E-2</v>
      </c>
      <c r="AP11" s="13">
        <v>7.5916784517104818E-2</v>
      </c>
      <c r="AQ11" s="13">
        <v>8.5348084182588352E-2</v>
      </c>
      <c r="AR11" s="13">
        <v>9.0398068141802179E-2</v>
      </c>
      <c r="AS11" s="13">
        <v>7.3721001545378792E-2</v>
      </c>
      <c r="AT11" s="13">
        <v>6.566141186674336E-2</v>
      </c>
      <c r="AV11" s="13">
        <v>6.5280164093073148E-2</v>
      </c>
      <c r="AW11" s="13">
        <v>5.9741607143640053E-2</v>
      </c>
      <c r="AX11" s="13">
        <v>0.1070512330831509</v>
      </c>
      <c r="AY11" s="13">
        <v>8.2335202750482256E-2</v>
      </c>
      <c r="AZ11" s="13">
        <v>7.0406197667334358E-2</v>
      </c>
      <c r="BB11" s="13">
        <v>6.8271553207955776E-2</v>
      </c>
      <c r="BC11" s="13">
        <v>8.3648147846421717E-2</v>
      </c>
      <c r="BD11" s="13">
        <v>5.4501635856208062E-2</v>
      </c>
      <c r="BE11" s="13">
        <v>0.10375302578720171</v>
      </c>
      <c r="BF11" s="13">
        <v>6.2336772165093562E-2</v>
      </c>
      <c r="BH11" s="13">
        <v>6.6341123292700366E-2</v>
      </c>
      <c r="BI11" s="13">
        <v>7.9514312377608032E-2</v>
      </c>
      <c r="BJ11" s="13">
        <v>5.159098085436202E-2</v>
      </c>
      <c r="BK11" s="13">
        <v>9.6284631779478949E-2</v>
      </c>
      <c r="BL11" s="13">
        <v>0.1072114485330707</v>
      </c>
      <c r="BN11" s="13">
        <v>7.7430949981892275E-2</v>
      </c>
      <c r="BO11" s="13">
        <v>5.8748201089956063E-2</v>
      </c>
      <c r="BP11" s="13">
        <v>8.2353300039471639E-2</v>
      </c>
      <c r="BQ11" s="13">
        <v>8.1974042251627424E-2</v>
      </c>
      <c r="BR11" s="13">
        <v>7.5324945619920827E-2</v>
      </c>
      <c r="BS11" s="13">
        <v>6.558821710151494E-2</v>
      </c>
    </row>
    <row r="12" spans="2:73" ht="19" customHeight="1" x14ac:dyDescent="0.35">
      <c r="B12" s="12" t="s">
        <v>159</v>
      </c>
      <c r="C12" s="13">
        <v>0.1755399162068543</v>
      </c>
      <c r="D12" s="13">
        <v>0.15304271579176451</v>
      </c>
      <c r="E12" s="13">
        <v>0.19065134510388559</v>
      </c>
      <c r="F12" s="13">
        <v>0.13453749320692471</v>
      </c>
      <c r="G12" s="13">
        <v>0.16816946385833981</v>
      </c>
      <c r="H12" s="13">
        <v>0.16317804524106391</v>
      </c>
      <c r="I12" s="13">
        <v>0.2151514764619637</v>
      </c>
      <c r="K12" s="13">
        <v>0.18343829016779839</v>
      </c>
      <c r="L12" s="13">
        <v>0.1680440795044249</v>
      </c>
      <c r="N12" s="13">
        <v>0.19378133157093769</v>
      </c>
      <c r="O12" s="13">
        <v>0.18053387755163461</v>
      </c>
      <c r="P12" s="13">
        <v>0.1711384827356118</v>
      </c>
      <c r="Q12" s="13">
        <v>0.16320993972004011</v>
      </c>
      <c r="S12" s="13">
        <v>0.18054889467834409</v>
      </c>
      <c r="T12" s="13">
        <v>0.17996327609755261</v>
      </c>
      <c r="U12" s="13">
        <v>0.1562688702800499</v>
      </c>
      <c r="V12" s="13">
        <v>0.16700153843844309</v>
      </c>
      <c r="W12" s="13">
        <v>0.21281799270505539</v>
      </c>
      <c r="X12" s="13">
        <v>0.174042102341777</v>
      </c>
      <c r="Y12" s="13">
        <v>0.1268623800823494</v>
      </c>
      <c r="Z12" s="13">
        <v>0.15303909967680479</v>
      </c>
      <c r="AB12" s="13">
        <v>0.17557638593291211</v>
      </c>
      <c r="AC12" s="13">
        <v>0.1750098510399884</v>
      </c>
      <c r="AD12" s="13">
        <v>0.16570795025934221</v>
      </c>
      <c r="AE12" s="13">
        <v>0.16729828579730541</v>
      </c>
      <c r="AF12" s="13">
        <v>0.21233563654917439</v>
      </c>
      <c r="AH12" s="13">
        <v>7.0182178450243035E-2</v>
      </c>
      <c r="AI12" s="13">
        <v>0.29103179744100949</v>
      </c>
      <c r="AJ12" s="13">
        <v>0.22265903030432779</v>
      </c>
      <c r="AK12" s="13">
        <v>0.33378120370066527</v>
      </c>
      <c r="AL12" s="13">
        <v>0.2050215185079384</v>
      </c>
      <c r="AM12" s="13">
        <v>0.21973007463791741</v>
      </c>
      <c r="AO12" s="13">
        <v>6.6150357282563146E-2</v>
      </c>
      <c r="AP12" s="13">
        <v>0.25452491684829981</v>
      </c>
      <c r="AQ12" s="13">
        <v>0.24308897270878241</v>
      </c>
      <c r="AR12" s="13">
        <v>0.37795167442243482</v>
      </c>
      <c r="AS12" s="13">
        <v>0.16974049696646079</v>
      </c>
      <c r="AT12" s="13">
        <v>0.2214681131019556</v>
      </c>
      <c r="AV12" s="13">
        <v>0.24186876738956109</v>
      </c>
      <c r="AW12" s="13">
        <v>0.21276484575806881</v>
      </c>
      <c r="AX12" s="13">
        <v>0.2608003965695036</v>
      </c>
      <c r="AY12" s="13">
        <v>0.16797869660923109</v>
      </c>
      <c r="AZ12" s="13">
        <v>0.20618420072744251</v>
      </c>
      <c r="BB12" s="13">
        <v>7.2388559500025193E-2</v>
      </c>
      <c r="BC12" s="13">
        <v>0.29142685262794049</v>
      </c>
      <c r="BD12" s="13">
        <v>0.27521964790787062</v>
      </c>
      <c r="BE12" s="13">
        <v>0.33122206686972439</v>
      </c>
      <c r="BF12" s="13">
        <v>0.24166544807783749</v>
      </c>
      <c r="BH12" s="13">
        <v>7.0467508984732613E-2</v>
      </c>
      <c r="BI12" s="13">
        <v>0.28843136159852462</v>
      </c>
      <c r="BJ12" s="13">
        <v>0.28895376789065108</v>
      </c>
      <c r="BK12" s="13">
        <v>0.34996646071840642</v>
      </c>
      <c r="BL12" s="13">
        <v>0.17942914581788369</v>
      </c>
      <c r="BN12" s="13">
        <v>0.27747358059791721</v>
      </c>
      <c r="BO12" s="13">
        <v>0.2278058923917724</v>
      </c>
      <c r="BP12" s="13">
        <v>0.32345652516314471</v>
      </c>
      <c r="BQ12" s="13">
        <v>0.17658664639183569</v>
      </c>
      <c r="BR12" s="13">
        <v>0.18085710626128759</v>
      </c>
      <c r="BS12" s="13">
        <v>6.180770902941831E-2</v>
      </c>
    </row>
    <row r="13" spans="2:73" ht="19" customHeight="1" x14ac:dyDescent="0.35">
      <c r="B13" s="12" t="s">
        <v>160</v>
      </c>
      <c r="C13" s="13">
        <v>0.2151752404208134</v>
      </c>
      <c r="D13" s="13">
        <v>0.14467753788819229</v>
      </c>
      <c r="E13" s="13">
        <v>8.6926723645520704E-2</v>
      </c>
      <c r="F13" s="13">
        <v>0.1917374962433368</v>
      </c>
      <c r="G13" s="13">
        <v>0.16267559019186709</v>
      </c>
      <c r="H13" s="13">
        <v>0.27297406662075219</v>
      </c>
      <c r="I13" s="13">
        <v>0.351025640829498</v>
      </c>
      <c r="K13" s="13">
        <v>0.2200187148370607</v>
      </c>
      <c r="L13" s="13">
        <v>0.2108252303009335</v>
      </c>
      <c r="N13" s="13">
        <v>0.24535196017475619</v>
      </c>
      <c r="O13" s="13">
        <v>0.205939763694131</v>
      </c>
      <c r="P13" s="13">
        <v>0.23474927613157509</v>
      </c>
      <c r="Q13" s="13">
        <v>0.18346365177375429</v>
      </c>
      <c r="S13" s="13">
        <v>0.18491655196445159</v>
      </c>
      <c r="T13" s="13">
        <v>0.17911493975273049</v>
      </c>
      <c r="U13" s="13">
        <v>0.24511464035463959</v>
      </c>
      <c r="V13" s="13">
        <v>0.23202595017808431</v>
      </c>
      <c r="W13" s="13">
        <v>0.25831692656854172</v>
      </c>
      <c r="X13" s="13">
        <v>0.304680295892576</v>
      </c>
      <c r="Y13" s="13">
        <v>0.17087580078058989</v>
      </c>
      <c r="Z13" s="13">
        <v>0.18491422051829989</v>
      </c>
      <c r="AB13" s="13">
        <v>0.16736121246484989</v>
      </c>
      <c r="AC13" s="13">
        <v>0.21079471130373889</v>
      </c>
      <c r="AD13" s="13">
        <v>0.277810089068799</v>
      </c>
      <c r="AE13" s="13">
        <v>0.26806219370889273</v>
      </c>
      <c r="AF13" s="13">
        <v>0.17462304754636099</v>
      </c>
      <c r="AH13" s="13">
        <v>4.4568921460258822E-2</v>
      </c>
      <c r="AI13" s="13">
        <v>0.23733358120276499</v>
      </c>
      <c r="AJ13" s="13">
        <v>0.50786062698516177</v>
      </c>
      <c r="AK13" s="13">
        <v>0.34007051258052329</v>
      </c>
      <c r="AL13" s="13">
        <v>0.10220094895879039</v>
      </c>
      <c r="AM13" s="13">
        <v>0.42969820012894339</v>
      </c>
      <c r="AO13" s="13">
        <v>4.095220989825514E-2</v>
      </c>
      <c r="AP13" s="13">
        <v>0.24910597605962981</v>
      </c>
      <c r="AQ13" s="13">
        <v>0.47860355468239579</v>
      </c>
      <c r="AR13" s="13">
        <v>0.34082521433755503</v>
      </c>
      <c r="AS13" s="13">
        <v>6.5118355689211135E-2</v>
      </c>
      <c r="AT13" s="13">
        <v>0.43964262106537472</v>
      </c>
      <c r="AV13" s="13">
        <v>0.16590307883396899</v>
      </c>
      <c r="AW13" s="13">
        <v>0.4052923157267187</v>
      </c>
      <c r="AX13" s="13">
        <v>0.30151146997779971</v>
      </c>
      <c r="AY13" s="13">
        <v>8.3523319999787071E-2</v>
      </c>
      <c r="AZ13" s="13">
        <v>0.41265315496359473</v>
      </c>
      <c r="BB13" s="13">
        <v>6.2013884838257087E-2</v>
      </c>
      <c r="BC13" s="13">
        <v>0.28248166575229222</v>
      </c>
      <c r="BD13" s="13">
        <v>0.5496062545731909</v>
      </c>
      <c r="BE13" s="13">
        <v>0.42100377772047659</v>
      </c>
      <c r="BF13" s="13">
        <v>5.9376116913038499E-2</v>
      </c>
      <c r="BH13" s="13">
        <v>6.1643441357086479E-2</v>
      </c>
      <c r="BI13" s="13">
        <v>0.27586124210858398</v>
      </c>
      <c r="BJ13" s="13">
        <v>0.51845572568344189</v>
      </c>
      <c r="BK13" s="13">
        <v>0.46244198095136468</v>
      </c>
      <c r="BL13" s="13">
        <v>6.0339269585918093E-2</v>
      </c>
      <c r="BN13" s="13">
        <v>0.25738941537185672</v>
      </c>
      <c r="BO13" s="13">
        <v>0.56912608562129097</v>
      </c>
      <c r="BP13" s="13">
        <v>0.41849725699302959</v>
      </c>
      <c r="BQ13" s="13">
        <v>0.355411629589719</v>
      </c>
      <c r="BR13" s="13">
        <v>0.15426216886395799</v>
      </c>
      <c r="BS13" s="13">
        <v>3.3539422521508822E-2</v>
      </c>
    </row>
    <row r="14" spans="2:73" ht="19" customHeight="1" x14ac:dyDescent="0.35">
      <c r="B14" s="12" t="s">
        <v>96</v>
      </c>
      <c r="C14" s="13">
        <v>7.9769904980541345E-2</v>
      </c>
      <c r="D14" s="13">
        <v>0.12417422987962209</v>
      </c>
      <c r="E14" s="13">
        <v>8.7134625117834374E-2</v>
      </c>
      <c r="F14" s="13">
        <v>7.3808189195594578E-2</v>
      </c>
      <c r="G14" s="13">
        <v>8.8101958506078021E-2</v>
      </c>
      <c r="H14" s="13">
        <v>6.7031308772195208E-2</v>
      </c>
      <c r="I14" s="13">
        <v>6.1818061519803728E-2</v>
      </c>
      <c r="K14" s="13">
        <v>3.7659718434679468E-2</v>
      </c>
      <c r="L14" s="13">
        <v>0.1220633716662413</v>
      </c>
      <c r="N14" s="13">
        <v>2.392183136705844E-2</v>
      </c>
      <c r="O14" s="13">
        <v>7.4041409185627682E-2</v>
      </c>
      <c r="P14" s="13">
        <v>0.110146245459456</v>
      </c>
      <c r="Q14" s="13">
        <v>9.7344281986415454E-2</v>
      </c>
      <c r="S14" s="13">
        <v>8.1139041693555514E-2</v>
      </c>
      <c r="T14" s="13">
        <v>7.6274548115071159E-2</v>
      </c>
      <c r="U14" s="13">
        <v>5.2164290533875432E-2</v>
      </c>
      <c r="V14" s="13">
        <v>0.1025105839798516</v>
      </c>
      <c r="W14" s="13">
        <v>5.0078316728387112E-2</v>
      </c>
      <c r="X14" s="13">
        <v>6.6009871803804784E-2</v>
      </c>
      <c r="Y14" s="13">
        <v>0.18663263804829619</v>
      </c>
      <c r="Z14" s="13">
        <v>7.0997325015534546E-2</v>
      </c>
      <c r="AB14" s="13">
        <v>9.0898776931305714E-2</v>
      </c>
      <c r="AC14" s="13">
        <v>7.6451321421324381E-2</v>
      </c>
      <c r="AD14" s="13">
        <v>8.1555065159236467E-2</v>
      </c>
      <c r="AE14" s="13">
        <v>6.8480361270325862E-2</v>
      </c>
      <c r="AF14" s="13">
        <v>7.050681141415065E-3</v>
      </c>
      <c r="AH14" s="13">
        <v>5.4773480823533408E-2</v>
      </c>
      <c r="AI14" s="13">
        <v>6.1075549217614489E-2</v>
      </c>
      <c r="AJ14" s="13">
        <v>4.5185515863380279E-2</v>
      </c>
      <c r="AK14" s="13">
        <v>4.9627079127994293E-2</v>
      </c>
      <c r="AL14" s="13">
        <v>0.1147960514631029</v>
      </c>
      <c r="AM14" s="13">
        <v>7.0194527396511636E-2</v>
      </c>
      <c r="AO14" s="13">
        <v>5.6661665769929342E-2</v>
      </c>
      <c r="AP14" s="13">
        <v>5.2574498824906953E-2</v>
      </c>
      <c r="AQ14" s="13">
        <v>5.2108569007327868E-2</v>
      </c>
      <c r="AR14" s="13">
        <v>6.1241936830191551E-2</v>
      </c>
      <c r="AS14" s="13">
        <v>0.1093221638708011</v>
      </c>
      <c r="AT14" s="13">
        <v>5.2695979639080383E-2</v>
      </c>
      <c r="AV14" s="13">
        <v>5.1350526504628922E-2</v>
      </c>
      <c r="AW14" s="13">
        <v>5.0871234331968107E-2</v>
      </c>
      <c r="AX14" s="13">
        <v>2.9592853887506931E-2</v>
      </c>
      <c r="AY14" s="13">
        <v>7.4085926195668686E-2</v>
      </c>
      <c r="AZ14" s="13">
        <v>5.0981486390773163E-2</v>
      </c>
      <c r="BB14" s="13">
        <v>4.2132570014027683E-2</v>
      </c>
      <c r="BC14" s="13">
        <v>6.1721865973864268E-2</v>
      </c>
      <c r="BD14" s="13">
        <v>2.9865167293208861E-2</v>
      </c>
      <c r="BE14" s="13">
        <v>8.6672473471293907E-3</v>
      </c>
      <c r="BF14" s="13">
        <v>0.11505449156397431</v>
      </c>
      <c r="BH14" s="13">
        <v>4.2676174994543403E-2</v>
      </c>
      <c r="BI14" s="13">
        <v>6.0761026414561763E-2</v>
      </c>
      <c r="BJ14" s="13">
        <v>2.8270220697618819E-2</v>
      </c>
      <c r="BK14" s="13">
        <v>1.273085411967604E-2</v>
      </c>
      <c r="BL14" s="13">
        <v>7.2868682104093668E-2</v>
      </c>
      <c r="BN14" s="13">
        <v>6.5920474153601444E-2</v>
      </c>
      <c r="BO14" s="13">
        <v>5.3835242678798877E-2</v>
      </c>
      <c r="BP14" s="13">
        <v>2.2238450482983958E-2</v>
      </c>
      <c r="BQ14" s="13">
        <v>6.3881465334569246E-2</v>
      </c>
      <c r="BR14" s="13">
        <v>0.1252111175156185</v>
      </c>
      <c r="BS14" s="13">
        <v>3.9446922183410928E-2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U19"/>
  <sheetViews>
    <sheetView showGridLines="0" workbookViewId="0">
      <pane xSplit="2" topLeftCell="AZ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156</v>
      </c>
      <c r="C9" s="13">
        <v>0.21616427266227989</v>
      </c>
      <c r="D9" s="13">
        <v>0.23855314781847339</v>
      </c>
      <c r="E9" s="13">
        <v>0.28581952032160518</v>
      </c>
      <c r="F9" s="13">
        <v>0.25544622068154532</v>
      </c>
      <c r="G9" s="13">
        <v>0.21736987133911129</v>
      </c>
      <c r="H9" s="13">
        <v>0.2040167299567858</v>
      </c>
      <c r="I9" s="13">
        <v>0.138438974490805</v>
      </c>
      <c r="K9" s="13">
        <v>0.23184872413961119</v>
      </c>
      <c r="L9" s="13">
        <v>0.2009754691898088</v>
      </c>
      <c r="N9" s="13">
        <v>0.22408782147633599</v>
      </c>
      <c r="O9" s="13">
        <v>0.1820835022673149</v>
      </c>
      <c r="P9" s="13">
        <v>0.2173664722112913</v>
      </c>
      <c r="Q9" s="13">
        <v>0.24491814871112699</v>
      </c>
      <c r="S9" s="13">
        <v>0.2297325755235661</v>
      </c>
      <c r="T9" s="13">
        <v>0.1707327957019775</v>
      </c>
      <c r="U9" s="13">
        <v>0.29865098376926458</v>
      </c>
      <c r="V9" s="13">
        <v>0.21024582532779329</v>
      </c>
      <c r="W9" s="13">
        <v>0.19359460794274461</v>
      </c>
      <c r="X9" s="13">
        <v>0.1734538804801582</v>
      </c>
      <c r="Y9" s="13">
        <v>0.25642490278933572</v>
      </c>
      <c r="Z9" s="13">
        <v>0.27243174201990689</v>
      </c>
      <c r="AB9" s="13">
        <v>0.28291156086912228</v>
      </c>
      <c r="AC9" s="13">
        <v>0.19310681784083161</v>
      </c>
      <c r="AD9" s="13">
        <v>0.20211264149405689</v>
      </c>
      <c r="AE9" s="13">
        <v>0.2033743753915917</v>
      </c>
      <c r="AF9" s="13">
        <v>0.26765967082852737</v>
      </c>
      <c r="AH9" s="13">
        <v>0.38645180703078919</v>
      </c>
      <c r="AI9" s="13">
        <v>0.16162284768614171</v>
      </c>
      <c r="AJ9" s="13">
        <v>6.2278508818986833E-2</v>
      </c>
      <c r="AK9" s="13">
        <v>3.9811005559930043E-2</v>
      </c>
      <c r="AL9" s="13">
        <v>0.19729010516366091</v>
      </c>
      <c r="AM9" s="13">
        <v>8.8279274279384368E-2</v>
      </c>
      <c r="AO9" s="13">
        <v>0.38228460093146982</v>
      </c>
      <c r="AP9" s="13">
        <v>0.1755769109884735</v>
      </c>
      <c r="AQ9" s="13">
        <v>8.3104782408696662E-2</v>
      </c>
      <c r="AR9" s="13">
        <v>3.0072246345970281E-2</v>
      </c>
      <c r="AS9" s="13">
        <v>0.2454420026940925</v>
      </c>
      <c r="AT9" s="13">
        <v>8.6150630461343095E-2</v>
      </c>
      <c r="AV9" s="13">
        <v>0.2152594410110156</v>
      </c>
      <c r="AW9" s="13">
        <v>0.11218250219952761</v>
      </c>
      <c r="AX9" s="13">
        <v>6.3399140472956347E-2</v>
      </c>
      <c r="AY9" s="13">
        <v>0.27543462658326218</v>
      </c>
      <c r="AZ9" s="13">
        <v>0.1261169001192651</v>
      </c>
      <c r="BB9" s="13">
        <v>0.38788361070264199</v>
      </c>
      <c r="BC9" s="13">
        <v>0.11518662981403401</v>
      </c>
      <c r="BD9" s="13">
        <v>3.6823816988343708E-2</v>
      </c>
      <c r="BE9" s="13">
        <v>6.3237410706118505E-2</v>
      </c>
      <c r="BF9" s="13">
        <v>0.2449155504768224</v>
      </c>
      <c r="BH9" s="13">
        <v>0.38634865464515628</v>
      </c>
      <c r="BI9" s="13">
        <v>0.12998855600953249</v>
      </c>
      <c r="BJ9" s="13">
        <v>5.1136640106539753E-2</v>
      </c>
      <c r="BK9" s="13">
        <v>2.4028202998916118E-2</v>
      </c>
      <c r="BL9" s="13">
        <v>0.3005513472868262</v>
      </c>
      <c r="BN9" s="13">
        <v>0.123907306598406</v>
      </c>
      <c r="BO9" s="13">
        <v>4.8806823896887348E-2</v>
      </c>
      <c r="BP9" s="13">
        <v>5.1269288676264069E-2</v>
      </c>
      <c r="BQ9" s="13">
        <v>0.16404104694149479</v>
      </c>
      <c r="BR9" s="13">
        <v>0.1676679377445458</v>
      </c>
      <c r="BS9" s="13">
        <v>0.4176923400944787</v>
      </c>
    </row>
    <row r="10" spans="2:73" ht="19" customHeight="1" x14ac:dyDescent="0.35">
      <c r="B10" s="12" t="s">
        <v>157</v>
      </c>
      <c r="C10" s="13">
        <v>0.26165819746528701</v>
      </c>
      <c r="D10" s="13">
        <v>0.2330953949735495</v>
      </c>
      <c r="E10" s="13">
        <v>0.32062679839373032</v>
      </c>
      <c r="F10" s="13">
        <v>0.27887241869120438</v>
      </c>
      <c r="G10" s="13">
        <v>0.31905051206177082</v>
      </c>
      <c r="H10" s="13">
        <v>0.24540507820919211</v>
      </c>
      <c r="I10" s="13">
        <v>0.1900649253742171</v>
      </c>
      <c r="K10" s="13">
        <v>0.28212295995393483</v>
      </c>
      <c r="L10" s="13">
        <v>0.24179338549408169</v>
      </c>
      <c r="N10" s="13">
        <v>0.26285907080788301</v>
      </c>
      <c r="O10" s="13">
        <v>0.30082656868745528</v>
      </c>
      <c r="P10" s="13">
        <v>0.22969876908592701</v>
      </c>
      <c r="Q10" s="13">
        <v>0.24605421632980909</v>
      </c>
      <c r="S10" s="13">
        <v>0.25688650153283688</v>
      </c>
      <c r="T10" s="13">
        <v>0.33276976128695551</v>
      </c>
      <c r="U10" s="13">
        <v>0.2584213005336487</v>
      </c>
      <c r="V10" s="13">
        <v>0.2403243421857077</v>
      </c>
      <c r="W10" s="13">
        <v>0.23245975638450389</v>
      </c>
      <c r="X10" s="13">
        <v>0.22436725238663499</v>
      </c>
      <c r="Y10" s="13">
        <v>0.26884747385498131</v>
      </c>
      <c r="Z10" s="13">
        <v>0.26448132555601328</v>
      </c>
      <c r="AB10" s="13">
        <v>0.23374237596067571</v>
      </c>
      <c r="AC10" s="13">
        <v>0.2568110850396001</v>
      </c>
      <c r="AD10" s="13">
        <v>0.27520183878565613</v>
      </c>
      <c r="AE10" s="13">
        <v>0.271832647992865</v>
      </c>
      <c r="AF10" s="13">
        <v>0.27432235911576303</v>
      </c>
      <c r="AH10" s="13">
        <v>0.40147952298930117</v>
      </c>
      <c r="AI10" s="13">
        <v>0.20698587889868161</v>
      </c>
      <c r="AJ10" s="13">
        <v>8.0932705420666357E-2</v>
      </c>
      <c r="AK10" s="13">
        <v>0.1211742990159097</v>
      </c>
      <c r="AL10" s="13">
        <v>0.3554331435174114</v>
      </c>
      <c r="AM10" s="13">
        <v>0.1328512700500912</v>
      </c>
      <c r="AO10" s="13">
        <v>0.41156234176915768</v>
      </c>
      <c r="AP10" s="13">
        <v>0.21715576521922281</v>
      </c>
      <c r="AQ10" s="13">
        <v>6.2899399526465213E-2</v>
      </c>
      <c r="AR10" s="13">
        <v>0.1029100722490839</v>
      </c>
      <c r="AS10" s="13">
        <v>0.38640339619849923</v>
      </c>
      <c r="AT10" s="13">
        <v>0.12793149374948989</v>
      </c>
      <c r="AV10" s="13">
        <v>0.2863924944261908</v>
      </c>
      <c r="AW10" s="13">
        <v>0.15336250609484531</v>
      </c>
      <c r="AX10" s="13">
        <v>0.2083948764005257</v>
      </c>
      <c r="AY10" s="13">
        <v>0.33947810014706742</v>
      </c>
      <c r="AZ10" s="13">
        <v>0.13231709030996419</v>
      </c>
      <c r="BB10" s="13">
        <v>0.40276950396955852</v>
      </c>
      <c r="BC10" s="13">
        <v>0.20072239830194449</v>
      </c>
      <c r="BD10" s="13">
        <v>5.1180449256001813E-2</v>
      </c>
      <c r="BE10" s="13">
        <v>6.2540052465699741E-2</v>
      </c>
      <c r="BF10" s="13">
        <v>0.29227556469119909</v>
      </c>
      <c r="BH10" s="13">
        <v>0.40592013810025263</v>
      </c>
      <c r="BI10" s="13">
        <v>0.204838875268406</v>
      </c>
      <c r="BJ10" s="13">
        <v>5.6042617043853542E-2</v>
      </c>
      <c r="BK10" s="13">
        <v>4.0551467093428467E-2</v>
      </c>
      <c r="BL10" s="13">
        <v>0.28860070431308937</v>
      </c>
      <c r="BN10" s="13">
        <v>0.22326779983526099</v>
      </c>
      <c r="BO10" s="13">
        <v>6.2442456386704849E-2</v>
      </c>
      <c r="BP10" s="13">
        <v>8.1098262963720399E-2</v>
      </c>
      <c r="BQ10" s="13">
        <v>0.113332488721956</v>
      </c>
      <c r="BR10" s="13">
        <v>0.37983804324245252</v>
      </c>
      <c r="BS10" s="13">
        <v>0.42111522681619501</v>
      </c>
    </row>
    <row r="11" spans="2:73" ht="19" customHeight="1" x14ac:dyDescent="0.35">
      <c r="B11" s="12" t="s">
        <v>158</v>
      </c>
      <c r="C11" s="13">
        <v>6.4198119265373499E-2</v>
      </c>
      <c r="D11" s="13">
        <v>0.14420809779304869</v>
      </c>
      <c r="E11" s="13">
        <v>5.5478491019013997E-2</v>
      </c>
      <c r="F11" s="13">
        <v>6.9122561557596787E-2</v>
      </c>
      <c r="G11" s="13">
        <v>5.2964365704611438E-2</v>
      </c>
      <c r="H11" s="13">
        <v>5.4837320041749398E-2</v>
      </c>
      <c r="I11" s="13">
        <v>4.7150222085193837E-2</v>
      </c>
      <c r="K11" s="13">
        <v>6.5616476394665307E-2</v>
      </c>
      <c r="L11" s="13">
        <v>6.2926988761916436E-2</v>
      </c>
      <c r="N11" s="13">
        <v>7.767628731138268E-2</v>
      </c>
      <c r="O11" s="13">
        <v>4.8100636923770222E-2</v>
      </c>
      <c r="P11" s="13">
        <v>6.8580087628017788E-2</v>
      </c>
      <c r="Q11" s="13">
        <v>7.0548171180479791E-2</v>
      </c>
      <c r="S11" s="13">
        <v>7.175868718820648E-2</v>
      </c>
      <c r="T11" s="13">
        <v>8.4346267371460448E-2</v>
      </c>
      <c r="U11" s="13">
        <v>3.2980600680402268E-2</v>
      </c>
      <c r="V11" s="13">
        <v>4.5984638109746082E-2</v>
      </c>
      <c r="W11" s="13">
        <v>5.1987569564421923E-2</v>
      </c>
      <c r="X11" s="13">
        <v>9.1623890550134993E-2</v>
      </c>
      <c r="Y11" s="13">
        <v>5.3059064576392721E-2</v>
      </c>
      <c r="Z11" s="13">
        <v>4.5915562308133817E-2</v>
      </c>
      <c r="AB11" s="13">
        <v>6.9359712176256277E-2</v>
      </c>
      <c r="AC11" s="13">
        <v>7.9905652011103945E-2</v>
      </c>
      <c r="AD11" s="13">
        <v>4.6648969924853199E-2</v>
      </c>
      <c r="AE11" s="13">
        <v>1.7807151788182141E-2</v>
      </c>
      <c r="AF11" s="13">
        <v>8.2009775947269478E-2</v>
      </c>
      <c r="AH11" s="13">
        <v>6.0281131928861149E-2</v>
      </c>
      <c r="AI11" s="13">
        <v>5.9248565900850647E-2</v>
      </c>
      <c r="AJ11" s="13">
        <v>6.0907457570226489E-2</v>
      </c>
      <c r="AK11" s="13">
        <v>7.9817251909392165E-2</v>
      </c>
      <c r="AL11" s="13">
        <v>7.7409609518168151E-2</v>
      </c>
      <c r="AM11" s="13">
        <v>7.1090162243813954E-2</v>
      </c>
      <c r="AO11" s="13">
        <v>6.4015159803486876E-2</v>
      </c>
      <c r="AP11" s="13">
        <v>5.6012004354846358E-2</v>
      </c>
      <c r="AQ11" s="13">
        <v>6.090017830746064E-2</v>
      </c>
      <c r="AR11" s="13">
        <v>8.4268275236710363E-2</v>
      </c>
      <c r="AS11" s="13">
        <v>6.7684656069158064E-2</v>
      </c>
      <c r="AT11" s="13">
        <v>6.7940613288935595E-2</v>
      </c>
      <c r="AV11" s="13">
        <v>5.4391644524796327E-2</v>
      </c>
      <c r="AW11" s="13">
        <v>6.420168832778754E-2</v>
      </c>
      <c r="AX11" s="13">
        <v>8.9030462242467884E-2</v>
      </c>
      <c r="AY11" s="13">
        <v>0.1024819493189022</v>
      </c>
      <c r="AZ11" s="13">
        <v>6.6810774817262802E-2</v>
      </c>
      <c r="BB11" s="13">
        <v>6.0400977730943772E-2</v>
      </c>
      <c r="BC11" s="13">
        <v>6.548464880671824E-2</v>
      </c>
      <c r="BD11" s="13">
        <v>5.5902259866498133E-2</v>
      </c>
      <c r="BE11" s="13">
        <v>5.2627257231100913E-2</v>
      </c>
      <c r="BF11" s="13">
        <v>9.7224865874419239E-2</v>
      </c>
      <c r="BH11" s="13">
        <v>5.4316706735328769E-2</v>
      </c>
      <c r="BI11" s="13">
        <v>6.5142017287483187E-2</v>
      </c>
      <c r="BJ11" s="13">
        <v>6.2152883242040248E-2</v>
      </c>
      <c r="BK11" s="13">
        <v>5.3944258364176691E-2</v>
      </c>
      <c r="BL11" s="13">
        <v>0.1076110500645114</v>
      </c>
      <c r="BN11" s="13">
        <v>7.2467351255531623E-2</v>
      </c>
      <c r="BO11" s="13">
        <v>5.2428020216380669E-2</v>
      </c>
      <c r="BP11" s="13">
        <v>6.9126658767199839E-2</v>
      </c>
      <c r="BQ11" s="13">
        <v>9.0231772726194398E-2</v>
      </c>
      <c r="BR11" s="13">
        <v>8.8508725694170592E-2</v>
      </c>
      <c r="BS11" s="13">
        <v>5.7384760017729047E-2</v>
      </c>
    </row>
    <row r="12" spans="2:73" ht="19" customHeight="1" x14ac:dyDescent="0.35">
      <c r="B12" s="12" t="s">
        <v>159</v>
      </c>
      <c r="C12" s="13">
        <v>0.18823138635192441</v>
      </c>
      <c r="D12" s="13">
        <v>0.17398731034723711</v>
      </c>
      <c r="E12" s="13">
        <v>0.14209569077776391</v>
      </c>
      <c r="F12" s="13">
        <v>0.18993371530538611</v>
      </c>
      <c r="G12" s="13">
        <v>0.17238684047266431</v>
      </c>
      <c r="H12" s="13">
        <v>0.17873942698482609</v>
      </c>
      <c r="I12" s="13">
        <v>0.2452656611346633</v>
      </c>
      <c r="K12" s="13">
        <v>0.18588658465878091</v>
      </c>
      <c r="L12" s="13">
        <v>0.1910079130140043</v>
      </c>
      <c r="N12" s="13">
        <v>0.18691373429890301</v>
      </c>
      <c r="O12" s="13">
        <v>0.1857298014004943</v>
      </c>
      <c r="P12" s="13">
        <v>0.20427101869371261</v>
      </c>
      <c r="Q12" s="13">
        <v>0.18046210313452571</v>
      </c>
      <c r="S12" s="13">
        <v>0.1935123411468786</v>
      </c>
      <c r="T12" s="13">
        <v>0.170957728813769</v>
      </c>
      <c r="U12" s="13">
        <v>0.12908803098063709</v>
      </c>
      <c r="V12" s="13">
        <v>0.2219167124719168</v>
      </c>
      <c r="W12" s="13">
        <v>0.20517849041843611</v>
      </c>
      <c r="X12" s="13">
        <v>0.20455285491431149</v>
      </c>
      <c r="Y12" s="13">
        <v>0.14987742300985429</v>
      </c>
      <c r="Z12" s="13">
        <v>0.16175917395633951</v>
      </c>
      <c r="AB12" s="13">
        <v>0.17625674169567729</v>
      </c>
      <c r="AC12" s="13">
        <v>0.21304826328362869</v>
      </c>
      <c r="AD12" s="13">
        <v>0.15504211466336329</v>
      </c>
      <c r="AE12" s="13">
        <v>0.16239156326634249</v>
      </c>
      <c r="AF12" s="13">
        <v>0.2183978600562618</v>
      </c>
      <c r="AH12" s="13">
        <v>7.0792146312485066E-2</v>
      </c>
      <c r="AI12" s="13">
        <v>0.29420165275048782</v>
      </c>
      <c r="AJ12" s="13">
        <v>0.24885324228316441</v>
      </c>
      <c r="AK12" s="13">
        <v>0.34008302864230311</v>
      </c>
      <c r="AL12" s="13">
        <v>0.19937406088036841</v>
      </c>
      <c r="AM12" s="13">
        <v>0.27635393891950771</v>
      </c>
      <c r="AO12" s="13">
        <v>6.5213863909580144E-2</v>
      </c>
      <c r="AP12" s="13">
        <v>0.26086048583290983</v>
      </c>
      <c r="AQ12" s="13">
        <v>0.28243619588958402</v>
      </c>
      <c r="AR12" s="13">
        <v>0.37184788690786769</v>
      </c>
      <c r="AS12" s="13">
        <v>0.1541188305286515</v>
      </c>
      <c r="AT12" s="13">
        <v>0.2898387303638329</v>
      </c>
      <c r="AV12" s="13">
        <v>0.22611216067890111</v>
      </c>
      <c r="AW12" s="13">
        <v>0.2160118900304811</v>
      </c>
      <c r="AX12" s="13">
        <v>0.2910689469157654</v>
      </c>
      <c r="AY12" s="13">
        <v>0.14331883245817259</v>
      </c>
      <c r="AZ12" s="13">
        <v>0.26861104753778747</v>
      </c>
      <c r="BB12" s="13">
        <v>7.4239897312295841E-2</v>
      </c>
      <c r="BC12" s="13">
        <v>0.31364057476262958</v>
      </c>
      <c r="BD12" s="13">
        <v>0.29914013574692921</v>
      </c>
      <c r="BE12" s="13">
        <v>0.33574234089537658</v>
      </c>
      <c r="BF12" s="13">
        <v>0.17838052911806659</v>
      </c>
      <c r="BH12" s="13">
        <v>7.363738146277149E-2</v>
      </c>
      <c r="BI12" s="13">
        <v>0.30328673318381422</v>
      </c>
      <c r="BJ12" s="13">
        <v>0.31261558719065252</v>
      </c>
      <c r="BK12" s="13">
        <v>0.34586847554567529</v>
      </c>
      <c r="BL12" s="13">
        <v>0.1977896174529753</v>
      </c>
      <c r="BN12" s="13">
        <v>0.28340728832349937</v>
      </c>
      <c r="BO12" s="13">
        <v>0.27109211632028718</v>
      </c>
      <c r="BP12" s="13">
        <v>0.35482939791216628</v>
      </c>
      <c r="BQ12" s="13">
        <v>0.23714531866133159</v>
      </c>
      <c r="BR12" s="13">
        <v>0.11319293073228059</v>
      </c>
      <c r="BS12" s="13">
        <v>6.7411657181231932E-2</v>
      </c>
    </row>
    <row r="13" spans="2:73" ht="19" customHeight="1" x14ac:dyDescent="0.35">
      <c r="B13" s="12" t="s">
        <v>160</v>
      </c>
      <c r="C13" s="13">
        <v>0.193491869219128</v>
      </c>
      <c r="D13" s="13">
        <v>8.5617769816259875E-2</v>
      </c>
      <c r="E13" s="13">
        <v>9.0728007347825906E-2</v>
      </c>
      <c r="F13" s="13">
        <v>0.13839478911312941</v>
      </c>
      <c r="G13" s="13">
        <v>0.16274075429060669</v>
      </c>
      <c r="H13" s="13">
        <v>0.26711738768755949</v>
      </c>
      <c r="I13" s="13">
        <v>0.32034769153791248</v>
      </c>
      <c r="K13" s="13">
        <v>0.19979804157318631</v>
      </c>
      <c r="L13" s="13">
        <v>0.18533592989324291</v>
      </c>
      <c r="N13" s="13">
        <v>0.2218342602298746</v>
      </c>
      <c r="O13" s="13">
        <v>0.20609279996178731</v>
      </c>
      <c r="P13" s="13">
        <v>0.18053189973907141</v>
      </c>
      <c r="Q13" s="13">
        <v>0.16680728451403631</v>
      </c>
      <c r="S13" s="13">
        <v>0.15219386958844969</v>
      </c>
      <c r="T13" s="13">
        <v>0.15754250498518191</v>
      </c>
      <c r="U13" s="13">
        <v>0.26909798189857181</v>
      </c>
      <c r="V13" s="13">
        <v>0.2099267377953804</v>
      </c>
      <c r="W13" s="13">
        <v>0.26120035016821541</v>
      </c>
      <c r="X13" s="13">
        <v>0.23977989356533899</v>
      </c>
      <c r="Y13" s="13">
        <v>0.19259749120835831</v>
      </c>
      <c r="Z13" s="13">
        <v>0.16547298659581169</v>
      </c>
      <c r="AB13" s="13">
        <v>0.15185073203198671</v>
      </c>
      <c r="AC13" s="13">
        <v>0.178073831852399</v>
      </c>
      <c r="AD13" s="13">
        <v>0.25963449441276532</v>
      </c>
      <c r="AE13" s="13">
        <v>0.28604079762204748</v>
      </c>
      <c r="AF13" s="13">
        <v>0.13143604284230809</v>
      </c>
      <c r="AH13" s="13">
        <v>3.3277848821344408E-2</v>
      </c>
      <c r="AI13" s="13">
        <v>0.21293546277311071</v>
      </c>
      <c r="AJ13" s="13">
        <v>0.50165642104351349</v>
      </c>
      <c r="AK13" s="13">
        <v>0.38197093722395292</v>
      </c>
      <c r="AL13" s="13">
        <v>4.7555902577568997E-2</v>
      </c>
      <c r="AM13" s="13">
        <v>0.37077295928073101</v>
      </c>
      <c r="AO13" s="13">
        <v>3.071086675544734E-2</v>
      </c>
      <c r="AP13" s="13">
        <v>0.22579691773088559</v>
      </c>
      <c r="AQ13" s="13">
        <v>0.486977343633825</v>
      </c>
      <c r="AR13" s="13">
        <v>0.36297625081886598</v>
      </c>
      <c r="AS13" s="13">
        <v>4.6171703236401997E-2</v>
      </c>
      <c r="AT13" s="13">
        <v>0.35726696913919898</v>
      </c>
      <c r="AV13" s="13">
        <v>0.16026510856195161</v>
      </c>
      <c r="AW13" s="13">
        <v>0.4173643181583106</v>
      </c>
      <c r="AX13" s="13">
        <v>0.31104150155942722</v>
      </c>
      <c r="AY13" s="13">
        <v>5.3949686388477407E-2</v>
      </c>
      <c r="AZ13" s="13">
        <v>0.33949404608792638</v>
      </c>
      <c r="BB13" s="13">
        <v>4.8458802531006477E-2</v>
      </c>
      <c r="BC13" s="13">
        <v>0.25776596112248501</v>
      </c>
      <c r="BD13" s="13">
        <v>0.54081861000261022</v>
      </c>
      <c r="BE13" s="13">
        <v>0.43658765966655438</v>
      </c>
      <c r="BF13" s="13">
        <v>1.8019979697200091E-2</v>
      </c>
      <c r="BH13" s="13">
        <v>4.9201811286111681E-2</v>
      </c>
      <c r="BI13" s="13">
        <v>0.25122723891056759</v>
      </c>
      <c r="BJ13" s="13">
        <v>0.50277921799452086</v>
      </c>
      <c r="BK13" s="13">
        <v>0.49338852114850579</v>
      </c>
      <c r="BL13" s="13">
        <v>2.3660298495827261E-2</v>
      </c>
      <c r="BN13" s="13">
        <v>0.23976255795106599</v>
      </c>
      <c r="BO13" s="13">
        <v>0.52872597007850064</v>
      </c>
      <c r="BP13" s="13">
        <v>0.42143794119766531</v>
      </c>
      <c r="BQ13" s="13">
        <v>0.29947124846932571</v>
      </c>
      <c r="BR13" s="13">
        <v>9.3902330362241507E-2</v>
      </c>
      <c r="BS13" s="13">
        <v>1.9304362952741121E-2</v>
      </c>
    </row>
    <row r="14" spans="2:73" ht="19" customHeight="1" x14ac:dyDescent="0.35">
      <c r="B14" s="12" t="s">
        <v>96</v>
      </c>
      <c r="C14" s="13">
        <v>7.6256155036007259E-2</v>
      </c>
      <c r="D14" s="13">
        <v>0.1245382792514316</v>
      </c>
      <c r="E14" s="13">
        <v>0.1052514921400607</v>
      </c>
      <c r="F14" s="13">
        <v>6.8230294651137696E-2</v>
      </c>
      <c r="G14" s="13">
        <v>7.5487656131235412E-2</v>
      </c>
      <c r="H14" s="13">
        <v>4.9884057119887013E-2</v>
      </c>
      <c r="I14" s="13">
        <v>5.8732525377208127E-2</v>
      </c>
      <c r="K14" s="13">
        <v>3.4727213279821589E-2</v>
      </c>
      <c r="L14" s="13">
        <v>0.1179603136469458</v>
      </c>
      <c r="N14" s="13">
        <v>2.6628825875620991E-2</v>
      </c>
      <c r="O14" s="13">
        <v>7.7166690759177939E-2</v>
      </c>
      <c r="P14" s="13">
        <v>9.9551752641979643E-2</v>
      </c>
      <c r="Q14" s="13">
        <v>9.1210076130022313E-2</v>
      </c>
      <c r="S14" s="13">
        <v>9.5916025020062273E-2</v>
      </c>
      <c r="T14" s="13">
        <v>8.3650941840655385E-2</v>
      </c>
      <c r="U14" s="13">
        <v>1.176110213747553E-2</v>
      </c>
      <c r="V14" s="13">
        <v>7.1601744109455717E-2</v>
      </c>
      <c r="W14" s="13">
        <v>5.5579225521677933E-2</v>
      </c>
      <c r="X14" s="13">
        <v>6.6222228103421488E-2</v>
      </c>
      <c r="Y14" s="13">
        <v>7.9193644561077733E-2</v>
      </c>
      <c r="Z14" s="13">
        <v>8.9939209563794628E-2</v>
      </c>
      <c r="AB14" s="13">
        <v>8.5878877266281739E-2</v>
      </c>
      <c r="AC14" s="13">
        <v>7.9054349972436655E-2</v>
      </c>
      <c r="AD14" s="13">
        <v>6.1359940719305103E-2</v>
      </c>
      <c r="AE14" s="13">
        <v>5.8553463938971213E-2</v>
      </c>
      <c r="AF14" s="13">
        <v>2.6174291209870509E-2</v>
      </c>
      <c r="AH14" s="13">
        <v>4.7717542917218927E-2</v>
      </c>
      <c r="AI14" s="13">
        <v>6.5005591990727585E-2</v>
      </c>
      <c r="AJ14" s="13">
        <v>4.5371664863442358E-2</v>
      </c>
      <c r="AK14" s="13">
        <v>3.7143477648512183E-2</v>
      </c>
      <c r="AL14" s="13">
        <v>0.12293717834282181</v>
      </c>
      <c r="AM14" s="13">
        <v>6.0652395226472082E-2</v>
      </c>
      <c r="AO14" s="13">
        <v>4.6213166830858007E-2</v>
      </c>
      <c r="AP14" s="13">
        <v>6.4597915873661815E-2</v>
      </c>
      <c r="AQ14" s="13">
        <v>2.3682100233968561E-2</v>
      </c>
      <c r="AR14" s="13">
        <v>4.7925268441501689E-2</v>
      </c>
      <c r="AS14" s="13">
        <v>0.1001794112731966</v>
      </c>
      <c r="AT14" s="13">
        <v>7.0871562997199447E-2</v>
      </c>
      <c r="AV14" s="13">
        <v>5.7579150797144617E-2</v>
      </c>
      <c r="AW14" s="13">
        <v>3.6877095189047727E-2</v>
      </c>
      <c r="AX14" s="13">
        <v>3.7065072408857452E-2</v>
      </c>
      <c r="AY14" s="13">
        <v>8.5336805104118341E-2</v>
      </c>
      <c r="AZ14" s="13">
        <v>6.6650141127793813E-2</v>
      </c>
      <c r="BB14" s="13">
        <v>2.6247207753553211E-2</v>
      </c>
      <c r="BC14" s="13">
        <v>4.7199787192188661E-2</v>
      </c>
      <c r="BD14" s="13">
        <v>1.613472813961694E-2</v>
      </c>
      <c r="BE14" s="13">
        <v>4.9265279035149913E-2</v>
      </c>
      <c r="BF14" s="13">
        <v>0.16918351014229241</v>
      </c>
      <c r="BH14" s="13">
        <v>3.0575307770379111E-2</v>
      </c>
      <c r="BI14" s="13">
        <v>4.5516579340196511E-2</v>
      </c>
      <c r="BJ14" s="13">
        <v>1.527305442239304E-2</v>
      </c>
      <c r="BK14" s="13">
        <v>4.2219074849297593E-2</v>
      </c>
      <c r="BL14" s="13">
        <v>8.1786982386770568E-2</v>
      </c>
      <c r="BN14" s="13">
        <v>5.7187696036236017E-2</v>
      </c>
      <c r="BO14" s="13">
        <v>3.6504613101239231E-2</v>
      </c>
      <c r="BP14" s="13">
        <v>2.2238450482983958E-2</v>
      </c>
      <c r="BQ14" s="13">
        <v>9.5778124479697607E-2</v>
      </c>
      <c r="BR14" s="13">
        <v>0.15689003222430919</v>
      </c>
      <c r="BS14" s="13">
        <v>1.709165293762421E-2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U19"/>
  <sheetViews>
    <sheetView showGridLines="0" workbookViewId="0">
      <pane xSplit="2" topLeftCell="BD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156</v>
      </c>
      <c r="C9" s="13">
        <v>0.21816038362901491</v>
      </c>
      <c r="D9" s="13">
        <v>0.20772668887687329</v>
      </c>
      <c r="E9" s="13">
        <v>0.26678253789264023</v>
      </c>
      <c r="F9" s="13">
        <v>0.25220070471760492</v>
      </c>
      <c r="G9" s="13">
        <v>0.24318672393334881</v>
      </c>
      <c r="H9" s="13">
        <v>0.2231717273655269</v>
      </c>
      <c r="I9" s="13">
        <v>0.14367521954720511</v>
      </c>
      <c r="K9" s="13">
        <v>0.24690363406016599</v>
      </c>
      <c r="L9" s="13">
        <v>0.18991725732280779</v>
      </c>
      <c r="N9" s="13">
        <v>0.22908425176754749</v>
      </c>
      <c r="O9" s="13">
        <v>0.20799482061537511</v>
      </c>
      <c r="P9" s="13">
        <v>0.19972094196501161</v>
      </c>
      <c r="Q9" s="13">
        <v>0.23960382444617209</v>
      </c>
      <c r="S9" s="13">
        <v>0.21180162085514281</v>
      </c>
      <c r="T9" s="13">
        <v>0.20243612051547891</v>
      </c>
      <c r="U9" s="13">
        <v>0.30192636684204532</v>
      </c>
      <c r="V9" s="13">
        <v>0.20311230478344899</v>
      </c>
      <c r="W9" s="13">
        <v>0.2202058882580506</v>
      </c>
      <c r="X9" s="13">
        <v>0.2005670734912082</v>
      </c>
      <c r="Y9" s="13">
        <v>0.1981848623517086</v>
      </c>
      <c r="Z9" s="13">
        <v>0.2611833001563646</v>
      </c>
      <c r="AB9" s="13">
        <v>0.26182273379147603</v>
      </c>
      <c r="AC9" s="13">
        <v>0.19775847631565679</v>
      </c>
      <c r="AD9" s="13">
        <v>0.20182983524822529</v>
      </c>
      <c r="AE9" s="13">
        <v>0.21422248430712931</v>
      </c>
      <c r="AF9" s="13">
        <v>0.30306678454562208</v>
      </c>
      <c r="AH9" s="13">
        <v>0.39662262423182532</v>
      </c>
      <c r="AI9" s="13">
        <v>0.1265596053382726</v>
      </c>
      <c r="AJ9" s="13">
        <v>6.1229982462142667E-2</v>
      </c>
      <c r="AK9" s="13">
        <v>5.2931363968226397E-2</v>
      </c>
      <c r="AL9" s="13">
        <v>0.201935644283292</v>
      </c>
      <c r="AM9" s="13">
        <v>0.1036630931883851</v>
      </c>
      <c r="AO9" s="13">
        <v>0.37410562420712029</v>
      </c>
      <c r="AP9" s="13">
        <v>0.13323206945659691</v>
      </c>
      <c r="AQ9" s="13">
        <v>8.6099062263746903E-2</v>
      </c>
      <c r="AR9" s="13">
        <v>6.0356203825409231E-2</v>
      </c>
      <c r="AS9" s="13">
        <v>0.31102575545838779</v>
      </c>
      <c r="AT9" s="13">
        <v>9.9854995033819588E-2</v>
      </c>
      <c r="AV9" s="13">
        <v>0.17864730214682459</v>
      </c>
      <c r="AW9" s="13">
        <v>9.9984759312904695E-2</v>
      </c>
      <c r="AX9" s="13">
        <v>0.1083230194081387</v>
      </c>
      <c r="AY9" s="13">
        <v>0.28070985651639829</v>
      </c>
      <c r="AZ9" s="13">
        <v>0.12729828932518009</v>
      </c>
      <c r="BB9" s="13">
        <v>0.40032397130633612</v>
      </c>
      <c r="BC9" s="13">
        <v>9.5378376534073619E-2</v>
      </c>
      <c r="BD9" s="13">
        <v>3.930173818244595E-2</v>
      </c>
      <c r="BE9" s="13">
        <v>8.7658599531882042E-2</v>
      </c>
      <c r="BF9" s="13">
        <v>0.2397232039721304</v>
      </c>
      <c r="BH9" s="13">
        <v>0.39863933878750257</v>
      </c>
      <c r="BI9" s="13">
        <v>0.10960565502032869</v>
      </c>
      <c r="BJ9" s="13">
        <v>5.3334602710167468E-2</v>
      </c>
      <c r="BK9" s="13">
        <v>5.5080334999123973E-2</v>
      </c>
      <c r="BL9" s="13">
        <v>0.30364170713897598</v>
      </c>
      <c r="BN9" s="13">
        <v>0.1285156697112356</v>
      </c>
      <c r="BO9" s="13">
        <v>3.590740846920587E-2</v>
      </c>
      <c r="BP9" s="13">
        <v>9.1509846264813094E-2</v>
      </c>
      <c r="BQ9" s="13">
        <v>0.15268097918975429</v>
      </c>
      <c r="BR9" s="13">
        <v>0.20054660861298451</v>
      </c>
      <c r="BS9" s="13">
        <v>0.41603250347669157</v>
      </c>
    </row>
    <row r="10" spans="2:73" ht="19" customHeight="1" x14ac:dyDescent="0.35">
      <c r="B10" s="12" t="s">
        <v>157</v>
      </c>
      <c r="C10" s="13">
        <v>0.23555523791755631</v>
      </c>
      <c r="D10" s="13">
        <v>0.28276624856785298</v>
      </c>
      <c r="E10" s="13">
        <v>0.25690153029358698</v>
      </c>
      <c r="F10" s="13">
        <v>0.28860162880104412</v>
      </c>
      <c r="G10" s="13">
        <v>0.24595479755861591</v>
      </c>
      <c r="H10" s="13">
        <v>0.19744826279937891</v>
      </c>
      <c r="I10" s="13">
        <v>0.18502106450882941</v>
      </c>
      <c r="K10" s="13">
        <v>0.24214296335634031</v>
      </c>
      <c r="L10" s="13">
        <v>0.22950770446484739</v>
      </c>
      <c r="N10" s="13">
        <v>0.22792801489823619</v>
      </c>
      <c r="O10" s="13">
        <v>0.25872396313032808</v>
      </c>
      <c r="P10" s="13">
        <v>0.1966120228071645</v>
      </c>
      <c r="Q10" s="13">
        <v>0.24816814592248951</v>
      </c>
      <c r="S10" s="13">
        <v>0.28549723972594221</v>
      </c>
      <c r="T10" s="13">
        <v>0.28500460125056681</v>
      </c>
      <c r="U10" s="13">
        <v>0.17260201411836279</v>
      </c>
      <c r="V10" s="13">
        <v>0.19871127767485661</v>
      </c>
      <c r="W10" s="13">
        <v>0.20273234651929151</v>
      </c>
      <c r="X10" s="13">
        <v>0.16418133873922</v>
      </c>
      <c r="Y10" s="13">
        <v>0.25227420792537331</v>
      </c>
      <c r="Z10" s="13">
        <v>0.21581602599194491</v>
      </c>
      <c r="AB10" s="13">
        <v>0.24397824834521339</v>
      </c>
      <c r="AC10" s="13">
        <v>0.23662927890640151</v>
      </c>
      <c r="AD10" s="13">
        <v>0.20181401350982209</v>
      </c>
      <c r="AE10" s="13">
        <v>0.25333613878653261</v>
      </c>
      <c r="AF10" s="13">
        <v>0.2214409142492168</v>
      </c>
      <c r="AH10" s="13">
        <v>0.34780282122369249</v>
      </c>
      <c r="AI10" s="13">
        <v>0.2177491997326618</v>
      </c>
      <c r="AJ10" s="13">
        <v>8.959121007060239E-2</v>
      </c>
      <c r="AK10" s="13">
        <v>0.1244459984217867</v>
      </c>
      <c r="AL10" s="13">
        <v>0.35967725542631063</v>
      </c>
      <c r="AM10" s="13">
        <v>8.5458780723256453E-2</v>
      </c>
      <c r="AO10" s="13">
        <v>0.36759552610805901</v>
      </c>
      <c r="AP10" s="13">
        <v>0.22292500083404859</v>
      </c>
      <c r="AQ10" s="13">
        <v>9.530168289373625E-2</v>
      </c>
      <c r="AR10" s="13">
        <v>9.8652455014383716E-2</v>
      </c>
      <c r="AS10" s="13">
        <v>0.34036861172763372</v>
      </c>
      <c r="AT10" s="13">
        <v>9.2922563295165309E-2</v>
      </c>
      <c r="AV10" s="13">
        <v>0.296488620615738</v>
      </c>
      <c r="AW10" s="13">
        <v>0.19324969653792981</v>
      </c>
      <c r="AX10" s="13">
        <v>0.17479884921985389</v>
      </c>
      <c r="AY10" s="13">
        <v>0.3197632267497339</v>
      </c>
      <c r="AZ10" s="13">
        <v>0.11542954865112701</v>
      </c>
      <c r="BB10" s="13">
        <v>0.34120489593496661</v>
      </c>
      <c r="BC10" s="13">
        <v>0.20438633445529031</v>
      </c>
      <c r="BD10" s="13">
        <v>4.5201529980812297E-2</v>
      </c>
      <c r="BE10" s="13">
        <v>7.9520532632993773E-2</v>
      </c>
      <c r="BF10" s="13">
        <v>0.31771870168869748</v>
      </c>
      <c r="BH10" s="13">
        <v>0.33698719384579667</v>
      </c>
      <c r="BI10" s="13">
        <v>0.21451229323792129</v>
      </c>
      <c r="BJ10" s="13">
        <v>5.0123694586829047E-2</v>
      </c>
      <c r="BK10" s="13">
        <v>6.9831632837786886E-2</v>
      </c>
      <c r="BL10" s="13">
        <v>0.2951181785607141</v>
      </c>
      <c r="BN10" s="13">
        <v>0.2022672207319571</v>
      </c>
      <c r="BO10" s="13">
        <v>7.8855618213426501E-2</v>
      </c>
      <c r="BP10" s="13">
        <v>0.14572667468545791</v>
      </c>
      <c r="BQ10" s="13">
        <v>0.12118519686605179</v>
      </c>
      <c r="BR10" s="13">
        <v>0.25272021911932741</v>
      </c>
      <c r="BS10" s="13">
        <v>0.35350105814783439</v>
      </c>
    </row>
    <row r="11" spans="2:73" ht="19" customHeight="1" x14ac:dyDescent="0.35">
      <c r="B11" s="12" t="s">
        <v>158</v>
      </c>
      <c r="C11" s="13">
        <v>0.14613402777105061</v>
      </c>
      <c r="D11" s="13">
        <v>0.16597056834958729</v>
      </c>
      <c r="E11" s="13">
        <v>0.1697238069587218</v>
      </c>
      <c r="F11" s="13">
        <v>0.10741773819792499</v>
      </c>
      <c r="G11" s="13">
        <v>0.14844353579657979</v>
      </c>
      <c r="H11" s="13">
        <v>0.1364403266704412</v>
      </c>
      <c r="I11" s="13">
        <v>0.15051451218546499</v>
      </c>
      <c r="K11" s="13">
        <v>0.15475429437178939</v>
      </c>
      <c r="L11" s="13">
        <v>0.13784885070399111</v>
      </c>
      <c r="N11" s="13">
        <v>0.13954682464976259</v>
      </c>
      <c r="O11" s="13">
        <v>0.13985174305478121</v>
      </c>
      <c r="P11" s="13">
        <v>0.17060277631605911</v>
      </c>
      <c r="Q11" s="13">
        <v>0.13638391504451189</v>
      </c>
      <c r="S11" s="13">
        <v>0.1218410078315188</v>
      </c>
      <c r="T11" s="13">
        <v>0.1540279607396797</v>
      </c>
      <c r="U11" s="13">
        <v>0.15690975227840309</v>
      </c>
      <c r="V11" s="13">
        <v>0.14896455053389879</v>
      </c>
      <c r="W11" s="13">
        <v>9.4434268064985186E-2</v>
      </c>
      <c r="X11" s="13">
        <v>0.2087712303728945</v>
      </c>
      <c r="Y11" s="13">
        <v>0.25559327413288452</v>
      </c>
      <c r="Z11" s="13">
        <v>0.14378806678759731</v>
      </c>
      <c r="AB11" s="13">
        <v>0.13253303581250259</v>
      </c>
      <c r="AC11" s="13">
        <v>0.15697903685193701</v>
      </c>
      <c r="AD11" s="13">
        <v>0.1548130496113653</v>
      </c>
      <c r="AE11" s="13">
        <v>0.12508461737399129</v>
      </c>
      <c r="AF11" s="13">
        <v>0.15046425249910869</v>
      </c>
      <c r="AH11" s="13">
        <v>0.12099085906989911</v>
      </c>
      <c r="AI11" s="13">
        <v>0.1446172133588568</v>
      </c>
      <c r="AJ11" s="13">
        <v>0.169512223158343</v>
      </c>
      <c r="AK11" s="13">
        <v>0.1134445032476273</v>
      </c>
      <c r="AL11" s="13">
        <v>0.18415936398610469</v>
      </c>
      <c r="AM11" s="13">
        <v>0.2050528170880036</v>
      </c>
      <c r="AO11" s="13">
        <v>0.124987296904814</v>
      </c>
      <c r="AP11" s="13">
        <v>0.12364097223948339</v>
      </c>
      <c r="AQ11" s="13">
        <v>0.1445432436570574</v>
      </c>
      <c r="AR11" s="13">
        <v>0.1681805803296911</v>
      </c>
      <c r="AS11" s="13">
        <v>0.13860361784218789</v>
      </c>
      <c r="AT11" s="13">
        <v>0.2150602515070055</v>
      </c>
      <c r="AV11" s="13">
        <v>0.1061944976569988</v>
      </c>
      <c r="AW11" s="13">
        <v>0.13889819117780819</v>
      </c>
      <c r="AX11" s="13">
        <v>0.14966205529359819</v>
      </c>
      <c r="AY11" s="13">
        <v>0.17600677119136299</v>
      </c>
      <c r="AZ11" s="13">
        <v>0.20114234445483831</v>
      </c>
      <c r="BB11" s="13">
        <v>0.12349641984825779</v>
      </c>
      <c r="BC11" s="13">
        <v>0.16322653865539341</v>
      </c>
      <c r="BD11" s="13">
        <v>0.18151113350232331</v>
      </c>
      <c r="BE11" s="13">
        <v>8.7432561886665205E-2</v>
      </c>
      <c r="BF11" s="13">
        <v>0.20972280854512779</v>
      </c>
      <c r="BH11" s="13">
        <v>0.1235675886123814</v>
      </c>
      <c r="BI11" s="13">
        <v>0.15751448623790881</v>
      </c>
      <c r="BJ11" s="13">
        <v>0.19033326808971709</v>
      </c>
      <c r="BK11" s="13">
        <v>8.4399345642723542E-2</v>
      </c>
      <c r="BL11" s="13">
        <v>0.16416408413711181</v>
      </c>
      <c r="BN11" s="13">
        <v>0.16758473546488201</v>
      </c>
      <c r="BO11" s="13">
        <v>0.14537921920337851</v>
      </c>
      <c r="BP11" s="13">
        <v>5.9693273546296992E-2</v>
      </c>
      <c r="BQ11" s="13">
        <v>0.22194553562345801</v>
      </c>
      <c r="BR11" s="13">
        <v>0.18959069138353149</v>
      </c>
      <c r="BS11" s="13">
        <v>0.13172199307254751</v>
      </c>
    </row>
    <row r="12" spans="2:73" ht="19" customHeight="1" x14ac:dyDescent="0.35">
      <c r="B12" s="12" t="s">
        <v>159</v>
      </c>
      <c r="C12" s="13">
        <v>0.13930433128579731</v>
      </c>
      <c r="D12" s="13">
        <v>9.5453839129898035E-2</v>
      </c>
      <c r="E12" s="13">
        <v>0.1054647324960023</v>
      </c>
      <c r="F12" s="13">
        <v>0.16014848404852261</v>
      </c>
      <c r="G12" s="13">
        <v>0.13091719792343279</v>
      </c>
      <c r="H12" s="13">
        <v>0.17333954880864999</v>
      </c>
      <c r="I12" s="13">
        <v>0.15133524107969551</v>
      </c>
      <c r="K12" s="13">
        <v>0.13351807977913799</v>
      </c>
      <c r="L12" s="13">
        <v>0.14541012095002909</v>
      </c>
      <c r="N12" s="13">
        <v>0.19110641797853661</v>
      </c>
      <c r="O12" s="13">
        <v>0.14440329105617081</v>
      </c>
      <c r="P12" s="13">
        <v>0.12748574790976711</v>
      </c>
      <c r="Q12" s="13">
        <v>0.108543949553144</v>
      </c>
      <c r="S12" s="13">
        <v>0.13876848474274089</v>
      </c>
      <c r="T12" s="13">
        <v>0.17686089121550999</v>
      </c>
      <c r="U12" s="13">
        <v>0.10045415880904331</v>
      </c>
      <c r="V12" s="13">
        <v>0.11926591445674189</v>
      </c>
      <c r="W12" s="13">
        <v>0.15951908379788751</v>
      </c>
      <c r="X12" s="13">
        <v>0.11906220943545411</v>
      </c>
      <c r="Y12" s="13">
        <v>7.5866177877446705E-2</v>
      </c>
      <c r="Z12" s="13">
        <v>0.1552454834960684</v>
      </c>
      <c r="AB12" s="13">
        <v>8.8349732494373723E-2</v>
      </c>
      <c r="AC12" s="13">
        <v>0.14663458612926189</v>
      </c>
      <c r="AD12" s="13">
        <v>0.13590516583946249</v>
      </c>
      <c r="AE12" s="13">
        <v>0.17607592286944099</v>
      </c>
      <c r="AF12" s="13">
        <v>0.1986069814261732</v>
      </c>
      <c r="AH12" s="13">
        <v>5.2055905748697603E-2</v>
      </c>
      <c r="AI12" s="13">
        <v>0.23100293540903799</v>
      </c>
      <c r="AJ12" s="13">
        <v>0.25124489818917622</v>
      </c>
      <c r="AK12" s="13">
        <v>0.2685857227228286</v>
      </c>
      <c r="AL12" s="13">
        <v>9.0728458565661002E-2</v>
      </c>
      <c r="AM12" s="13">
        <v>0.17567488522993591</v>
      </c>
      <c r="AO12" s="13">
        <v>5.2588254583773107E-2</v>
      </c>
      <c r="AP12" s="13">
        <v>0.2149524164452109</v>
      </c>
      <c r="AQ12" s="13">
        <v>0.23214951837302489</v>
      </c>
      <c r="AR12" s="13">
        <v>0.25148059790788269</v>
      </c>
      <c r="AS12" s="13">
        <v>8.073325925293591E-2</v>
      </c>
      <c r="AT12" s="13">
        <v>0.1917681541231567</v>
      </c>
      <c r="AV12" s="13">
        <v>0.18905223369708679</v>
      </c>
      <c r="AW12" s="13">
        <v>0.20011699312144149</v>
      </c>
      <c r="AX12" s="13">
        <v>0.24546746406005679</v>
      </c>
      <c r="AY12" s="13">
        <v>6.8622046666135236E-2</v>
      </c>
      <c r="AZ12" s="13">
        <v>0.17899813934877601</v>
      </c>
      <c r="BB12" s="13">
        <v>5.8566075927256281E-2</v>
      </c>
      <c r="BC12" s="13">
        <v>0.2188703543449684</v>
      </c>
      <c r="BD12" s="13">
        <v>0.25290738918144801</v>
      </c>
      <c r="BE12" s="13">
        <v>0.23466227592323269</v>
      </c>
      <c r="BF12" s="13">
        <v>6.8791885881994377E-2</v>
      </c>
      <c r="BH12" s="13">
        <v>5.9178113180600678E-2</v>
      </c>
      <c r="BI12" s="13">
        <v>0.216290741779813</v>
      </c>
      <c r="BJ12" s="13">
        <v>0.24291094374238201</v>
      </c>
      <c r="BK12" s="13">
        <v>0.22957594910157941</v>
      </c>
      <c r="BL12" s="13">
        <v>0.1072403703465476</v>
      </c>
      <c r="BN12" s="13">
        <v>0.20928775962250529</v>
      </c>
      <c r="BO12" s="13">
        <v>0.2244492758698933</v>
      </c>
      <c r="BP12" s="13">
        <v>0.2137151763791437</v>
      </c>
      <c r="BQ12" s="13">
        <v>0.1668530274540892</v>
      </c>
      <c r="BR12" s="13">
        <v>8.7322790676515702E-2</v>
      </c>
      <c r="BS12" s="13">
        <v>4.9870377886587082E-2</v>
      </c>
    </row>
    <row r="13" spans="2:73" ht="19" customHeight="1" x14ac:dyDescent="0.35">
      <c r="B13" s="12" t="s">
        <v>160</v>
      </c>
      <c r="C13" s="13">
        <v>0.16975633999327849</v>
      </c>
      <c r="D13" s="13">
        <v>0.10736624789630141</v>
      </c>
      <c r="E13" s="13">
        <v>8.7586685176911705E-2</v>
      </c>
      <c r="F13" s="13">
        <v>0.12144155826388089</v>
      </c>
      <c r="G13" s="13">
        <v>0.153986400018607</v>
      </c>
      <c r="H13" s="13">
        <v>0.2025419748445251</v>
      </c>
      <c r="I13" s="13">
        <v>0.27575590238911241</v>
      </c>
      <c r="K13" s="13">
        <v>0.1804796764030164</v>
      </c>
      <c r="L13" s="13">
        <v>0.15712876494902919</v>
      </c>
      <c r="N13" s="13">
        <v>0.1756483651691631</v>
      </c>
      <c r="O13" s="13">
        <v>0.1706335769113845</v>
      </c>
      <c r="P13" s="13">
        <v>0.1822017241912135</v>
      </c>
      <c r="Q13" s="13">
        <v>0.14959737608130891</v>
      </c>
      <c r="S13" s="13">
        <v>0.1434863460797097</v>
      </c>
      <c r="T13" s="13">
        <v>0.1089722467724096</v>
      </c>
      <c r="U13" s="13">
        <v>0.2212773524052834</v>
      </c>
      <c r="V13" s="13">
        <v>0.210506377553209</v>
      </c>
      <c r="W13" s="13">
        <v>0.2456356153755393</v>
      </c>
      <c r="X13" s="13">
        <v>0.20955011373379701</v>
      </c>
      <c r="Y13" s="13">
        <v>0.13673473063077421</v>
      </c>
      <c r="Z13" s="13">
        <v>0.126822464473241</v>
      </c>
      <c r="AB13" s="13">
        <v>0.16247181592227231</v>
      </c>
      <c r="AC13" s="13">
        <v>0.16287660422522299</v>
      </c>
      <c r="AD13" s="13">
        <v>0.23455768017328571</v>
      </c>
      <c r="AE13" s="13">
        <v>0.18321417071776269</v>
      </c>
      <c r="AF13" s="13">
        <v>0.1000311827751635</v>
      </c>
      <c r="AH13" s="13">
        <v>4.0341085506274223E-2</v>
      </c>
      <c r="AI13" s="13">
        <v>0.18914956288595011</v>
      </c>
      <c r="AJ13" s="13">
        <v>0.37969191473232072</v>
      </c>
      <c r="AK13" s="13">
        <v>0.29997850071426357</v>
      </c>
      <c r="AL13" s="13">
        <v>6.9571453760473675E-2</v>
      </c>
      <c r="AM13" s="13">
        <v>0.35873146167777309</v>
      </c>
      <c r="AO13" s="13">
        <v>3.04762052409846E-2</v>
      </c>
      <c r="AP13" s="13">
        <v>0.21198172179406721</v>
      </c>
      <c r="AQ13" s="13">
        <v>0.38632004866879338</v>
      </c>
      <c r="AR13" s="13">
        <v>0.30955230567330111</v>
      </c>
      <c r="AS13" s="13">
        <v>5.0891609194902758E-2</v>
      </c>
      <c r="AT13" s="13">
        <v>0.33770060377895378</v>
      </c>
      <c r="AV13" s="13">
        <v>0.165619454014485</v>
      </c>
      <c r="AW13" s="13">
        <v>0.32917455084911712</v>
      </c>
      <c r="AX13" s="13">
        <v>0.21624426143173081</v>
      </c>
      <c r="AY13" s="13">
        <v>7.8653012798188093E-2</v>
      </c>
      <c r="AZ13" s="13">
        <v>0.31742678834187932</v>
      </c>
      <c r="BB13" s="13">
        <v>4.4748307757931413E-2</v>
      </c>
      <c r="BC13" s="13">
        <v>0.22878577958330271</v>
      </c>
      <c r="BD13" s="13">
        <v>0.45700195220223999</v>
      </c>
      <c r="BE13" s="13">
        <v>0.37482326253086329</v>
      </c>
      <c r="BF13" s="13">
        <v>4.328702574364704E-2</v>
      </c>
      <c r="BH13" s="13">
        <v>4.3433568008738987E-2</v>
      </c>
      <c r="BI13" s="13">
        <v>0.2195964430198645</v>
      </c>
      <c r="BJ13" s="13">
        <v>0.4469672605430644</v>
      </c>
      <c r="BK13" s="13">
        <v>0.41485679504085049</v>
      </c>
      <c r="BL13" s="13">
        <v>6.462194187071528E-2</v>
      </c>
      <c r="BN13" s="13">
        <v>0.20165412247098699</v>
      </c>
      <c r="BO13" s="13">
        <v>0.47765241761997712</v>
      </c>
      <c r="BP13" s="13">
        <v>0.37420402557327331</v>
      </c>
      <c r="BQ13" s="13">
        <v>0.25218027657426562</v>
      </c>
      <c r="BR13" s="13">
        <v>0.14178951720991889</v>
      </c>
      <c r="BS13" s="13">
        <v>1.9231900327353859E-2</v>
      </c>
    </row>
    <row r="14" spans="2:73" ht="19" customHeight="1" x14ac:dyDescent="0.35">
      <c r="B14" s="12" t="s">
        <v>96</v>
      </c>
      <c r="C14" s="13">
        <v>9.1089679403302481E-2</v>
      </c>
      <c r="D14" s="13">
        <v>0.14071640717948719</v>
      </c>
      <c r="E14" s="13">
        <v>0.113540707182137</v>
      </c>
      <c r="F14" s="13">
        <v>7.0189885971022395E-2</v>
      </c>
      <c r="G14" s="13">
        <v>7.7511344769415569E-2</v>
      </c>
      <c r="H14" s="13">
        <v>6.7058159511477936E-2</v>
      </c>
      <c r="I14" s="13">
        <v>9.3698060289692575E-2</v>
      </c>
      <c r="K14" s="13">
        <v>4.2201352029549978E-2</v>
      </c>
      <c r="L14" s="13">
        <v>0.14018730160929549</v>
      </c>
      <c r="N14" s="13">
        <v>3.6686125536754162E-2</v>
      </c>
      <c r="O14" s="13">
        <v>7.8392605231960177E-2</v>
      </c>
      <c r="P14" s="13">
        <v>0.123376786810784</v>
      </c>
      <c r="Q14" s="13">
        <v>0.11770278895237379</v>
      </c>
      <c r="S14" s="13">
        <v>9.8605300764945461E-2</v>
      </c>
      <c r="T14" s="13">
        <v>7.2698179506354918E-2</v>
      </c>
      <c r="U14" s="13">
        <v>4.6830355546862032E-2</v>
      </c>
      <c r="V14" s="13">
        <v>0.11943957499784461</v>
      </c>
      <c r="W14" s="13">
        <v>7.7472797984245931E-2</v>
      </c>
      <c r="X14" s="13">
        <v>9.7868034227426307E-2</v>
      </c>
      <c r="Y14" s="13">
        <v>8.1346747081812887E-2</v>
      </c>
      <c r="Z14" s="13">
        <v>9.7144659094783758E-2</v>
      </c>
      <c r="AB14" s="13">
        <v>0.11084443363416201</v>
      </c>
      <c r="AC14" s="13">
        <v>9.9122017571519866E-2</v>
      </c>
      <c r="AD14" s="13">
        <v>7.1080255617839011E-2</v>
      </c>
      <c r="AE14" s="13">
        <v>4.8066665945142917E-2</v>
      </c>
      <c r="AF14" s="13">
        <v>2.638988450471598E-2</v>
      </c>
      <c r="AH14" s="13">
        <v>4.2186704219611307E-2</v>
      </c>
      <c r="AI14" s="13">
        <v>9.0921483275220705E-2</v>
      </c>
      <c r="AJ14" s="13">
        <v>4.8729771387415181E-2</v>
      </c>
      <c r="AK14" s="13">
        <v>0.1406139109252672</v>
      </c>
      <c r="AL14" s="13">
        <v>9.3927823978157701E-2</v>
      </c>
      <c r="AM14" s="13">
        <v>7.1418962092645935E-2</v>
      </c>
      <c r="AO14" s="13">
        <v>5.0247092955248963E-2</v>
      </c>
      <c r="AP14" s="13">
        <v>9.3267819230592935E-2</v>
      </c>
      <c r="AQ14" s="13">
        <v>5.5586444143641167E-2</v>
      </c>
      <c r="AR14" s="13">
        <v>0.1117778572493322</v>
      </c>
      <c r="AS14" s="13">
        <v>7.8377146523951877E-2</v>
      </c>
      <c r="AT14" s="13">
        <v>6.2693432261898899E-2</v>
      </c>
      <c r="AV14" s="13">
        <v>6.3997891868866841E-2</v>
      </c>
      <c r="AW14" s="13">
        <v>3.857580900079853E-2</v>
      </c>
      <c r="AX14" s="13">
        <v>0.1055043505866216</v>
      </c>
      <c r="AY14" s="13">
        <v>7.6245086078181507E-2</v>
      </c>
      <c r="AZ14" s="13">
        <v>5.9704889878199163E-2</v>
      </c>
      <c r="BB14" s="13">
        <v>3.1660329225251652E-2</v>
      </c>
      <c r="BC14" s="13">
        <v>8.935261642697151E-2</v>
      </c>
      <c r="BD14" s="13">
        <v>2.4076256950730259E-2</v>
      </c>
      <c r="BE14" s="13">
        <v>0.135902767494363</v>
      </c>
      <c r="BF14" s="13">
        <v>0.12075637416840269</v>
      </c>
      <c r="BH14" s="13">
        <v>3.8194197564979583E-2</v>
      </c>
      <c r="BI14" s="13">
        <v>8.2480380704163581E-2</v>
      </c>
      <c r="BJ14" s="13">
        <v>1.6330230327839909E-2</v>
      </c>
      <c r="BK14" s="13">
        <v>0.1462559423779356</v>
      </c>
      <c r="BL14" s="13">
        <v>6.5213717945935182E-2</v>
      </c>
      <c r="BN14" s="13">
        <v>9.0690491998432904E-2</v>
      </c>
      <c r="BO14" s="13">
        <v>3.7756060624118723E-2</v>
      </c>
      <c r="BP14" s="13">
        <v>0.11515100355101481</v>
      </c>
      <c r="BQ14" s="13">
        <v>8.5154984292381261E-2</v>
      </c>
      <c r="BR14" s="13">
        <v>0.12803017299772221</v>
      </c>
      <c r="BS14" s="13">
        <v>2.9642167088985549E-2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U19"/>
  <sheetViews>
    <sheetView showGridLines="0" workbookViewId="0">
      <pane xSplit="2" topLeftCell="BJ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156</v>
      </c>
      <c r="C9" s="13">
        <v>0.22529994759763511</v>
      </c>
      <c r="D9" s="13">
        <v>0.2232124105438183</v>
      </c>
      <c r="E9" s="13">
        <v>0.26441457585944639</v>
      </c>
      <c r="F9" s="13">
        <v>0.26327205544364229</v>
      </c>
      <c r="G9" s="13">
        <v>0.2339592434340243</v>
      </c>
      <c r="H9" s="13">
        <v>0.2472157167884603</v>
      </c>
      <c r="I9" s="13">
        <v>0.15132872291460009</v>
      </c>
      <c r="K9" s="13">
        <v>0.2637894909841863</v>
      </c>
      <c r="L9" s="13">
        <v>0.18732682676832069</v>
      </c>
      <c r="N9" s="13">
        <v>0.23776101478746481</v>
      </c>
      <c r="O9" s="13">
        <v>0.21568769710953389</v>
      </c>
      <c r="P9" s="13">
        <v>0.22169679577627241</v>
      </c>
      <c r="Q9" s="13">
        <v>0.2294981290409947</v>
      </c>
      <c r="S9" s="13">
        <v>0.2391623001284604</v>
      </c>
      <c r="T9" s="13">
        <v>0.208069469967156</v>
      </c>
      <c r="U9" s="13">
        <v>0.27621368234912907</v>
      </c>
      <c r="V9" s="13">
        <v>0.20609274510389761</v>
      </c>
      <c r="W9" s="13">
        <v>0.2464531668307573</v>
      </c>
      <c r="X9" s="13">
        <v>0.1751787926430253</v>
      </c>
      <c r="Y9" s="13">
        <v>0.17234687056326339</v>
      </c>
      <c r="Z9" s="13">
        <v>0.2639768482954778</v>
      </c>
      <c r="AB9" s="13">
        <v>0.21839984086465619</v>
      </c>
      <c r="AC9" s="13">
        <v>0.221686225823709</v>
      </c>
      <c r="AD9" s="13">
        <v>0.2259853006366781</v>
      </c>
      <c r="AE9" s="13">
        <v>0.21915734633343589</v>
      </c>
      <c r="AF9" s="13">
        <v>0.28870912794571302</v>
      </c>
      <c r="AH9" s="13">
        <v>0.38738357037831789</v>
      </c>
      <c r="AI9" s="13">
        <v>0.120976201509173</v>
      </c>
      <c r="AJ9" s="13">
        <v>6.9300983826803428E-2</v>
      </c>
      <c r="AK9" s="13">
        <v>7.3939665915313549E-2</v>
      </c>
      <c r="AL9" s="13">
        <v>0.25747731398294782</v>
      </c>
      <c r="AM9" s="13">
        <v>0.13008532396714609</v>
      </c>
      <c r="AO9" s="13">
        <v>0.36134130842312989</v>
      </c>
      <c r="AP9" s="13">
        <v>0.14594486194265879</v>
      </c>
      <c r="AQ9" s="13">
        <v>9.9799384021162771E-2</v>
      </c>
      <c r="AR9" s="13">
        <v>6.5257178914675917E-2</v>
      </c>
      <c r="AS9" s="13">
        <v>0.32524813601777969</v>
      </c>
      <c r="AT9" s="13">
        <v>0.1200580848260957</v>
      </c>
      <c r="AV9" s="13">
        <v>0.1960561062497056</v>
      </c>
      <c r="AW9" s="13">
        <v>0.1031919618507716</v>
      </c>
      <c r="AX9" s="13">
        <v>0.15123126162010969</v>
      </c>
      <c r="AY9" s="13">
        <v>0.26584826193116601</v>
      </c>
      <c r="AZ9" s="13">
        <v>0.143048139007596</v>
      </c>
      <c r="BB9" s="13">
        <v>0.3949853032681313</v>
      </c>
      <c r="BC9" s="13">
        <v>9.5763590850274791E-2</v>
      </c>
      <c r="BD9" s="13">
        <v>6.0675176014365617E-2</v>
      </c>
      <c r="BE9" s="13">
        <v>6.5072654676090802E-2</v>
      </c>
      <c r="BF9" s="13">
        <v>0.31490418408788612</v>
      </c>
      <c r="BH9" s="13">
        <v>0.39016983276418149</v>
      </c>
      <c r="BI9" s="13">
        <v>9.9698329839094435E-2</v>
      </c>
      <c r="BJ9" s="13">
        <v>7.9778031497545504E-2</v>
      </c>
      <c r="BK9" s="13">
        <v>3.9573926631982913E-2</v>
      </c>
      <c r="BL9" s="13">
        <v>0.38427475643214087</v>
      </c>
      <c r="BN9" s="13">
        <v>0.13062056672240879</v>
      </c>
      <c r="BO9" s="13">
        <v>5.0294136527545802E-2</v>
      </c>
      <c r="BP9" s="13">
        <v>7.6201639920887479E-2</v>
      </c>
      <c r="BQ9" s="13">
        <v>0.18786555612015829</v>
      </c>
      <c r="BR9" s="13">
        <v>0.28053022029971619</v>
      </c>
      <c r="BS9" s="13">
        <v>0.41815504180502938</v>
      </c>
    </row>
    <row r="10" spans="2:73" ht="19" customHeight="1" x14ac:dyDescent="0.35">
      <c r="B10" s="12" t="s">
        <v>157</v>
      </c>
      <c r="C10" s="13">
        <v>0.26722354834745859</v>
      </c>
      <c r="D10" s="13">
        <v>0.30178584252614538</v>
      </c>
      <c r="E10" s="13">
        <v>0.3185526409056762</v>
      </c>
      <c r="F10" s="13">
        <v>0.31192544238727338</v>
      </c>
      <c r="G10" s="13">
        <v>0.31990292853097529</v>
      </c>
      <c r="H10" s="13">
        <v>0.22578453133980231</v>
      </c>
      <c r="I10" s="13">
        <v>0.17731851943486909</v>
      </c>
      <c r="K10" s="13">
        <v>0.26939863921017698</v>
      </c>
      <c r="L10" s="13">
        <v>0.2633678255757827</v>
      </c>
      <c r="N10" s="13">
        <v>0.27695166734307969</v>
      </c>
      <c r="O10" s="13">
        <v>0.28536809099518612</v>
      </c>
      <c r="P10" s="13">
        <v>0.23405798246456699</v>
      </c>
      <c r="Q10" s="13">
        <v>0.26830689057158358</v>
      </c>
      <c r="S10" s="13">
        <v>0.28050523223546492</v>
      </c>
      <c r="T10" s="13">
        <v>0.30943097992988849</v>
      </c>
      <c r="U10" s="13">
        <v>0.31444240745100521</v>
      </c>
      <c r="V10" s="13">
        <v>0.2293948492991669</v>
      </c>
      <c r="W10" s="13">
        <v>0.21770285673222789</v>
      </c>
      <c r="X10" s="13">
        <v>0.26010896782767612</v>
      </c>
      <c r="Y10" s="13">
        <v>0.32678386622398981</v>
      </c>
      <c r="Z10" s="13">
        <v>0.23292647957318691</v>
      </c>
      <c r="AB10" s="13">
        <v>0.28462271468105921</v>
      </c>
      <c r="AC10" s="13">
        <v>0.27672496025978621</v>
      </c>
      <c r="AD10" s="13">
        <v>0.23314791564287349</v>
      </c>
      <c r="AE10" s="13">
        <v>0.26112248300270929</v>
      </c>
      <c r="AF10" s="13">
        <v>0.27383092568589312</v>
      </c>
      <c r="AH10" s="13">
        <v>0.38550789815717779</v>
      </c>
      <c r="AI10" s="13">
        <v>0.25586066849193378</v>
      </c>
      <c r="AJ10" s="13">
        <v>0.13274683534365769</v>
      </c>
      <c r="AK10" s="13">
        <v>0.1365196109072882</v>
      </c>
      <c r="AL10" s="13">
        <v>0.39093193390164682</v>
      </c>
      <c r="AM10" s="13">
        <v>0.11512239436153419</v>
      </c>
      <c r="AO10" s="13">
        <v>0.39830889123162377</v>
      </c>
      <c r="AP10" s="13">
        <v>0.25017403718919251</v>
      </c>
      <c r="AQ10" s="13">
        <v>0.1121218898118871</v>
      </c>
      <c r="AR10" s="13">
        <v>0.14286078364781801</v>
      </c>
      <c r="AS10" s="13">
        <v>0.39152917941076909</v>
      </c>
      <c r="AT10" s="13">
        <v>0.12830588312877181</v>
      </c>
      <c r="AV10" s="13">
        <v>0.29650635828002092</v>
      </c>
      <c r="AW10" s="13">
        <v>0.15028371356357709</v>
      </c>
      <c r="AX10" s="13">
        <v>0.1757420524966618</v>
      </c>
      <c r="AY10" s="13">
        <v>0.3909273542115832</v>
      </c>
      <c r="AZ10" s="13">
        <v>0.15369103095307751</v>
      </c>
      <c r="BB10" s="13">
        <v>0.37960475651375541</v>
      </c>
      <c r="BC10" s="13">
        <v>0.2320361918285444</v>
      </c>
      <c r="BD10" s="13">
        <v>5.7685693028594859E-2</v>
      </c>
      <c r="BE10" s="13">
        <v>0.1312027696089266</v>
      </c>
      <c r="BF10" s="13">
        <v>0.38995447498383567</v>
      </c>
      <c r="BH10" s="13">
        <v>0.3690708655498563</v>
      </c>
      <c r="BI10" s="13">
        <v>0.24098349912882361</v>
      </c>
      <c r="BJ10" s="13">
        <v>6.8930362743259102E-2</v>
      </c>
      <c r="BK10" s="13">
        <v>0.14351427119175231</v>
      </c>
      <c r="BL10" s="13">
        <v>0.36464022793393691</v>
      </c>
      <c r="BN10" s="13">
        <v>0.26693495822100582</v>
      </c>
      <c r="BO10" s="13">
        <v>5.4772550276988817E-2</v>
      </c>
      <c r="BP10" s="13">
        <v>0.1198155988077773</v>
      </c>
      <c r="BQ10" s="13">
        <v>0.151249573841648</v>
      </c>
      <c r="BR10" s="13">
        <v>0.29547395058501941</v>
      </c>
      <c r="BS10" s="13">
        <v>0.38484751914933951</v>
      </c>
    </row>
    <row r="11" spans="2:73" ht="19" customHeight="1" x14ac:dyDescent="0.35">
      <c r="B11" s="12" t="s">
        <v>158</v>
      </c>
      <c r="C11" s="13">
        <v>0.11934556384470529</v>
      </c>
      <c r="D11" s="13">
        <v>0.14314901931903601</v>
      </c>
      <c r="E11" s="13">
        <v>0.1125704469517862</v>
      </c>
      <c r="F11" s="13">
        <v>9.2463226952611749E-2</v>
      </c>
      <c r="G11" s="13">
        <v>0.1113808782065749</v>
      </c>
      <c r="H11" s="13">
        <v>9.6421906728109269E-2</v>
      </c>
      <c r="I11" s="13">
        <v>0.15342074917069659</v>
      </c>
      <c r="K11" s="13">
        <v>0.13739429261184391</v>
      </c>
      <c r="L11" s="13">
        <v>0.1015704119566138</v>
      </c>
      <c r="N11" s="13">
        <v>0.12842213542269659</v>
      </c>
      <c r="O11" s="13">
        <v>0.12754543672697261</v>
      </c>
      <c r="P11" s="13">
        <v>0.1194526075728585</v>
      </c>
      <c r="Q11" s="13">
        <v>0.1047972912965984</v>
      </c>
      <c r="S11" s="13">
        <v>0.11950070654653509</v>
      </c>
      <c r="T11" s="13">
        <v>0.11677370578493471</v>
      </c>
      <c r="U11" s="13">
        <v>0.1013976665586524</v>
      </c>
      <c r="V11" s="13">
        <v>0.12205461912939811</v>
      </c>
      <c r="W11" s="13">
        <v>0.1215662916574321</v>
      </c>
      <c r="X11" s="13">
        <v>0.1049499460916776</v>
      </c>
      <c r="Y11" s="13">
        <v>0.1727057556403033</v>
      </c>
      <c r="Z11" s="13">
        <v>0.12079829360766831</v>
      </c>
      <c r="AB11" s="13">
        <v>0.1045688209731986</v>
      </c>
      <c r="AC11" s="13">
        <v>0.11040609559692061</v>
      </c>
      <c r="AD11" s="13">
        <v>0.15163389148457099</v>
      </c>
      <c r="AE11" s="13">
        <v>0.11106515052756551</v>
      </c>
      <c r="AF11" s="13">
        <v>0.14415702369561381</v>
      </c>
      <c r="AH11" s="13">
        <v>8.1350607209288148E-2</v>
      </c>
      <c r="AI11" s="13">
        <v>0.18398934425538091</v>
      </c>
      <c r="AJ11" s="13">
        <v>0.13476585690301551</v>
      </c>
      <c r="AK11" s="13">
        <v>0.1110711911932209</v>
      </c>
      <c r="AL11" s="13">
        <v>7.9319474192769399E-2</v>
      </c>
      <c r="AM11" s="13">
        <v>0.17141062100359769</v>
      </c>
      <c r="AO11" s="13">
        <v>8.1625630888623721E-2</v>
      </c>
      <c r="AP11" s="13">
        <v>0.16602980331666159</v>
      </c>
      <c r="AQ11" s="13">
        <v>0.14831418674127991</v>
      </c>
      <c r="AR11" s="13">
        <v>0.16666157793843001</v>
      </c>
      <c r="AS11" s="13">
        <v>5.8396854681226081E-2</v>
      </c>
      <c r="AT11" s="13">
        <v>0.17197038190903749</v>
      </c>
      <c r="AV11" s="13">
        <v>0.1421748520908494</v>
      </c>
      <c r="AW11" s="13">
        <v>0.17333949114719041</v>
      </c>
      <c r="AX11" s="13">
        <v>0.1331873868537399</v>
      </c>
      <c r="AY11" s="13">
        <v>8.7022994282143731E-2</v>
      </c>
      <c r="AZ11" s="13">
        <v>0.1759675611543651</v>
      </c>
      <c r="BB11" s="13">
        <v>8.3634372806341326E-2</v>
      </c>
      <c r="BC11" s="13">
        <v>0.18415347656885309</v>
      </c>
      <c r="BD11" s="13">
        <v>0.12247085338978569</v>
      </c>
      <c r="BE11" s="13">
        <v>0.16614504112849429</v>
      </c>
      <c r="BF11" s="13">
        <v>3.0369759488865451E-2</v>
      </c>
      <c r="BH11" s="13">
        <v>8.2826646342228152E-2</v>
      </c>
      <c r="BI11" s="13">
        <v>0.15925717188012711</v>
      </c>
      <c r="BJ11" s="13">
        <v>0.13525471300155459</v>
      </c>
      <c r="BK11" s="13">
        <v>0.20408656408249429</v>
      </c>
      <c r="BL11" s="13">
        <v>6.0161369762411453E-2</v>
      </c>
      <c r="BN11" s="13">
        <v>0.13937989767261871</v>
      </c>
      <c r="BO11" s="13">
        <v>0.18892766566435601</v>
      </c>
      <c r="BP11" s="13">
        <v>0.13534283984395559</v>
      </c>
      <c r="BQ11" s="13">
        <v>0.16176723990241471</v>
      </c>
      <c r="BR11" s="13">
        <v>6.1206902461966681E-2</v>
      </c>
      <c r="BS11" s="13">
        <v>8.5184349158039629E-2</v>
      </c>
    </row>
    <row r="12" spans="2:73" ht="19" customHeight="1" x14ac:dyDescent="0.35">
      <c r="B12" s="12" t="s">
        <v>159</v>
      </c>
      <c r="C12" s="13">
        <v>0.14864481960781181</v>
      </c>
      <c r="D12" s="13">
        <v>0.1041704014786089</v>
      </c>
      <c r="E12" s="13">
        <v>9.2860351463563154E-2</v>
      </c>
      <c r="F12" s="13">
        <v>0.1298635108398625</v>
      </c>
      <c r="G12" s="13">
        <v>0.1241260886614865</v>
      </c>
      <c r="H12" s="13">
        <v>0.17280294377346589</v>
      </c>
      <c r="I12" s="13">
        <v>0.22126934220065439</v>
      </c>
      <c r="K12" s="13">
        <v>0.14290745875633079</v>
      </c>
      <c r="L12" s="13">
        <v>0.15472314054496911</v>
      </c>
      <c r="N12" s="13">
        <v>0.18385325634397429</v>
      </c>
      <c r="O12" s="13">
        <v>0.12809475058142811</v>
      </c>
      <c r="P12" s="13">
        <v>0.1652672124313396</v>
      </c>
      <c r="Q12" s="13">
        <v>0.13243472853337571</v>
      </c>
      <c r="S12" s="13">
        <v>0.13388839155821919</v>
      </c>
      <c r="T12" s="13">
        <v>0.1687512671279226</v>
      </c>
      <c r="U12" s="13">
        <v>0.1142643071477558</v>
      </c>
      <c r="V12" s="13">
        <v>0.14282998032451971</v>
      </c>
      <c r="W12" s="13">
        <v>0.171815476948802</v>
      </c>
      <c r="X12" s="13">
        <v>0.17697480403282759</v>
      </c>
      <c r="Y12" s="13">
        <v>7.2746617226753393E-2</v>
      </c>
      <c r="Z12" s="13">
        <v>0.1586985392656379</v>
      </c>
      <c r="AB12" s="13">
        <v>0.1332878690332594</v>
      </c>
      <c r="AC12" s="13">
        <v>0.15578876062088451</v>
      </c>
      <c r="AD12" s="13">
        <v>0.1257294655243221</v>
      </c>
      <c r="AE12" s="13">
        <v>0.1964102026754645</v>
      </c>
      <c r="AF12" s="13">
        <v>0.17884105927497559</v>
      </c>
      <c r="AH12" s="13">
        <v>5.5213059484883642E-2</v>
      </c>
      <c r="AI12" s="13">
        <v>0.196884850201896</v>
      </c>
      <c r="AJ12" s="13">
        <v>0.30731634819651549</v>
      </c>
      <c r="AK12" s="13">
        <v>0.3108783980544686</v>
      </c>
      <c r="AL12" s="13">
        <v>7.0078599554018961E-2</v>
      </c>
      <c r="AM12" s="13">
        <v>0.22943911402765349</v>
      </c>
      <c r="AO12" s="13">
        <v>5.4949190931929008E-2</v>
      </c>
      <c r="AP12" s="13">
        <v>0.1803057411221595</v>
      </c>
      <c r="AQ12" s="13">
        <v>0.31241982766903698</v>
      </c>
      <c r="AR12" s="13">
        <v>0.28507338656998787</v>
      </c>
      <c r="AS12" s="13">
        <v>7.7665200325601189E-2</v>
      </c>
      <c r="AT12" s="13">
        <v>0.2387747375783259</v>
      </c>
      <c r="AV12" s="13">
        <v>0.16722762575397959</v>
      </c>
      <c r="AW12" s="13">
        <v>0.25138852662482009</v>
      </c>
      <c r="AX12" s="13">
        <v>0.24503268674736939</v>
      </c>
      <c r="AY12" s="13">
        <v>7.0365693809803717E-2</v>
      </c>
      <c r="AZ12" s="13">
        <v>0.22520172724612411</v>
      </c>
      <c r="BB12" s="13">
        <v>4.979475157391846E-2</v>
      </c>
      <c r="BC12" s="13">
        <v>0.20981198962731931</v>
      </c>
      <c r="BD12" s="13">
        <v>0.35326945504501123</v>
      </c>
      <c r="BE12" s="13">
        <v>0.28140311526583428</v>
      </c>
      <c r="BF12" s="13">
        <v>6.225058221896896E-2</v>
      </c>
      <c r="BH12" s="13">
        <v>5.0511045120212032E-2</v>
      </c>
      <c r="BI12" s="13">
        <v>0.2184483605002589</v>
      </c>
      <c r="BJ12" s="13">
        <v>0.35951827175025503</v>
      </c>
      <c r="BK12" s="13">
        <v>0.28697143561211358</v>
      </c>
      <c r="BL12" s="13">
        <v>7.6225391046344987E-2</v>
      </c>
      <c r="BN12" s="13">
        <v>0.20386044151633431</v>
      </c>
      <c r="BO12" s="13">
        <v>0.31820328141283999</v>
      </c>
      <c r="BP12" s="13">
        <v>0.31126309294798871</v>
      </c>
      <c r="BQ12" s="13">
        <v>0.19508772431799751</v>
      </c>
      <c r="BR12" s="13">
        <v>4.3219247237953722E-2</v>
      </c>
      <c r="BS12" s="13">
        <v>3.4911048846001207E-2</v>
      </c>
    </row>
    <row r="13" spans="2:73" ht="19" customHeight="1" x14ac:dyDescent="0.35">
      <c r="B13" s="12" t="s">
        <v>160</v>
      </c>
      <c r="C13" s="13">
        <v>0.1292460017291496</v>
      </c>
      <c r="D13" s="13">
        <v>6.888662725564676E-2</v>
      </c>
      <c r="E13" s="13">
        <v>8.4767305466565968E-2</v>
      </c>
      <c r="F13" s="13">
        <v>0.1121460657925329</v>
      </c>
      <c r="G13" s="13">
        <v>0.1052231553487526</v>
      </c>
      <c r="H13" s="13">
        <v>0.15720371810496939</v>
      </c>
      <c r="I13" s="13">
        <v>0.19647985877854349</v>
      </c>
      <c r="K13" s="13">
        <v>0.1239324345247078</v>
      </c>
      <c r="L13" s="13">
        <v>0.13485603473039551</v>
      </c>
      <c r="N13" s="13">
        <v>0.116657722307344</v>
      </c>
      <c r="O13" s="13">
        <v>0.12674557933673711</v>
      </c>
      <c r="P13" s="13">
        <v>0.13210156867325509</v>
      </c>
      <c r="Q13" s="13">
        <v>0.1368865061962346</v>
      </c>
      <c r="S13" s="13">
        <v>0.11738512780958971</v>
      </c>
      <c r="T13" s="13">
        <v>8.9741081211897902E-2</v>
      </c>
      <c r="U13" s="13">
        <v>0.13310911318952859</v>
      </c>
      <c r="V13" s="13">
        <v>0.14363435639194069</v>
      </c>
      <c r="W13" s="13">
        <v>0.16399689725434549</v>
      </c>
      <c r="X13" s="13">
        <v>0.17867892826643661</v>
      </c>
      <c r="Y13" s="13">
        <v>0.1374480880432957</v>
      </c>
      <c r="Z13" s="13">
        <v>0.1041811231795631</v>
      </c>
      <c r="AB13" s="13">
        <v>0.1206024495601392</v>
      </c>
      <c r="AC13" s="13">
        <v>0.13185294909824011</v>
      </c>
      <c r="AD13" s="13">
        <v>0.16901983392190251</v>
      </c>
      <c r="AE13" s="13">
        <v>0.13292379049266301</v>
      </c>
      <c r="AF13" s="13">
        <v>8.0303901231423988E-2</v>
      </c>
      <c r="AH13" s="13">
        <v>1.775876504113149E-2</v>
      </c>
      <c r="AI13" s="13">
        <v>0.14048809531753381</v>
      </c>
      <c r="AJ13" s="13">
        <v>0.29754844997967478</v>
      </c>
      <c r="AK13" s="13">
        <v>0.22410923513851921</v>
      </c>
      <c r="AL13" s="13">
        <v>7.5130262336033288E-2</v>
      </c>
      <c r="AM13" s="13">
        <v>0.2719690504385946</v>
      </c>
      <c r="AO13" s="13">
        <v>1.8115011795191399E-2</v>
      </c>
      <c r="AP13" s="13">
        <v>0.16055274604586081</v>
      </c>
      <c r="AQ13" s="13">
        <v>0.29595145016087537</v>
      </c>
      <c r="AR13" s="13">
        <v>0.18968302320545391</v>
      </c>
      <c r="AS13" s="13">
        <v>4.6875933096035209E-2</v>
      </c>
      <c r="AT13" s="13">
        <v>0.26562881969447721</v>
      </c>
      <c r="AV13" s="13">
        <v>0.10448821944322589</v>
      </c>
      <c r="AW13" s="13">
        <v>0.27680453977640412</v>
      </c>
      <c r="AX13" s="13">
        <v>0.20308369876876861</v>
      </c>
      <c r="AY13" s="13">
        <v>5.4922956208562093E-2</v>
      </c>
      <c r="AZ13" s="13">
        <v>0.23404096869275681</v>
      </c>
      <c r="BB13" s="13">
        <v>3.042278314970167E-2</v>
      </c>
      <c r="BC13" s="13">
        <v>0.16890652073622631</v>
      </c>
      <c r="BD13" s="13">
        <v>0.34822040388739961</v>
      </c>
      <c r="BE13" s="13">
        <v>0.29372533107730509</v>
      </c>
      <c r="BF13" s="13">
        <v>9.0145059373464745E-2</v>
      </c>
      <c r="BH13" s="13">
        <v>3.1327523849602072E-2</v>
      </c>
      <c r="BI13" s="13">
        <v>0.17802936942010281</v>
      </c>
      <c r="BJ13" s="13">
        <v>0.30192051317534158</v>
      </c>
      <c r="BK13" s="13">
        <v>0.28640996914551858</v>
      </c>
      <c r="BL13" s="13">
        <v>5.8901924893585277E-2</v>
      </c>
      <c r="BN13" s="13">
        <v>0.15191641084451091</v>
      </c>
      <c r="BO13" s="13">
        <v>0.33606039260782911</v>
      </c>
      <c r="BP13" s="13">
        <v>0.27875532279914222</v>
      </c>
      <c r="BQ13" s="13">
        <v>0.22809149395149281</v>
      </c>
      <c r="BR13" s="13">
        <v>0.14570575587282769</v>
      </c>
      <c r="BS13" s="13">
        <v>1.7791337006767299E-2</v>
      </c>
    </row>
    <row r="14" spans="2:73" ht="19" customHeight="1" x14ac:dyDescent="0.35">
      <c r="B14" s="12" t="s">
        <v>96</v>
      </c>
      <c r="C14" s="13">
        <v>0.1102401188732397</v>
      </c>
      <c r="D14" s="13">
        <v>0.15879569887674469</v>
      </c>
      <c r="E14" s="13">
        <v>0.126834679352962</v>
      </c>
      <c r="F14" s="13">
        <v>9.0329698584076773E-2</v>
      </c>
      <c r="G14" s="13">
        <v>0.1054077058181863</v>
      </c>
      <c r="H14" s="13">
        <v>0.1005711832651929</v>
      </c>
      <c r="I14" s="13">
        <v>0.1001828075006363</v>
      </c>
      <c r="K14" s="13">
        <v>6.2577683912754117E-2</v>
      </c>
      <c r="L14" s="13">
        <v>0.1581557604239183</v>
      </c>
      <c r="N14" s="13">
        <v>5.6354203795440497E-2</v>
      </c>
      <c r="O14" s="13">
        <v>0.1165584452501422</v>
      </c>
      <c r="P14" s="13">
        <v>0.1274238330817071</v>
      </c>
      <c r="Q14" s="13">
        <v>0.12807645436121309</v>
      </c>
      <c r="S14" s="13">
        <v>0.10955824172173061</v>
      </c>
      <c r="T14" s="13">
        <v>0.10723349597820001</v>
      </c>
      <c r="U14" s="13">
        <v>6.0572823303928991E-2</v>
      </c>
      <c r="V14" s="13">
        <v>0.15599344975107701</v>
      </c>
      <c r="W14" s="13">
        <v>7.8465310576435229E-2</v>
      </c>
      <c r="X14" s="13">
        <v>0.1041085611383568</v>
      </c>
      <c r="Y14" s="13">
        <v>0.1179688023023944</v>
      </c>
      <c r="Z14" s="13">
        <v>0.11941871607846589</v>
      </c>
      <c r="AB14" s="13">
        <v>0.1385183048876874</v>
      </c>
      <c r="AC14" s="13">
        <v>0.1035410086004596</v>
      </c>
      <c r="AD14" s="13">
        <v>9.4483592789652709E-2</v>
      </c>
      <c r="AE14" s="13">
        <v>7.9321026968161804E-2</v>
      </c>
      <c r="AF14" s="13">
        <v>3.4157962166380722E-2</v>
      </c>
      <c r="AH14" s="13">
        <v>7.2786099729200998E-2</v>
      </c>
      <c r="AI14" s="13">
        <v>0.1018008402240824</v>
      </c>
      <c r="AJ14" s="13">
        <v>5.8321525750333031E-2</v>
      </c>
      <c r="AK14" s="13">
        <v>0.14348189879118931</v>
      </c>
      <c r="AL14" s="13">
        <v>0.12706241603258339</v>
      </c>
      <c r="AM14" s="13">
        <v>8.1973496201474011E-2</v>
      </c>
      <c r="AO14" s="13">
        <v>8.5659966729502088E-2</v>
      </c>
      <c r="AP14" s="13">
        <v>9.6992810383466729E-2</v>
      </c>
      <c r="AQ14" s="13">
        <v>3.1393261595757949E-2</v>
      </c>
      <c r="AR14" s="13">
        <v>0.15046404972363431</v>
      </c>
      <c r="AS14" s="13">
        <v>0.10028469646858849</v>
      </c>
      <c r="AT14" s="13">
        <v>7.5262092863291899E-2</v>
      </c>
      <c r="AV14" s="13">
        <v>9.3546838182218692E-2</v>
      </c>
      <c r="AW14" s="13">
        <v>4.4991767037236591E-2</v>
      </c>
      <c r="AX14" s="13">
        <v>9.1722913513350629E-2</v>
      </c>
      <c r="AY14" s="13">
        <v>0.13091273955674129</v>
      </c>
      <c r="AZ14" s="13">
        <v>6.8050572946080329E-2</v>
      </c>
      <c r="BB14" s="13">
        <v>6.1558032688151708E-2</v>
      </c>
      <c r="BC14" s="13">
        <v>0.10932823038878189</v>
      </c>
      <c r="BD14" s="13">
        <v>5.7678418634842861E-2</v>
      </c>
      <c r="BE14" s="13">
        <v>6.2451088243348989E-2</v>
      </c>
      <c r="BF14" s="13">
        <v>0.1123759398469789</v>
      </c>
      <c r="BH14" s="13">
        <v>7.6094086373919942E-2</v>
      </c>
      <c r="BI14" s="13">
        <v>0.103583269231593</v>
      </c>
      <c r="BJ14" s="13">
        <v>5.4598107832044218E-2</v>
      </c>
      <c r="BK14" s="13">
        <v>3.9443833336138288E-2</v>
      </c>
      <c r="BL14" s="13">
        <v>5.5796329931580527E-2</v>
      </c>
      <c r="BN14" s="13">
        <v>0.10728772502312139</v>
      </c>
      <c r="BO14" s="13">
        <v>5.1741973510440381E-2</v>
      </c>
      <c r="BP14" s="13">
        <v>7.8621505680248588E-2</v>
      </c>
      <c r="BQ14" s="13">
        <v>7.5938411866288941E-2</v>
      </c>
      <c r="BR14" s="13">
        <v>0.17386392354251659</v>
      </c>
      <c r="BS14" s="13">
        <v>5.9110704034822957E-2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U19"/>
  <sheetViews>
    <sheetView showGridLines="0" workbookViewId="0">
      <pane xSplit="2" topLeftCell="B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156</v>
      </c>
      <c r="C9" s="13">
        <v>0.183238637497639</v>
      </c>
      <c r="D9" s="13">
        <v>0.19662642024973009</v>
      </c>
      <c r="E9" s="13">
        <v>0.28083502158628931</v>
      </c>
      <c r="F9" s="13">
        <v>0.19925385547987901</v>
      </c>
      <c r="G9" s="13">
        <v>0.16442006231454401</v>
      </c>
      <c r="H9" s="13">
        <v>0.1778630322118474</v>
      </c>
      <c r="I9" s="13">
        <v>0.1139842075143102</v>
      </c>
      <c r="K9" s="13">
        <v>0.20973246589169811</v>
      </c>
      <c r="L9" s="13">
        <v>0.15716485813778511</v>
      </c>
      <c r="N9" s="13">
        <v>0.19702387867662979</v>
      </c>
      <c r="O9" s="13">
        <v>0.16752446164330159</v>
      </c>
      <c r="P9" s="13">
        <v>0.18974405414984549</v>
      </c>
      <c r="Q9" s="13">
        <v>0.18706144953498721</v>
      </c>
      <c r="S9" s="13">
        <v>0.1804850577530587</v>
      </c>
      <c r="T9" s="13">
        <v>0.17522743522922549</v>
      </c>
      <c r="U9" s="13">
        <v>0.28133055139961982</v>
      </c>
      <c r="V9" s="13">
        <v>0.17860403488883789</v>
      </c>
      <c r="W9" s="13">
        <v>0.1762060440368971</v>
      </c>
      <c r="X9" s="13">
        <v>0.14356924772124971</v>
      </c>
      <c r="Y9" s="13">
        <v>0.1408467895379108</v>
      </c>
      <c r="Z9" s="13">
        <v>0.22216376130499629</v>
      </c>
      <c r="AB9" s="13">
        <v>0.2047203431842676</v>
      </c>
      <c r="AC9" s="13">
        <v>0.16378096121401939</v>
      </c>
      <c r="AD9" s="13">
        <v>0.17516626652410161</v>
      </c>
      <c r="AE9" s="13">
        <v>0.1871959902999652</v>
      </c>
      <c r="AF9" s="13">
        <v>0.25475053640919498</v>
      </c>
      <c r="AH9" s="13">
        <v>0.32393810447929933</v>
      </c>
      <c r="AI9" s="13">
        <v>0.1136417415491134</v>
      </c>
      <c r="AJ9" s="13">
        <v>4.2403086498205039E-2</v>
      </c>
      <c r="AK9" s="13">
        <v>5.1643615854491669E-2</v>
      </c>
      <c r="AL9" s="13">
        <v>0.22911910075943279</v>
      </c>
      <c r="AM9" s="13">
        <v>6.9650229175358028E-2</v>
      </c>
      <c r="AO9" s="13">
        <v>0.31048257377820759</v>
      </c>
      <c r="AP9" s="13">
        <v>0.13349464319563711</v>
      </c>
      <c r="AQ9" s="13">
        <v>6.7624775372492049E-2</v>
      </c>
      <c r="AR9" s="13">
        <v>5.4132155815020948E-2</v>
      </c>
      <c r="AS9" s="13">
        <v>0.25003803188089763</v>
      </c>
      <c r="AT9" s="13">
        <v>6.2347810755268941E-2</v>
      </c>
      <c r="AV9" s="13">
        <v>0.17322251349936629</v>
      </c>
      <c r="AW9" s="13">
        <v>9.6554473819041142E-2</v>
      </c>
      <c r="AX9" s="13">
        <v>0.1195171113055095</v>
      </c>
      <c r="AY9" s="13">
        <v>0.24729788997574911</v>
      </c>
      <c r="AZ9" s="13">
        <v>9.501718058634262E-2</v>
      </c>
      <c r="BB9" s="13">
        <v>0.30931003024466869</v>
      </c>
      <c r="BC9" s="13">
        <v>0.1094016107347783</v>
      </c>
      <c r="BD9" s="13">
        <v>3.8580607367316222E-2</v>
      </c>
      <c r="BE9" s="13">
        <v>7.7438232556549733E-2</v>
      </c>
      <c r="BF9" s="13">
        <v>0.23609212547555319</v>
      </c>
      <c r="BH9" s="13">
        <v>0.32438606443447249</v>
      </c>
      <c r="BI9" s="13">
        <v>0.11011439994051719</v>
      </c>
      <c r="BJ9" s="13">
        <v>3.9017202695699603E-2</v>
      </c>
      <c r="BK9" s="13">
        <v>4.8843486448889729E-2</v>
      </c>
      <c r="BL9" s="13">
        <v>0.26131487883093318</v>
      </c>
      <c r="BN9" s="13">
        <v>0.10406549786796419</v>
      </c>
      <c r="BO9" s="13">
        <v>3.432100535466872E-2</v>
      </c>
      <c r="BP9" s="13">
        <v>4.7860057432613498E-2</v>
      </c>
      <c r="BQ9" s="13">
        <v>0.16173120842179431</v>
      </c>
      <c r="BR9" s="13">
        <v>0.25022575191254198</v>
      </c>
      <c r="BS9" s="13">
        <v>0.34753863678156588</v>
      </c>
    </row>
    <row r="10" spans="2:73" ht="19" customHeight="1" x14ac:dyDescent="0.35">
      <c r="B10" s="12" t="s">
        <v>157</v>
      </c>
      <c r="C10" s="13">
        <v>0.27731499223069039</v>
      </c>
      <c r="D10" s="13">
        <v>0.34147296863607091</v>
      </c>
      <c r="E10" s="13">
        <v>0.29739101211814101</v>
      </c>
      <c r="F10" s="13">
        <v>0.31917269539685977</v>
      </c>
      <c r="G10" s="13">
        <v>0.32265245956913691</v>
      </c>
      <c r="H10" s="13">
        <v>0.27035855315713531</v>
      </c>
      <c r="I10" s="13">
        <v>0.1794387068187667</v>
      </c>
      <c r="K10" s="13">
        <v>0.30154742761240211</v>
      </c>
      <c r="L10" s="13">
        <v>0.25142489737525697</v>
      </c>
      <c r="N10" s="13">
        <v>0.27561242672227199</v>
      </c>
      <c r="O10" s="13">
        <v>0.28693130441759118</v>
      </c>
      <c r="P10" s="13">
        <v>0.24079423720975029</v>
      </c>
      <c r="Q10" s="13">
        <v>0.3002113854965387</v>
      </c>
      <c r="S10" s="13">
        <v>0.31390208305576239</v>
      </c>
      <c r="T10" s="13">
        <v>0.31495369982209193</v>
      </c>
      <c r="U10" s="13">
        <v>0.2649588134791041</v>
      </c>
      <c r="V10" s="13">
        <v>0.25392356524610687</v>
      </c>
      <c r="W10" s="13">
        <v>0.22666140310577701</v>
      </c>
      <c r="X10" s="13">
        <v>0.2234427346542428</v>
      </c>
      <c r="Y10" s="13">
        <v>0.35316411051865521</v>
      </c>
      <c r="Z10" s="13">
        <v>0.24280296973506479</v>
      </c>
      <c r="AB10" s="13">
        <v>0.28354910936877142</v>
      </c>
      <c r="AC10" s="13">
        <v>0.26502654366674577</v>
      </c>
      <c r="AD10" s="13">
        <v>0.2929606554482474</v>
      </c>
      <c r="AE10" s="13">
        <v>0.25449385475638292</v>
      </c>
      <c r="AF10" s="13">
        <v>0.31404454438512408</v>
      </c>
      <c r="AH10" s="13">
        <v>0.40500386688006179</v>
      </c>
      <c r="AI10" s="13">
        <v>0.23300930601763931</v>
      </c>
      <c r="AJ10" s="13">
        <v>0.1190996419643586</v>
      </c>
      <c r="AK10" s="13">
        <v>0.11899455857909461</v>
      </c>
      <c r="AL10" s="13">
        <v>0.35187010124417412</v>
      </c>
      <c r="AM10" s="13">
        <v>0.16947226422881381</v>
      </c>
      <c r="AO10" s="13">
        <v>0.41419842433246351</v>
      </c>
      <c r="AP10" s="13">
        <v>0.2383777627932902</v>
      </c>
      <c r="AQ10" s="13">
        <v>9.3129060935604246E-2</v>
      </c>
      <c r="AR10" s="13">
        <v>0.1111434388170002</v>
      </c>
      <c r="AS10" s="13">
        <v>0.40245862079589889</v>
      </c>
      <c r="AT10" s="13">
        <v>0.16923629327341749</v>
      </c>
      <c r="AV10" s="13">
        <v>0.2897436744030244</v>
      </c>
      <c r="AW10" s="13">
        <v>0.1784135786332435</v>
      </c>
      <c r="AX10" s="13">
        <v>0.15595470397577249</v>
      </c>
      <c r="AY10" s="13">
        <v>0.39443094018261382</v>
      </c>
      <c r="AZ10" s="13">
        <v>0.18625993637733229</v>
      </c>
      <c r="BB10" s="13">
        <v>0.41461281885635792</v>
      </c>
      <c r="BC10" s="13">
        <v>0.2084839973213421</v>
      </c>
      <c r="BD10" s="13">
        <v>5.467680053792482E-2</v>
      </c>
      <c r="BE10" s="13">
        <v>8.7464956424839382E-2</v>
      </c>
      <c r="BF10" s="13">
        <v>0.35417594075506342</v>
      </c>
      <c r="BH10" s="13">
        <v>0.39720617678757708</v>
      </c>
      <c r="BI10" s="13">
        <v>0.21987920381292511</v>
      </c>
      <c r="BJ10" s="13">
        <v>7.3097252225594114E-2</v>
      </c>
      <c r="BK10" s="13">
        <v>6.0540352729829411E-2</v>
      </c>
      <c r="BL10" s="13">
        <v>0.40437161778499131</v>
      </c>
      <c r="BN10" s="13">
        <v>0.22603081173240319</v>
      </c>
      <c r="BO10" s="13">
        <v>7.8816667970626281E-2</v>
      </c>
      <c r="BP10" s="13">
        <v>0.11988883509371751</v>
      </c>
      <c r="BQ10" s="13">
        <v>0.17462079995032659</v>
      </c>
      <c r="BR10" s="13">
        <v>0.31804851440883852</v>
      </c>
      <c r="BS10" s="13">
        <v>0.42266870267941181</v>
      </c>
    </row>
    <row r="11" spans="2:73" ht="19" customHeight="1" x14ac:dyDescent="0.35">
      <c r="B11" s="12" t="s">
        <v>158</v>
      </c>
      <c r="C11" s="13">
        <v>0.1134051032326116</v>
      </c>
      <c r="D11" s="13">
        <v>8.6579496297328584E-2</v>
      </c>
      <c r="E11" s="13">
        <v>9.9312219940279306E-2</v>
      </c>
      <c r="F11" s="13">
        <v>0.1042777911532895</v>
      </c>
      <c r="G11" s="13">
        <v>0.1417748051374538</v>
      </c>
      <c r="H11" s="13">
        <v>8.6992384998164113E-2</v>
      </c>
      <c r="I11" s="13">
        <v>0.13950839262981959</v>
      </c>
      <c r="K11" s="13">
        <v>0.1243894341100349</v>
      </c>
      <c r="L11" s="13">
        <v>0.1026807799973383</v>
      </c>
      <c r="N11" s="13">
        <v>8.7888779041889561E-2</v>
      </c>
      <c r="O11" s="13">
        <v>0.1143473620044585</v>
      </c>
      <c r="P11" s="13">
        <v>0.1295989009469436</v>
      </c>
      <c r="Q11" s="13">
        <v>0.1178575183023543</v>
      </c>
      <c r="S11" s="13">
        <v>8.0726253714433524E-2</v>
      </c>
      <c r="T11" s="13">
        <v>0.10594397705455399</v>
      </c>
      <c r="U11" s="13">
        <v>0.1119737925739282</v>
      </c>
      <c r="V11" s="13">
        <v>0.1194258525788728</v>
      </c>
      <c r="W11" s="13">
        <v>0.13896049085729889</v>
      </c>
      <c r="X11" s="13">
        <v>0.16212903014577251</v>
      </c>
      <c r="Y11" s="13">
        <v>0.117006273209233</v>
      </c>
      <c r="Z11" s="13">
        <v>0.12521951254284849</v>
      </c>
      <c r="AB11" s="13">
        <v>0.11397891214857581</v>
      </c>
      <c r="AC11" s="13">
        <v>0.1351244699516102</v>
      </c>
      <c r="AD11" s="13">
        <v>0.1333566345240714</v>
      </c>
      <c r="AE11" s="13">
        <v>8.8548390798746782E-2</v>
      </c>
      <c r="AF11" s="13">
        <v>5.6875708866556213E-2</v>
      </c>
      <c r="AH11" s="13">
        <v>9.0937788105142761E-2</v>
      </c>
      <c r="AI11" s="13">
        <v>0.1188280634026013</v>
      </c>
      <c r="AJ11" s="13">
        <v>0.14640868460536979</v>
      </c>
      <c r="AK11" s="13">
        <v>0.1568344375589644</v>
      </c>
      <c r="AL11" s="13">
        <v>9.9365441279929176E-2</v>
      </c>
      <c r="AM11" s="13">
        <v>0.14799418438345599</v>
      </c>
      <c r="AO11" s="13">
        <v>9.4093279476685013E-2</v>
      </c>
      <c r="AP11" s="13">
        <v>0.1382031131948285</v>
      </c>
      <c r="AQ11" s="13">
        <v>0.16104541309591991</v>
      </c>
      <c r="AR11" s="13">
        <v>0.13611529877302239</v>
      </c>
      <c r="AS11" s="13">
        <v>6.5495682753442752E-2</v>
      </c>
      <c r="AT11" s="13">
        <v>0.13955557149480369</v>
      </c>
      <c r="AV11" s="13">
        <v>0.1126608735066367</v>
      </c>
      <c r="AW11" s="13">
        <v>0.1355711150791408</v>
      </c>
      <c r="AX11" s="13">
        <v>0.1622159403487223</v>
      </c>
      <c r="AY11" s="13">
        <v>6.2739358446795221E-2</v>
      </c>
      <c r="AZ11" s="13">
        <v>0.12168664454205801</v>
      </c>
      <c r="BB11" s="13">
        <v>0.102881817788152</v>
      </c>
      <c r="BC11" s="13">
        <v>0.13135243522042889</v>
      </c>
      <c r="BD11" s="13">
        <v>0.1402345327231104</v>
      </c>
      <c r="BE11" s="13">
        <v>0.10627537905480509</v>
      </c>
      <c r="BF11" s="13">
        <v>8.5280160022946638E-2</v>
      </c>
      <c r="BH11" s="13">
        <v>0.1000509252215188</v>
      </c>
      <c r="BI11" s="13">
        <v>0.109290473283761</v>
      </c>
      <c r="BJ11" s="13">
        <v>0.14686902334493901</v>
      </c>
      <c r="BK11" s="13">
        <v>0.16501846411161469</v>
      </c>
      <c r="BL11" s="13">
        <v>6.3670088334804698E-2</v>
      </c>
      <c r="BN11" s="13">
        <v>0.1425397585216959</v>
      </c>
      <c r="BO11" s="13">
        <v>0.14545387523369441</v>
      </c>
      <c r="BP11" s="13">
        <v>0.10193432736623891</v>
      </c>
      <c r="BQ11" s="13">
        <v>0.122743256502187</v>
      </c>
      <c r="BR11" s="13">
        <v>6.125198664748821E-2</v>
      </c>
      <c r="BS11" s="13">
        <v>9.8684996221022961E-2</v>
      </c>
    </row>
    <row r="12" spans="2:73" ht="19" customHeight="1" x14ac:dyDescent="0.35">
      <c r="B12" s="12" t="s">
        <v>159</v>
      </c>
      <c r="C12" s="13">
        <v>0.1761658555644795</v>
      </c>
      <c r="D12" s="13">
        <v>0.1245043823880836</v>
      </c>
      <c r="E12" s="13">
        <v>0.1545342977408036</v>
      </c>
      <c r="F12" s="13">
        <v>0.127983956996335</v>
      </c>
      <c r="G12" s="13">
        <v>0.1521937534514643</v>
      </c>
      <c r="H12" s="13">
        <v>0.16500551533760219</v>
      </c>
      <c r="I12" s="13">
        <v>0.27113485384824348</v>
      </c>
      <c r="K12" s="13">
        <v>0.18019946472556281</v>
      </c>
      <c r="L12" s="13">
        <v>0.17253624941606291</v>
      </c>
      <c r="N12" s="13">
        <v>0.22836704625827389</v>
      </c>
      <c r="O12" s="13">
        <v>0.1741602611318091</v>
      </c>
      <c r="P12" s="13">
        <v>0.18661542984308069</v>
      </c>
      <c r="Q12" s="13">
        <v>0.13360089114967241</v>
      </c>
      <c r="S12" s="13">
        <v>0.17579331422152991</v>
      </c>
      <c r="T12" s="13">
        <v>0.1928747427232898</v>
      </c>
      <c r="U12" s="13">
        <v>0.15405406704500629</v>
      </c>
      <c r="V12" s="13">
        <v>0.16289477077028561</v>
      </c>
      <c r="W12" s="13">
        <v>0.19933394148599501</v>
      </c>
      <c r="X12" s="13">
        <v>0.1964599343069143</v>
      </c>
      <c r="Y12" s="13">
        <v>0.1088256381826655</v>
      </c>
      <c r="Z12" s="13">
        <v>0.15948150995582699</v>
      </c>
      <c r="AB12" s="13">
        <v>0.14534952879738189</v>
      </c>
      <c r="AC12" s="13">
        <v>0.18504707461089009</v>
      </c>
      <c r="AD12" s="13">
        <v>0.17264659870699531</v>
      </c>
      <c r="AE12" s="13">
        <v>0.18969164421525259</v>
      </c>
      <c r="AF12" s="13">
        <v>0.20111160681265869</v>
      </c>
      <c r="AH12" s="13">
        <v>6.6470623310549731E-2</v>
      </c>
      <c r="AI12" s="13">
        <v>0.277204680809788</v>
      </c>
      <c r="AJ12" s="13">
        <v>0.28481263849914101</v>
      </c>
      <c r="AK12" s="13">
        <v>0.34045716529866599</v>
      </c>
      <c r="AL12" s="13">
        <v>9.6836813057289292E-2</v>
      </c>
      <c r="AM12" s="13">
        <v>0.2524747763963241</v>
      </c>
      <c r="AO12" s="13">
        <v>6.1627031131469022E-2</v>
      </c>
      <c r="AP12" s="13">
        <v>0.2333008109303091</v>
      </c>
      <c r="AQ12" s="13">
        <v>0.3094498897043273</v>
      </c>
      <c r="AR12" s="13">
        <v>0.34804996514286701</v>
      </c>
      <c r="AS12" s="13">
        <v>9.8384166604733536E-2</v>
      </c>
      <c r="AT12" s="13">
        <v>0.27145090624069051</v>
      </c>
      <c r="AV12" s="13">
        <v>0.2352461600518938</v>
      </c>
      <c r="AW12" s="13">
        <v>0.21949606164557561</v>
      </c>
      <c r="AX12" s="13">
        <v>0.26391180039300688</v>
      </c>
      <c r="AY12" s="13">
        <v>0.1024046490245525</v>
      </c>
      <c r="AZ12" s="13">
        <v>0.25943618837367799</v>
      </c>
      <c r="BB12" s="13">
        <v>6.5025500524197311E-2</v>
      </c>
      <c r="BC12" s="13">
        <v>0.29171018323957371</v>
      </c>
      <c r="BD12" s="13">
        <v>0.31846112814069089</v>
      </c>
      <c r="BE12" s="13">
        <v>0.31763288196416939</v>
      </c>
      <c r="BF12" s="13">
        <v>0.1190681937869542</v>
      </c>
      <c r="BH12" s="13">
        <v>6.3147817894431357E-2</v>
      </c>
      <c r="BI12" s="13">
        <v>0.28762293860279109</v>
      </c>
      <c r="BJ12" s="13">
        <v>0.33969064429268658</v>
      </c>
      <c r="BK12" s="13">
        <v>0.31932474489320289</v>
      </c>
      <c r="BL12" s="13">
        <v>0.12650976760734459</v>
      </c>
      <c r="BN12" s="13">
        <v>0.27430799426676272</v>
      </c>
      <c r="BO12" s="13">
        <v>0.30389426668850927</v>
      </c>
      <c r="BP12" s="13">
        <v>0.31741376596788579</v>
      </c>
      <c r="BQ12" s="13">
        <v>0.21576990429920639</v>
      </c>
      <c r="BR12" s="13">
        <v>7.7992081947344735E-2</v>
      </c>
      <c r="BS12" s="13">
        <v>4.354359251639401E-2</v>
      </c>
    </row>
    <row r="13" spans="2:73" ht="19" customHeight="1" x14ac:dyDescent="0.35">
      <c r="B13" s="12" t="s">
        <v>160</v>
      </c>
      <c r="C13" s="13">
        <v>0.14815414848196279</v>
      </c>
      <c r="D13" s="13">
        <v>9.5157745061615492E-2</v>
      </c>
      <c r="E13" s="13">
        <v>6.7687144181069483E-2</v>
      </c>
      <c r="F13" s="13">
        <v>0.14551363680957591</v>
      </c>
      <c r="G13" s="13">
        <v>0.1273061137928386</v>
      </c>
      <c r="H13" s="13">
        <v>0.19247397178803491</v>
      </c>
      <c r="I13" s="13">
        <v>0.21482595907613519</v>
      </c>
      <c r="K13" s="13">
        <v>0.13053366709679801</v>
      </c>
      <c r="L13" s="13">
        <v>0.1661145573653158</v>
      </c>
      <c r="N13" s="13">
        <v>0.13865689137970069</v>
      </c>
      <c r="O13" s="13">
        <v>0.14278153137302141</v>
      </c>
      <c r="P13" s="13">
        <v>0.15018510525928061</v>
      </c>
      <c r="Q13" s="13">
        <v>0.15599265774538609</v>
      </c>
      <c r="S13" s="13">
        <v>0.1313256531915088</v>
      </c>
      <c r="T13" s="13">
        <v>0.1019268083331006</v>
      </c>
      <c r="U13" s="13">
        <v>0.15101696222006961</v>
      </c>
      <c r="V13" s="13">
        <v>0.16596905916853399</v>
      </c>
      <c r="W13" s="13">
        <v>0.19856067554937709</v>
      </c>
      <c r="X13" s="13">
        <v>0.21548601598647291</v>
      </c>
      <c r="Y13" s="13">
        <v>0.1193272048553831</v>
      </c>
      <c r="Z13" s="13">
        <v>0.1200826843931538</v>
      </c>
      <c r="AB13" s="13">
        <v>0.1341200275664928</v>
      </c>
      <c r="AC13" s="13">
        <v>0.15023351475835939</v>
      </c>
      <c r="AD13" s="13">
        <v>0.1526976021992506</v>
      </c>
      <c r="AE13" s="13">
        <v>0.17595197860962999</v>
      </c>
      <c r="AF13" s="13">
        <v>0.13448168662144261</v>
      </c>
      <c r="AH13" s="13">
        <v>3.4392658020808431E-2</v>
      </c>
      <c r="AI13" s="13">
        <v>0.17324105724795449</v>
      </c>
      <c r="AJ13" s="13">
        <v>0.33195290704037</v>
      </c>
      <c r="AK13" s="13">
        <v>0.24901395000928689</v>
      </c>
      <c r="AL13" s="13">
        <v>7.6053202146825302E-2</v>
      </c>
      <c r="AM13" s="13">
        <v>0.28991566333813662</v>
      </c>
      <c r="AO13" s="13">
        <v>3.1692654743512683E-2</v>
      </c>
      <c r="AP13" s="13">
        <v>0.1874490761435807</v>
      </c>
      <c r="AQ13" s="13">
        <v>0.30508717760260551</v>
      </c>
      <c r="AR13" s="13">
        <v>0.24259624535246449</v>
      </c>
      <c r="AS13" s="13">
        <v>5.3298225657044472E-2</v>
      </c>
      <c r="AT13" s="13">
        <v>0.29104965132355731</v>
      </c>
      <c r="AV13" s="13">
        <v>0.1098622541519704</v>
      </c>
      <c r="AW13" s="13">
        <v>0.28490585748863068</v>
      </c>
      <c r="AX13" s="13">
        <v>0.2296562319974724</v>
      </c>
      <c r="AY13" s="13">
        <v>5.6268780252324811E-2</v>
      </c>
      <c r="AZ13" s="13">
        <v>0.27033054245930871</v>
      </c>
      <c r="BB13" s="13">
        <v>4.2078226719155433E-2</v>
      </c>
      <c r="BC13" s="13">
        <v>0.17717834803364771</v>
      </c>
      <c r="BD13" s="13">
        <v>0.39678199643018808</v>
      </c>
      <c r="BE13" s="13">
        <v>0.33093840720363232</v>
      </c>
      <c r="BF13" s="13">
        <v>8.1709152136775973E-2</v>
      </c>
      <c r="BH13" s="13">
        <v>3.9788326045755981E-2</v>
      </c>
      <c r="BI13" s="13">
        <v>0.1939664422255627</v>
      </c>
      <c r="BJ13" s="13">
        <v>0.3527987419109761</v>
      </c>
      <c r="BK13" s="13">
        <v>0.3617242427570686</v>
      </c>
      <c r="BL13" s="13">
        <v>5.8819273983027262E-2</v>
      </c>
      <c r="BN13" s="13">
        <v>0.16537819009834381</v>
      </c>
      <c r="BO13" s="13">
        <v>0.3722033102383776</v>
      </c>
      <c r="BP13" s="13">
        <v>0.34214331255071678</v>
      </c>
      <c r="BQ13" s="13">
        <v>0.26015222580348463</v>
      </c>
      <c r="BR13" s="13">
        <v>0.1120502415134636</v>
      </c>
      <c r="BS13" s="13">
        <v>2.752359485038447E-2</v>
      </c>
    </row>
    <row r="14" spans="2:73" ht="19" customHeight="1" x14ac:dyDescent="0.35">
      <c r="B14" s="12" t="s">
        <v>96</v>
      </c>
      <c r="C14" s="13">
        <v>0.1017212629926169</v>
      </c>
      <c r="D14" s="13">
        <v>0.1556589873671714</v>
      </c>
      <c r="E14" s="13">
        <v>0.1002403044334174</v>
      </c>
      <c r="F14" s="13">
        <v>0.10379806416406059</v>
      </c>
      <c r="G14" s="13">
        <v>9.1652805734562318E-2</v>
      </c>
      <c r="H14" s="13">
        <v>0.10730654250721609</v>
      </c>
      <c r="I14" s="13">
        <v>8.110788011272474E-2</v>
      </c>
      <c r="K14" s="13">
        <v>5.3597540563504117E-2</v>
      </c>
      <c r="L14" s="13">
        <v>0.15007865770824111</v>
      </c>
      <c r="N14" s="13">
        <v>7.2450977921233964E-2</v>
      </c>
      <c r="O14" s="13">
        <v>0.1142550794298183</v>
      </c>
      <c r="P14" s="13">
        <v>0.10306227259109919</v>
      </c>
      <c r="Q14" s="13">
        <v>0.1052760977710613</v>
      </c>
      <c r="S14" s="13">
        <v>0.11776763806370651</v>
      </c>
      <c r="T14" s="13">
        <v>0.10907333683773809</v>
      </c>
      <c r="U14" s="13">
        <v>3.6665813282271899E-2</v>
      </c>
      <c r="V14" s="13">
        <v>0.1191827173473627</v>
      </c>
      <c r="W14" s="13">
        <v>6.0277444964654738E-2</v>
      </c>
      <c r="X14" s="13">
        <v>5.8913037185348023E-2</v>
      </c>
      <c r="Y14" s="13">
        <v>0.16082998369615251</v>
      </c>
      <c r="Z14" s="13">
        <v>0.13024956206810959</v>
      </c>
      <c r="AB14" s="13">
        <v>0.1182820789345104</v>
      </c>
      <c r="AC14" s="13">
        <v>0.1007874357983751</v>
      </c>
      <c r="AD14" s="13">
        <v>7.3172242597333709E-2</v>
      </c>
      <c r="AE14" s="13">
        <v>0.10411814132002251</v>
      </c>
      <c r="AF14" s="13">
        <v>3.8735916905023482E-2</v>
      </c>
      <c r="AH14" s="13">
        <v>7.9256959204137986E-2</v>
      </c>
      <c r="AI14" s="13">
        <v>8.4075150972903495E-2</v>
      </c>
      <c r="AJ14" s="13">
        <v>7.5323041392555648E-2</v>
      </c>
      <c r="AK14" s="13">
        <v>8.3056272699496322E-2</v>
      </c>
      <c r="AL14" s="13">
        <v>0.14675534151234909</v>
      </c>
      <c r="AM14" s="13">
        <v>7.0492882477911564E-2</v>
      </c>
      <c r="AO14" s="13">
        <v>8.7906036537662061E-2</v>
      </c>
      <c r="AP14" s="13">
        <v>6.9174593742354393E-2</v>
      </c>
      <c r="AQ14" s="13">
        <v>6.3663683289051004E-2</v>
      </c>
      <c r="AR14" s="13">
        <v>0.10796289609962489</v>
      </c>
      <c r="AS14" s="13">
        <v>0.13032527230798269</v>
      </c>
      <c r="AT14" s="13">
        <v>6.6359766912261878E-2</v>
      </c>
      <c r="AV14" s="13">
        <v>7.9264524387108445E-2</v>
      </c>
      <c r="AW14" s="13">
        <v>8.5058913334368227E-2</v>
      </c>
      <c r="AX14" s="13">
        <v>6.8744211979516301E-2</v>
      </c>
      <c r="AY14" s="13">
        <v>0.13685838211796461</v>
      </c>
      <c r="AZ14" s="13">
        <v>6.7269507661280259E-2</v>
      </c>
      <c r="BB14" s="13">
        <v>6.6091605867468373E-2</v>
      </c>
      <c r="BC14" s="13">
        <v>8.1873425450229478E-2</v>
      </c>
      <c r="BD14" s="13">
        <v>5.1264934800769373E-2</v>
      </c>
      <c r="BE14" s="13">
        <v>8.0250142796004148E-2</v>
      </c>
      <c r="BF14" s="13">
        <v>0.1236744278227063</v>
      </c>
      <c r="BH14" s="13">
        <v>7.5420689616244208E-2</v>
      </c>
      <c r="BI14" s="13">
        <v>7.9126542134442826E-2</v>
      </c>
      <c r="BJ14" s="13">
        <v>4.8527135530104459E-2</v>
      </c>
      <c r="BK14" s="13">
        <v>4.4548709059394551E-2</v>
      </c>
      <c r="BL14" s="13">
        <v>8.5314373458898862E-2</v>
      </c>
      <c r="BN14" s="13">
        <v>8.7677747512830112E-2</v>
      </c>
      <c r="BO14" s="13">
        <v>6.5310874514123582E-2</v>
      </c>
      <c r="BP14" s="13">
        <v>7.0759701588827287E-2</v>
      </c>
      <c r="BQ14" s="13">
        <v>6.4982605023001447E-2</v>
      </c>
      <c r="BR14" s="13">
        <v>0.1804314235703231</v>
      </c>
      <c r="BS14" s="13">
        <v>6.0040476951220771E-2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U19"/>
  <sheetViews>
    <sheetView showGridLines="0" workbookViewId="0">
      <pane xSplit="2" topLeftCell="BE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156</v>
      </c>
      <c r="C9" s="13">
        <v>9.3060131587953246E-2</v>
      </c>
      <c r="D9" s="13">
        <v>8.9379272742950752E-2</v>
      </c>
      <c r="E9" s="13">
        <v>0.1544225527382023</v>
      </c>
      <c r="F9" s="13">
        <v>0.11867916067883109</v>
      </c>
      <c r="G9" s="13">
        <v>7.1747812660815327E-2</v>
      </c>
      <c r="H9" s="13">
        <v>9.2514966083964423E-2</v>
      </c>
      <c r="I9" s="13">
        <v>4.9735160557398017E-2</v>
      </c>
      <c r="K9" s="13">
        <v>8.1444202029114773E-2</v>
      </c>
      <c r="L9" s="13">
        <v>0.10488958423588141</v>
      </c>
      <c r="N9" s="13">
        <v>0.142395156593498</v>
      </c>
      <c r="O9" s="13">
        <v>5.7286132407764923E-2</v>
      </c>
      <c r="P9" s="13">
        <v>0.1047790300549707</v>
      </c>
      <c r="Q9" s="13">
        <v>9.0330227437426067E-2</v>
      </c>
      <c r="S9" s="13">
        <v>0.13343642597952049</v>
      </c>
      <c r="T9" s="13">
        <v>6.0879164139993523E-2</v>
      </c>
      <c r="U9" s="13">
        <v>9.5353709005498083E-2</v>
      </c>
      <c r="V9" s="13">
        <v>8.3214448838303534E-2</v>
      </c>
      <c r="W9" s="13">
        <v>6.5245417314257079E-2</v>
      </c>
      <c r="X9" s="13">
        <v>7.2976483410906345E-2</v>
      </c>
      <c r="Y9" s="13">
        <v>5.3161431226267437E-2</v>
      </c>
      <c r="Z9" s="13">
        <v>0.11949807393667219</v>
      </c>
      <c r="AB9" s="13">
        <v>0.10693511394533931</v>
      </c>
      <c r="AC9" s="13">
        <v>8.5083001676237183E-2</v>
      </c>
      <c r="AD9" s="13">
        <v>6.2246044652770047E-2</v>
      </c>
      <c r="AE9" s="13">
        <v>9.2795560363096052E-2</v>
      </c>
      <c r="AF9" s="13">
        <v>0.1654747987313179</v>
      </c>
      <c r="AH9" s="13">
        <v>0.15169776765721199</v>
      </c>
      <c r="AI9" s="13">
        <v>8.8024150681166022E-2</v>
      </c>
      <c r="AJ9" s="13">
        <v>3.2420915089204312E-2</v>
      </c>
      <c r="AK9" s="13">
        <v>2.4298077885472578E-2</v>
      </c>
      <c r="AL9" s="13">
        <v>8.5719144504111694E-2</v>
      </c>
      <c r="AM9" s="13">
        <v>4.4951630738321001E-2</v>
      </c>
      <c r="AO9" s="13">
        <v>0.15879796350221451</v>
      </c>
      <c r="AP9" s="13">
        <v>8.8881224882611312E-2</v>
      </c>
      <c r="AQ9" s="13">
        <v>5.0001568154742278E-2</v>
      </c>
      <c r="AR9" s="13">
        <v>1.431684572558143E-2</v>
      </c>
      <c r="AS9" s="13">
        <v>8.1234898474682807E-2</v>
      </c>
      <c r="AT9" s="13">
        <v>4.0956581587179082E-2</v>
      </c>
      <c r="AV9" s="13">
        <v>0.11559538051604989</v>
      </c>
      <c r="AW9" s="13">
        <v>5.6629659450431247E-2</v>
      </c>
      <c r="AX9" s="13">
        <v>3.1838620232070007E-2</v>
      </c>
      <c r="AY9" s="13">
        <v>9.2851885038672574E-2</v>
      </c>
      <c r="AZ9" s="13">
        <v>7.2075733266249289E-2</v>
      </c>
      <c r="BB9" s="13">
        <v>0.14721991128908729</v>
      </c>
      <c r="BC9" s="13">
        <v>6.781821546405023E-2</v>
      </c>
      <c r="BD9" s="13">
        <v>3.9655259368459241E-2</v>
      </c>
      <c r="BE9" s="13">
        <v>2.1367605345241261E-2</v>
      </c>
      <c r="BF9" s="13">
        <v>0.11040154750272831</v>
      </c>
      <c r="BH9" s="13">
        <v>0.15768705536445701</v>
      </c>
      <c r="BI9" s="13">
        <v>6.8742493350048561E-2</v>
      </c>
      <c r="BJ9" s="13">
        <v>2.9596386575519881E-2</v>
      </c>
      <c r="BK9" s="13">
        <v>9.2695598169068253E-3</v>
      </c>
      <c r="BL9" s="13">
        <v>8.091152597554177E-2</v>
      </c>
      <c r="BN9" s="13">
        <v>5.4076279823218477E-2</v>
      </c>
      <c r="BO9" s="13">
        <v>1.2016779858055141E-2</v>
      </c>
      <c r="BP9" s="13">
        <v>9.0204844126736544E-3</v>
      </c>
      <c r="BQ9" s="13">
        <v>0.11587520128951689</v>
      </c>
      <c r="BR9" s="13">
        <v>8.6723245131244991E-2</v>
      </c>
      <c r="BS9" s="13">
        <v>0.16415334791771211</v>
      </c>
    </row>
    <row r="10" spans="2:73" ht="19" customHeight="1" x14ac:dyDescent="0.35">
      <c r="B10" s="12" t="s">
        <v>157</v>
      </c>
      <c r="C10" s="13">
        <v>0.15828480165944281</v>
      </c>
      <c r="D10" s="13">
        <v>0.15982829653152661</v>
      </c>
      <c r="E10" s="13">
        <v>0.20624235128020399</v>
      </c>
      <c r="F10" s="13">
        <v>0.18623065676376499</v>
      </c>
      <c r="G10" s="13">
        <v>0.15218555437025519</v>
      </c>
      <c r="H10" s="13">
        <v>0.12419297831661021</v>
      </c>
      <c r="I10" s="13">
        <v>0.13388165847551139</v>
      </c>
      <c r="K10" s="13">
        <v>0.15319272619993551</v>
      </c>
      <c r="L10" s="13">
        <v>0.16373994136283629</v>
      </c>
      <c r="N10" s="13">
        <v>0.18177996929483711</v>
      </c>
      <c r="O10" s="13">
        <v>0.1481582104275288</v>
      </c>
      <c r="P10" s="13">
        <v>0.1786561593985812</v>
      </c>
      <c r="Q10" s="13">
        <v>0.1335846380794414</v>
      </c>
      <c r="S10" s="13">
        <v>0.1701241231948924</v>
      </c>
      <c r="T10" s="13">
        <v>0.16243926759339319</v>
      </c>
      <c r="U10" s="13">
        <v>0.17614125563094121</v>
      </c>
      <c r="V10" s="13">
        <v>0.125178345358292</v>
      </c>
      <c r="W10" s="13">
        <v>0.18064973900154091</v>
      </c>
      <c r="X10" s="13">
        <v>0.12335463133388951</v>
      </c>
      <c r="Y10" s="13">
        <v>9.9980460486143327E-2</v>
      </c>
      <c r="Z10" s="13">
        <v>0.19269163651270929</v>
      </c>
      <c r="AB10" s="13">
        <v>0.140009142785255</v>
      </c>
      <c r="AC10" s="13">
        <v>0.15889117709554759</v>
      </c>
      <c r="AD10" s="13">
        <v>0.15162269328376449</v>
      </c>
      <c r="AE10" s="13">
        <v>0.17184556242413121</v>
      </c>
      <c r="AF10" s="13">
        <v>0.18232600983563119</v>
      </c>
      <c r="AH10" s="13">
        <v>0.1835422555638021</v>
      </c>
      <c r="AI10" s="13">
        <v>0.1694438128305952</v>
      </c>
      <c r="AJ10" s="13">
        <v>9.8129649781627762E-2</v>
      </c>
      <c r="AK10" s="13">
        <v>0.1156647490914188</v>
      </c>
      <c r="AL10" s="13">
        <v>0.1633279455362068</v>
      </c>
      <c r="AM10" s="13">
        <v>0.15212072197991969</v>
      </c>
      <c r="AO10" s="13">
        <v>0.19138532465354419</v>
      </c>
      <c r="AP10" s="13">
        <v>0.18308900782453091</v>
      </c>
      <c r="AQ10" s="13">
        <v>0.10770073519528189</v>
      </c>
      <c r="AR10" s="13">
        <v>0.12564080328288579</v>
      </c>
      <c r="AS10" s="13">
        <v>0.12353532444084871</v>
      </c>
      <c r="AT10" s="13">
        <v>0.14632523999114569</v>
      </c>
      <c r="AV10" s="13">
        <v>0.2004518831747347</v>
      </c>
      <c r="AW10" s="13">
        <v>0.1281502880844462</v>
      </c>
      <c r="AX10" s="13">
        <v>0.1110663723280334</v>
      </c>
      <c r="AY10" s="13">
        <v>0.16059453538131241</v>
      </c>
      <c r="AZ10" s="13">
        <v>0.15905810026455899</v>
      </c>
      <c r="BB10" s="13">
        <v>0.18282919124027419</v>
      </c>
      <c r="BC10" s="13">
        <v>0.1623340877985586</v>
      </c>
      <c r="BD10" s="13">
        <v>0.1084467428491882</v>
      </c>
      <c r="BE10" s="13">
        <v>0.1158241582971153</v>
      </c>
      <c r="BF10" s="13">
        <v>0.18595228594753821</v>
      </c>
      <c r="BH10" s="13">
        <v>0.18737245077656209</v>
      </c>
      <c r="BI10" s="13">
        <v>0.16364259907254541</v>
      </c>
      <c r="BJ10" s="13">
        <v>0.1191836459093429</v>
      </c>
      <c r="BK10" s="13">
        <v>0.1044784860715582</v>
      </c>
      <c r="BL10" s="13">
        <v>0.16327568301345241</v>
      </c>
      <c r="BN10" s="13">
        <v>0.1651309791285358</v>
      </c>
      <c r="BO10" s="13">
        <v>0.113047985219632</v>
      </c>
      <c r="BP10" s="13">
        <v>9.7234634282559573E-2</v>
      </c>
      <c r="BQ10" s="13">
        <v>0.16135779347480581</v>
      </c>
      <c r="BR10" s="13">
        <v>0.19852995926651509</v>
      </c>
      <c r="BS10" s="13">
        <v>0.18400569923826879</v>
      </c>
    </row>
    <row r="11" spans="2:73" ht="19" customHeight="1" x14ac:dyDescent="0.35">
      <c r="B11" s="12" t="s">
        <v>158</v>
      </c>
      <c r="C11" s="13">
        <v>0.22479471757230379</v>
      </c>
      <c r="D11" s="13">
        <v>0.16540139945478519</v>
      </c>
      <c r="E11" s="13">
        <v>0.1902101301932333</v>
      </c>
      <c r="F11" s="13">
        <v>0.1498309903103037</v>
      </c>
      <c r="G11" s="13">
        <v>0.2412438285548674</v>
      </c>
      <c r="H11" s="13">
        <v>0.26056581221715441</v>
      </c>
      <c r="I11" s="13">
        <v>0.28639043558878741</v>
      </c>
      <c r="K11" s="13">
        <v>0.25068961272053347</v>
      </c>
      <c r="L11" s="13">
        <v>0.19941518455743809</v>
      </c>
      <c r="N11" s="13">
        <v>0.21425821996854821</v>
      </c>
      <c r="O11" s="13">
        <v>0.24697854638633349</v>
      </c>
      <c r="P11" s="13">
        <v>0.2116002588421656</v>
      </c>
      <c r="Q11" s="13">
        <v>0.21806133820669121</v>
      </c>
      <c r="S11" s="13">
        <v>0.20627047047309061</v>
      </c>
      <c r="T11" s="13">
        <v>0.2291219059382123</v>
      </c>
      <c r="U11" s="13">
        <v>0.29809266845167143</v>
      </c>
      <c r="V11" s="13">
        <v>0.2109137108564986</v>
      </c>
      <c r="W11" s="13">
        <v>0.19235820118936811</v>
      </c>
      <c r="X11" s="13">
        <v>0.23111561750557691</v>
      </c>
      <c r="Y11" s="13">
        <v>0.1952146032623388</v>
      </c>
      <c r="Z11" s="13">
        <v>0.29545382865550779</v>
      </c>
      <c r="AB11" s="13">
        <v>0.22294056684811761</v>
      </c>
      <c r="AC11" s="13">
        <v>0.2365211145271553</v>
      </c>
      <c r="AD11" s="13">
        <v>0.2428576347933277</v>
      </c>
      <c r="AE11" s="13">
        <v>0.18405350471600421</v>
      </c>
      <c r="AF11" s="13">
        <v>0.2135435327514619</v>
      </c>
      <c r="AH11" s="13">
        <v>0.25999908718099352</v>
      </c>
      <c r="AI11" s="13">
        <v>0.23980890795766391</v>
      </c>
      <c r="AJ11" s="13">
        <v>0.24159454807604749</v>
      </c>
      <c r="AK11" s="13">
        <v>0.2274327199504787</v>
      </c>
      <c r="AL11" s="13">
        <v>0.18826010190745809</v>
      </c>
      <c r="AM11" s="13">
        <v>0.1909451756358847</v>
      </c>
      <c r="AO11" s="13">
        <v>0.25849105639119568</v>
      </c>
      <c r="AP11" s="13">
        <v>0.24829373892664389</v>
      </c>
      <c r="AQ11" s="13">
        <v>0.23961732448155229</v>
      </c>
      <c r="AR11" s="13">
        <v>0.1891749721724722</v>
      </c>
      <c r="AS11" s="13">
        <v>0.23415608987455999</v>
      </c>
      <c r="AT11" s="13">
        <v>0.20052037255031499</v>
      </c>
      <c r="AV11" s="13">
        <v>0.22299455104256191</v>
      </c>
      <c r="AW11" s="13">
        <v>0.24238276421783181</v>
      </c>
      <c r="AX11" s="13">
        <v>0.28303432322819227</v>
      </c>
      <c r="AY11" s="13">
        <v>0.20590853974607329</v>
      </c>
      <c r="AZ11" s="13">
        <v>0.20077120754111399</v>
      </c>
      <c r="BB11" s="13">
        <v>0.24858302138045929</v>
      </c>
      <c r="BC11" s="13">
        <v>0.23942030604380549</v>
      </c>
      <c r="BD11" s="13">
        <v>0.22559819663857239</v>
      </c>
      <c r="BE11" s="13">
        <v>0.2415343563954902</v>
      </c>
      <c r="BF11" s="13">
        <v>0.2721988706423154</v>
      </c>
      <c r="BH11" s="13">
        <v>0.23565755280187661</v>
      </c>
      <c r="BI11" s="13">
        <v>0.24887701621809899</v>
      </c>
      <c r="BJ11" s="13">
        <v>0.24476914772778721</v>
      </c>
      <c r="BK11" s="13">
        <v>0.24674606980990449</v>
      </c>
      <c r="BL11" s="13">
        <v>0.29563659179804269</v>
      </c>
      <c r="BN11" s="13">
        <v>0.27291971940506321</v>
      </c>
      <c r="BO11" s="13">
        <v>0.2169462419857241</v>
      </c>
      <c r="BP11" s="13">
        <v>0.2421930150554942</v>
      </c>
      <c r="BQ11" s="13">
        <v>0.1728261507604632</v>
      </c>
      <c r="BR11" s="13">
        <v>0.13559185867963869</v>
      </c>
      <c r="BS11" s="13">
        <v>0.23302336423108161</v>
      </c>
    </row>
    <row r="12" spans="2:73" ht="19" customHeight="1" x14ac:dyDescent="0.35">
      <c r="B12" s="12" t="s">
        <v>159</v>
      </c>
      <c r="C12" s="13">
        <v>0.25270762981763861</v>
      </c>
      <c r="D12" s="13">
        <v>0.30600252393277788</v>
      </c>
      <c r="E12" s="13">
        <v>0.2244571956648701</v>
      </c>
      <c r="F12" s="13">
        <v>0.2814714519418462</v>
      </c>
      <c r="G12" s="13">
        <v>0.2616226765468766</v>
      </c>
      <c r="H12" s="13">
        <v>0.25314738695409061</v>
      </c>
      <c r="I12" s="13">
        <v>0.22440419920000121</v>
      </c>
      <c r="K12" s="13">
        <v>0.28481749341952639</v>
      </c>
      <c r="L12" s="13">
        <v>0.22117709779886641</v>
      </c>
      <c r="N12" s="13">
        <v>0.30412270071727387</v>
      </c>
      <c r="O12" s="13">
        <v>0.25485815063057787</v>
      </c>
      <c r="P12" s="13">
        <v>0.21400794568550649</v>
      </c>
      <c r="Q12" s="13">
        <v>0.24727898954547289</v>
      </c>
      <c r="S12" s="13">
        <v>0.22915402794375789</v>
      </c>
      <c r="T12" s="13">
        <v>0.26748373968914818</v>
      </c>
      <c r="U12" s="13">
        <v>0.20262132903588109</v>
      </c>
      <c r="V12" s="13">
        <v>0.29573177594425359</v>
      </c>
      <c r="W12" s="13">
        <v>0.32761288414331069</v>
      </c>
      <c r="X12" s="13">
        <v>0.2776085407052083</v>
      </c>
      <c r="Y12" s="13">
        <v>0.2384365881371539</v>
      </c>
      <c r="Z12" s="13">
        <v>0.14041783321835241</v>
      </c>
      <c r="AB12" s="13">
        <v>0.22105452240317061</v>
      </c>
      <c r="AC12" s="13">
        <v>0.25232575653187261</v>
      </c>
      <c r="AD12" s="13">
        <v>0.26518424000899371</v>
      </c>
      <c r="AE12" s="13">
        <v>0.26977832712400263</v>
      </c>
      <c r="AF12" s="13">
        <v>0.28811052290642741</v>
      </c>
      <c r="AH12" s="13">
        <v>0.20573101622022219</v>
      </c>
      <c r="AI12" s="13">
        <v>0.23871540333643659</v>
      </c>
      <c r="AJ12" s="13">
        <v>0.25623503468639391</v>
      </c>
      <c r="AK12" s="13">
        <v>0.34915160083748409</v>
      </c>
      <c r="AL12" s="13">
        <v>0.31788643097756808</v>
      </c>
      <c r="AM12" s="13">
        <v>0.3305309626719643</v>
      </c>
      <c r="AO12" s="13">
        <v>0.20755629970979389</v>
      </c>
      <c r="AP12" s="13">
        <v>0.23017832289643331</v>
      </c>
      <c r="AQ12" s="13">
        <v>0.26774368619011968</v>
      </c>
      <c r="AR12" s="13">
        <v>0.37715848387562351</v>
      </c>
      <c r="AS12" s="13">
        <v>0.2714553057823581</v>
      </c>
      <c r="AT12" s="13">
        <v>0.32140138572453769</v>
      </c>
      <c r="AV12" s="13">
        <v>0.23493651421920531</v>
      </c>
      <c r="AW12" s="13">
        <v>0.26477678851357811</v>
      </c>
      <c r="AX12" s="13">
        <v>0.34907990123148552</v>
      </c>
      <c r="AY12" s="13">
        <v>0.31164801722225199</v>
      </c>
      <c r="AZ12" s="13">
        <v>0.2828873056714401</v>
      </c>
      <c r="BB12" s="13">
        <v>0.21274078273753219</v>
      </c>
      <c r="BC12" s="13">
        <v>0.28192782660283527</v>
      </c>
      <c r="BD12" s="13">
        <v>0.27843106537746071</v>
      </c>
      <c r="BE12" s="13">
        <v>0.3838742318365439</v>
      </c>
      <c r="BF12" s="13">
        <v>0.24223335792080361</v>
      </c>
      <c r="BH12" s="13">
        <v>0.2128792292663739</v>
      </c>
      <c r="BI12" s="13">
        <v>0.26640943370910652</v>
      </c>
      <c r="BJ12" s="13">
        <v>0.28066232627812521</v>
      </c>
      <c r="BK12" s="13">
        <v>0.36190315321552452</v>
      </c>
      <c r="BL12" s="13">
        <v>0.24560110184963371</v>
      </c>
      <c r="BN12" s="13">
        <v>0.26341075018284038</v>
      </c>
      <c r="BO12" s="13">
        <v>0.29939794477536408</v>
      </c>
      <c r="BP12" s="13">
        <v>0.37503457362473058</v>
      </c>
      <c r="BQ12" s="13">
        <v>0.25758518419323567</v>
      </c>
      <c r="BR12" s="13">
        <v>0.23409344201533119</v>
      </c>
      <c r="BS12" s="13">
        <v>0.21553271065404539</v>
      </c>
    </row>
    <row r="13" spans="2:73" ht="19" customHeight="1" x14ac:dyDescent="0.35">
      <c r="B13" s="12" t="s">
        <v>160</v>
      </c>
      <c r="C13" s="13">
        <v>0.14597530403984829</v>
      </c>
      <c r="D13" s="13">
        <v>0.1505016014956185</v>
      </c>
      <c r="E13" s="13">
        <v>9.2448485462902644E-2</v>
      </c>
      <c r="F13" s="13">
        <v>0.13555250713091521</v>
      </c>
      <c r="G13" s="13">
        <v>0.12652707712279751</v>
      </c>
      <c r="H13" s="13">
        <v>0.1417177144784933</v>
      </c>
      <c r="I13" s="13">
        <v>0.2067885455237238</v>
      </c>
      <c r="K13" s="13">
        <v>0.14482734231963951</v>
      </c>
      <c r="L13" s="13">
        <v>0.14516457824392179</v>
      </c>
      <c r="N13" s="13">
        <v>0.1009760563516877</v>
      </c>
      <c r="O13" s="13">
        <v>0.145069967378852</v>
      </c>
      <c r="P13" s="13">
        <v>0.16795506457936199</v>
      </c>
      <c r="Q13" s="13">
        <v>0.15799596871821309</v>
      </c>
      <c r="S13" s="13">
        <v>0.13527749081162321</v>
      </c>
      <c r="T13" s="13">
        <v>0.13116431063205319</v>
      </c>
      <c r="U13" s="13">
        <v>0.14394543422112421</v>
      </c>
      <c r="V13" s="13">
        <v>0.15795709080263709</v>
      </c>
      <c r="W13" s="13">
        <v>0.1404968281249257</v>
      </c>
      <c r="X13" s="13">
        <v>0.17713736242923989</v>
      </c>
      <c r="Y13" s="13">
        <v>0.18747375450428361</v>
      </c>
      <c r="Z13" s="13">
        <v>0.14022878495727881</v>
      </c>
      <c r="AB13" s="13">
        <v>0.13525325041467601</v>
      </c>
      <c r="AC13" s="13">
        <v>0.15051577414008321</v>
      </c>
      <c r="AD13" s="13">
        <v>0.15896859601577989</v>
      </c>
      <c r="AE13" s="13">
        <v>0.19241830976766591</v>
      </c>
      <c r="AF13" s="13">
        <v>0.1109681485528376</v>
      </c>
      <c r="AH13" s="13">
        <v>8.9003512367872753E-2</v>
      </c>
      <c r="AI13" s="13">
        <v>0.15709942360369919</v>
      </c>
      <c r="AJ13" s="13">
        <v>0.29272115876732802</v>
      </c>
      <c r="AK13" s="13">
        <v>0.1860969534275955</v>
      </c>
      <c r="AL13" s="13">
        <v>6.9270815174301531E-2</v>
      </c>
      <c r="AM13" s="13">
        <v>0.21944731116166971</v>
      </c>
      <c r="AO13" s="13">
        <v>7.4850381287792395E-2</v>
      </c>
      <c r="AP13" s="13">
        <v>0.14190508776567129</v>
      </c>
      <c r="AQ13" s="13">
        <v>0.26727928589987199</v>
      </c>
      <c r="AR13" s="13">
        <v>0.21448200513807439</v>
      </c>
      <c r="AS13" s="13">
        <v>8.8386550921004753E-2</v>
      </c>
      <c r="AT13" s="13">
        <v>0.23237663850908749</v>
      </c>
      <c r="AV13" s="13">
        <v>0.13456970996042381</v>
      </c>
      <c r="AW13" s="13">
        <v>0.23820036889955931</v>
      </c>
      <c r="AX13" s="13">
        <v>0.1384197126213261</v>
      </c>
      <c r="AY13" s="13">
        <v>8.4994372559065126E-2</v>
      </c>
      <c r="AZ13" s="13">
        <v>0.22208945624458659</v>
      </c>
      <c r="BB13" s="13">
        <v>9.6576203230380853E-2</v>
      </c>
      <c r="BC13" s="13">
        <v>0.15043679915727901</v>
      </c>
      <c r="BD13" s="13">
        <v>0.2957209924344501</v>
      </c>
      <c r="BE13" s="13">
        <v>0.16677338464161809</v>
      </c>
      <c r="BF13" s="13">
        <v>6.973022670391843E-2</v>
      </c>
      <c r="BH13" s="13">
        <v>9.3752047930741225E-2</v>
      </c>
      <c r="BI13" s="13">
        <v>0.153418835627988</v>
      </c>
      <c r="BJ13" s="13">
        <v>0.2831785095060943</v>
      </c>
      <c r="BK13" s="13">
        <v>0.21154725540362609</v>
      </c>
      <c r="BL13" s="13">
        <v>0.1163780608394783</v>
      </c>
      <c r="BN13" s="13">
        <v>0.13955065009743181</v>
      </c>
      <c r="BO13" s="13">
        <v>0.29741654240331911</v>
      </c>
      <c r="BP13" s="13">
        <v>0.21560503264538769</v>
      </c>
      <c r="BQ13" s="13">
        <v>0.21780254191722051</v>
      </c>
      <c r="BR13" s="13">
        <v>0.12673338100797529</v>
      </c>
      <c r="BS13" s="13">
        <v>9.2916528524544115E-2</v>
      </c>
    </row>
    <row r="14" spans="2:73" ht="19" customHeight="1" x14ac:dyDescent="0.35">
      <c r="B14" s="12" t="s">
        <v>96</v>
      </c>
      <c r="C14" s="13">
        <v>0.1251774153228134</v>
      </c>
      <c r="D14" s="13">
        <v>0.128886905842341</v>
      </c>
      <c r="E14" s="13">
        <v>0.13221928466058769</v>
      </c>
      <c r="F14" s="13">
        <v>0.12823523317433849</v>
      </c>
      <c r="G14" s="13">
        <v>0.14667305074438799</v>
      </c>
      <c r="H14" s="13">
        <v>0.12786114194968701</v>
      </c>
      <c r="I14" s="13">
        <v>9.8800000654578141E-2</v>
      </c>
      <c r="K14" s="13">
        <v>8.502862331125037E-2</v>
      </c>
      <c r="L14" s="13">
        <v>0.1656136138010558</v>
      </c>
      <c r="N14" s="13">
        <v>5.6467897074155157E-2</v>
      </c>
      <c r="O14" s="13">
        <v>0.14764899276894289</v>
      </c>
      <c r="P14" s="13">
        <v>0.12300154143941359</v>
      </c>
      <c r="Q14" s="13">
        <v>0.15274883801275541</v>
      </c>
      <c r="S14" s="13">
        <v>0.12573746159711541</v>
      </c>
      <c r="T14" s="13">
        <v>0.14891161200719949</v>
      </c>
      <c r="U14" s="13">
        <v>8.3845603654883916E-2</v>
      </c>
      <c r="V14" s="13">
        <v>0.1270046282000151</v>
      </c>
      <c r="W14" s="13">
        <v>9.3636930226597498E-2</v>
      </c>
      <c r="X14" s="13">
        <v>0.11780736461517929</v>
      </c>
      <c r="Y14" s="13">
        <v>0.225733162383813</v>
      </c>
      <c r="Z14" s="13">
        <v>0.1117098427194793</v>
      </c>
      <c r="AB14" s="13">
        <v>0.17380740360344149</v>
      </c>
      <c r="AC14" s="13">
        <v>0.1166631760291042</v>
      </c>
      <c r="AD14" s="13">
        <v>0.11912079124536409</v>
      </c>
      <c r="AE14" s="13">
        <v>8.9108735605100103E-2</v>
      </c>
      <c r="AF14" s="13">
        <v>3.9576987222324188E-2</v>
      </c>
      <c r="AH14" s="13">
        <v>0.1100263610098975</v>
      </c>
      <c r="AI14" s="13">
        <v>0.1069083015904391</v>
      </c>
      <c r="AJ14" s="13">
        <v>7.8898693599398578E-2</v>
      </c>
      <c r="AK14" s="13">
        <v>9.7355898807550204E-2</v>
      </c>
      <c r="AL14" s="13">
        <v>0.17553556190035341</v>
      </c>
      <c r="AM14" s="13">
        <v>6.2004197812240668E-2</v>
      </c>
      <c r="AO14" s="13">
        <v>0.1089189744554593</v>
      </c>
      <c r="AP14" s="13">
        <v>0.1076526177041091</v>
      </c>
      <c r="AQ14" s="13">
        <v>6.7657400078431892E-2</v>
      </c>
      <c r="AR14" s="13">
        <v>7.9226889805362744E-2</v>
      </c>
      <c r="AS14" s="13">
        <v>0.2012318305065455</v>
      </c>
      <c r="AT14" s="13">
        <v>5.8419781637734897E-2</v>
      </c>
      <c r="AV14" s="13">
        <v>9.1451961087024608E-2</v>
      </c>
      <c r="AW14" s="13">
        <v>6.9860130834153461E-2</v>
      </c>
      <c r="AX14" s="13">
        <v>8.6561070358892572E-2</v>
      </c>
      <c r="AY14" s="13">
        <v>0.14400265005262461</v>
      </c>
      <c r="AZ14" s="13">
        <v>6.3118197012050903E-2</v>
      </c>
      <c r="BB14" s="13">
        <v>0.112050890122266</v>
      </c>
      <c r="BC14" s="13">
        <v>9.8062764933471408E-2</v>
      </c>
      <c r="BD14" s="13">
        <v>5.2147743331869341E-2</v>
      </c>
      <c r="BE14" s="13">
        <v>7.0626263483991397E-2</v>
      </c>
      <c r="BF14" s="13">
        <v>0.1194837112826958</v>
      </c>
      <c r="BH14" s="13">
        <v>0.11265166385998911</v>
      </c>
      <c r="BI14" s="13">
        <v>9.8909622022212318E-2</v>
      </c>
      <c r="BJ14" s="13">
        <v>4.2609984003130617E-2</v>
      </c>
      <c r="BK14" s="13">
        <v>6.605547568247995E-2</v>
      </c>
      <c r="BL14" s="13">
        <v>9.8197036523851117E-2</v>
      </c>
      <c r="BN14" s="13">
        <v>0.1049116213629103</v>
      </c>
      <c r="BO14" s="13">
        <v>6.1174505757905541E-2</v>
      </c>
      <c r="BP14" s="13">
        <v>6.0912259979154053E-2</v>
      </c>
      <c r="BQ14" s="13">
        <v>7.4553128364758151E-2</v>
      </c>
      <c r="BR14" s="13">
        <v>0.2183281138992951</v>
      </c>
      <c r="BS14" s="13">
        <v>0.11036834943434801</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U16"/>
  <sheetViews>
    <sheetView showGridLines="0" workbookViewId="0">
      <pane xSplit="2" topLeftCell="BB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74.150000000000006" customHeight="1" x14ac:dyDescent="0.35">
      <c r="B9" s="12" t="s">
        <v>167</v>
      </c>
      <c r="C9" s="13">
        <v>0.71774790276640343</v>
      </c>
      <c r="D9" s="13">
        <v>0.667624182646124</v>
      </c>
      <c r="E9" s="13">
        <v>0.72996240369280063</v>
      </c>
      <c r="F9" s="13">
        <v>0.73796066128725613</v>
      </c>
      <c r="G9" s="13">
        <v>0.71357926036148711</v>
      </c>
      <c r="H9" s="13">
        <v>0.72734587648910387</v>
      </c>
      <c r="I9" s="13">
        <v>0.7140684006915079</v>
      </c>
      <c r="K9" s="13">
        <v>0.72771994908216331</v>
      </c>
      <c r="L9" s="13">
        <v>0.70712843645060397</v>
      </c>
      <c r="N9" s="13">
        <v>0.7574772984888658</v>
      </c>
      <c r="O9" s="13">
        <v>0.72345835569763173</v>
      </c>
      <c r="P9" s="13">
        <v>0.693402396053869</v>
      </c>
      <c r="Q9" s="13">
        <v>0.69969717786938734</v>
      </c>
      <c r="S9" s="13">
        <v>0.69595827526818244</v>
      </c>
      <c r="T9" s="13">
        <v>0.72900088198155999</v>
      </c>
      <c r="U9" s="13">
        <v>0.75629543115527809</v>
      </c>
      <c r="V9" s="13">
        <v>0.73662079373675993</v>
      </c>
      <c r="W9" s="13">
        <v>0.78526133370507312</v>
      </c>
      <c r="X9" s="13">
        <v>0.68372576606847957</v>
      </c>
      <c r="Y9" s="13">
        <v>0.75795310154293538</v>
      </c>
      <c r="Z9" s="13">
        <v>0.641572825593546</v>
      </c>
      <c r="AB9" s="13">
        <v>0.72538421060104985</v>
      </c>
      <c r="AC9" s="13">
        <v>0.72040575127523654</v>
      </c>
      <c r="AD9" s="13">
        <v>0.67989774907337586</v>
      </c>
      <c r="AE9" s="13">
        <v>0.6955810403640571</v>
      </c>
      <c r="AF9" s="13">
        <v>0.84285109858774354</v>
      </c>
      <c r="AH9" s="13">
        <v>0.71471938742741936</v>
      </c>
      <c r="AI9" s="13">
        <v>0.76305564767141787</v>
      </c>
      <c r="AJ9" s="13">
        <v>0.76520940841288609</v>
      </c>
      <c r="AK9" s="13">
        <v>0.82953917759250095</v>
      </c>
      <c r="AL9" s="13">
        <v>0.66871122695283514</v>
      </c>
      <c r="AM9" s="13">
        <v>0.69939789602292401</v>
      </c>
      <c r="AO9" s="13">
        <v>0.71752113137706852</v>
      </c>
      <c r="AP9" s="13">
        <v>0.74935300386945214</v>
      </c>
      <c r="AQ9" s="13">
        <v>0.79857265683819834</v>
      </c>
      <c r="AR9" s="13">
        <v>0.8200349654697312</v>
      </c>
      <c r="AS9" s="13">
        <v>0.69097268866419215</v>
      </c>
      <c r="AT9" s="13">
        <v>0.69516662006825636</v>
      </c>
      <c r="AV9" s="13">
        <v>0.74593658837784815</v>
      </c>
      <c r="AW9" s="13">
        <v>0.78364602558587093</v>
      </c>
      <c r="AX9" s="13">
        <v>0.83539450280449501</v>
      </c>
      <c r="AY9" s="13">
        <v>0.72346055755460814</v>
      </c>
      <c r="AZ9" s="13">
        <v>0.6980741432690255</v>
      </c>
      <c r="BB9" s="13">
        <v>0.70443555610470898</v>
      </c>
      <c r="BC9" s="13">
        <v>0.70858098685098225</v>
      </c>
      <c r="BD9" s="13">
        <v>0.76309085300648338</v>
      </c>
      <c r="BE9" s="13">
        <v>0.84258041044954735</v>
      </c>
      <c r="BF9" s="13">
        <v>0.62869970939417918</v>
      </c>
      <c r="BH9" s="13">
        <v>0.7010599626579469</v>
      </c>
      <c r="BI9" s="13">
        <v>0.70985670542771251</v>
      </c>
      <c r="BJ9" s="13">
        <v>0.78384011368792661</v>
      </c>
      <c r="BK9" s="13">
        <v>0.84780779437702614</v>
      </c>
      <c r="BL9" s="13">
        <v>0.65875487115811249</v>
      </c>
      <c r="BN9" s="13">
        <v>0.72554387551476163</v>
      </c>
      <c r="BO9" s="13">
        <v>0.78981664162315657</v>
      </c>
      <c r="BP9" s="13">
        <v>0.85209179599293772</v>
      </c>
      <c r="BQ9" s="13">
        <v>0.72002164334996632</v>
      </c>
      <c r="BR9" s="13">
        <v>0.61614522589036069</v>
      </c>
      <c r="BS9" s="13">
        <v>0.69452064441885064</v>
      </c>
    </row>
    <row r="10" spans="2:73" ht="74.150000000000006" customHeight="1" x14ac:dyDescent="0.35">
      <c r="B10" s="12" t="s">
        <v>168</v>
      </c>
      <c r="C10" s="13">
        <v>0.21870242842881771</v>
      </c>
      <c r="D10" s="13">
        <v>0.22040095243835731</v>
      </c>
      <c r="E10" s="13">
        <v>0.19668811362616059</v>
      </c>
      <c r="F10" s="13">
        <v>0.1921897849744108</v>
      </c>
      <c r="G10" s="13">
        <v>0.23983158819802031</v>
      </c>
      <c r="H10" s="13">
        <v>0.22852203635981891</v>
      </c>
      <c r="I10" s="13">
        <v>0.2284197316567822</v>
      </c>
      <c r="K10" s="13">
        <v>0.2219949050689905</v>
      </c>
      <c r="L10" s="13">
        <v>0.21591151776019349</v>
      </c>
      <c r="N10" s="13">
        <v>0.19792271775048151</v>
      </c>
      <c r="O10" s="13">
        <v>0.2223828698346379</v>
      </c>
      <c r="P10" s="13">
        <v>0.24686029017003519</v>
      </c>
      <c r="Q10" s="13">
        <v>0.20709821354615571</v>
      </c>
      <c r="S10" s="13">
        <v>0.23007985047103599</v>
      </c>
      <c r="T10" s="13">
        <v>0.2153790029357632</v>
      </c>
      <c r="U10" s="13">
        <v>0.20469171620375329</v>
      </c>
      <c r="V10" s="13">
        <v>0.22148723494744979</v>
      </c>
      <c r="W10" s="13">
        <v>0.13618634218833281</v>
      </c>
      <c r="X10" s="13">
        <v>0.26410983584012332</v>
      </c>
      <c r="Y10" s="13">
        <v>0.1472221204957147</v>
      </c>
      <c r="Z10" s="13">
        <v>0.28149644524997758</v>
      </c>
      <c r="AB10" s="13">
        <v>0.20389732412107139</v>
      </c>
      <c r="AC10" s="13">
        <v>0.207664372282056</v>
      </c>
      <c r="AD10" s="13">
        <v>0.26853940301379498</v>
      </c>
      <c r="AE10" s="13">
        <v>0.25483605110602942</v>
      </c>
      <c r="AF10" s="13">
        <v>0.14829223583152601</v>
      </c>
      <c r="AH10" s="13">
        <v>0.23651463933188679</v>
      </c>
      <c r="AI10" s="13">
        <v>0.20040103142041271</v>
      </c>
      <c r="AJ10" s="13">
        <v>0.2054542323963427</v>
      </c>
      <c r="AK10" s="13">
        <v>0.13211237819525631</v>
      </c>
      <c r="AL10" s="13">
        <v>0.26843616148201099</v>
      </c>
      <c r="AM10" s="13">
        <v>0.25854356642357917</v>
      </c>
      <c r="AO10" s="13">
        <v>0.22777563819376939</v>
      </c>
      <c r="AP10" s="13">
        <v>0.22227200423320559</v>
      </c>
      <c r="AQ10" s="13">
        <v>0.16487109185544141</v>
      </c>
      <c r="AR10" s="13">
        <v>0.13835798414104761</v>
      </c>
      <c r="AS10" s="13">
        <v>0.25731598668126038</v>
      </c>
      <c r="AT10" s="13">
        <v>0.26152839648765369</v>
      </c>
      <c r="AV10" s="13">
        <v>0.2343627796608769</v>
      </c>
      <c r="AW10" s="13">
        <v>0.19108240769949669</v>
      </c>
      <c r="AX10" s="13">
        <v>0.14602775430972159</v>
      </c>
      <c r="AY10" s="13">
        <v>0.237499001571643</v>
      </c>
      <c r="AZ10" s="13">
        <v>0.25625057745257318</v>
      </c>
      <c r="BB10" s="13">
        <v>0.24439491169972211</v>
      </c>
      <c r="BC10" s="13">
        <v>0.24630008056658201</v>
      </c>
      <c r="BD10" s="13">
        <v>0.19888533132727171</v>
      </c>
      <c r="BE10" s="13">
        <v>0.1211801912124833</v>
      </c>
      <c r="BF10" s="13">
        <v>0.32528526884811387</v>
      </c>
      <c r="BH10" s="13">
        <v>0.24242620051657079</v>
      </c>
      <c r="BI10" s="13">
        <v>0.24993221531465021</v>
      </c>
      <c r="BJ10" s="13">
        <v>0.18691954287731169</v>
      </c>
      <c r="BK10" s="13">
        <v>0.1227039848933523</v>
      </c>
      <c r="BL10" s="13">
        <v>0.29600031363136869</v>
      </c>
      <c r="BN10" s="13">
        <v>0.23546134999907339</v>
      </c>
      <c r="BO10" s="13">
        <v>0.17980865350251549</v>
      </c>
      <c r="BP10" s="13">
        <v>0.1158332740205805</v>
      </c>
      <c r="BQ10" s="13">
        <v>0.21626847519681569</v>
      </c>
      <c r="BR10" s="13">
        <v>0.31606384746794047</v>
      </c>
      <c r="BS10" s="13">
        <v>0.25196310732044641</v>
      </c>
    </row>
    <row r="11" spans="2:73" ht="19" customHeight="1" x14ac:dyDescent="0.35">
      <c r="B11" s="12" t="s">
        <v>96</v>
      </c>
      <c r="C11" s="13">
        <v>6.3549668804778997E-2</v>
      </c>
      <c r="D11" s="13">
        <v>0.11197486491551879</v>
      </c>
      <c r="E11" s="13">
        <v>7.3349482681038664E-2</v>
      </c>
      <c r="F11" s="13">
        <v>6.9849553738332876E-2</v>
      </c>
      <c r="G11" s="13">
        <v>4.65891514404927E-2</v>
      </c>
      <c r="H11" s="13">
        <v>4.4132087151077207E-2</v>
      </c>
      <c r="I11" s="13">
        <v>5.751186765170993E-2</v>
      </c>
      <c r="K11" s="13">
        <v>5.028514584884624E-2</v>
      </c>
      <c r="L11" s="13">
        <v>7.6960045789202527E-2</v>
      </c>
      <c r="N11" s="13">
        <v>4.4599983760652703E-2</v>
      </c>
      <c r="O11" s="13">
        <v>5.4158774467730361E-2</v>
      </c>
      <c r="P11" s="13">
        <v>5.9737313776095653E-2</v>
      </c>
      <c r="Q11" s="13">
        <v>9.3204608584457047E-2</v>
      </c>
      <c r="S11" s="13">
        <v>7.3961874260781532E-2</v>
      </c>
      <c r="T11" s="13">
        <v>5.5620115082676683E-2</v>
      </c>
      <c r="U11" s="13">
        <v>3.901285264096873E-2</v>
      </c>
      <c r="V11" s="13">
        <v>4.1891971315790123E-2</v>
      </c>
      <c r="W11" s="13">
        <v>7.8552324106594074E-2</v>
      </c>
      <c r="X11" s="13">
        <v>5.2164398091397231E-2</v>
      </c>
      <c r="Y11" s="13">
        <v>9.4824777961349999E-2</v>
      </c>
      <c r="Z11" s="13">
        <v>7.6930729156476294E-2</v>
      </c>
      <c r="AB11" s="13">
        <v>7.07184652778787E-2</v>
      </c>
      <c r="AC11" s="13">
        <v>7.1929876442707444E-2</v>
      </c>
      <c r="AD11" s="13">
        <v>5.1562847912829349E-2</v>
      </c>
      <c r="AE11" s="13">
        <v>4.9582908529913608E-2</v>
      </c>
      <c r="AF11" s="13">
        <v>8.8566655807307097E-3</v>
      </c>
      <c r="AH11" s="13">
        <v>4.8765973240693768E-2</v>
      </c>
      <c r="AI11" s="13">
        <v>3.6543320908169433E-2</v>
      </c>
      <c r="AJ11" s="13">
        <v>2.9336359190771301E-2</v>
      </c>
      <c r="AK11" s="13">
        <v>3.8348444212242747E-2</v>
      </c>
      <c r="AL11" s="13">
        <v>6.2852611565153704E-2</v>
      </c>
      <c r="AM11" s="13">
        <v>4.2058537553496873E-2</v>
      </c>
      <c r="AO11" s="13">
        <v>5.4703230429162072E-2</v>
      </c>
      <c r="AP11" s="13">
        <v>2.8374991897342342E-2</v>
      </c>
      <c r="AQ11" s="13">
        <v>3.6556251306360171E-2</v>
      </c>
      <c r="AR11" s="13">
        <v>4.1607050389221252E-2</v>
      </c>
      <c r="AS11" s="13">
        <v>5.1711324654547357E-2</v>
      </c>
      <c r="AT11" s="13">
        <v>4.3304983444089971E-2</v>
      </c>
      <c r="AV11" s="13">
        <v>1.9700631961275149E-2</v>
      </c>
      <c r="AW11" s="13">
        <v>2.527156671463221E-2</v>
      </c>
      <c r="AX11" s="13">
        <v>1.857774288578341E-2</v>
      </c>
      <c r="AY11" s="13">
        <v>3.9040440873748909E-2</v>
      </c>
      <c r="AZ11" s="13">
        <v>4.5675279278401072E-2</v>
      </c>
      <c r="BB11" s="13">
        <v>5.1169532195568711E-2</v>
      </c>
      <c r="BC11" s="13">
        <v>4.5118932582435822E-2</v>
      </c>
      <c r="BD11" s="13">
        <v>3.802381566624477E-2</v>
      </c>
      <c r="BE11" s="13">
        <v>3.6239398337969402E-2</v>
      </c>
      <c r="BF11" s="13">
        <v>4.6015021757706623E-2</v>
      </c>
      <c r="BH11" s="13">
        <v>5.6513836825482319E-2</v>
      </c>
      <c r="BI11" s="13">
        <v>4.0211079257637193E-2</v>
      </c>
      <c r="BJ11" s="13">
        <v>2.924034343476168E-2</v>
      </c>
      <c r="BK11" s="13">
        <v>2.948822072962156E-2</v>
      </c>
      <c r="BL11" s="13">
        <v>4.5244815210518853E-2</v>
      </c>
      <c r="BN11" s="13">
        <v>3.8994774486164993E-2</v>
      </c>
      <c r="BO11" s="13">
        <v>3.037470487432779E-2</v>
      </c>
      <c r="BP11" s="13">
        <v>3.2074929986481621E-2</v>
      </c>
      <c r="BQ11" s="13">
        <v>6.3709881453218153E-2</v>
      </c>
      <c r="BR11" s="13">
        <v>6.7790926641699056E-2</v>
      </c>
      <c r="BS11" s="13">
        <v>5.3516248260703003E-2</v>
      </c>
    </row>
    <row r="13" spans="2:73" x14ac:dyDescent="0.35">
      <c r="B13" t="s">
        <v>292</v>
      </c>
    </row>
    <row r="14" spans="2:73" x14ac:dyDescent="0.35">
      <c r="B14" t="s">
        <v>9</v>
      </c>
    </row>
    <row r="16" spans="2:73" x14ac:dyDescent="0.35">
      <c r="B16"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L19"/>
  <sheetViews>
    <sheetView showGridLines="0" topLeftCell="C1" workbookViewId="0">
      <selection activeCell="L7" sqref="L7:L8"/>
    </sheetView>
  </sheetViews>
  <sheetFormatPr defaultRowHeight="14.5" x14ac:dyDescent="0.35"/>
  <cols>
    <col min="1" max="1" width="5" customWidth="1"/>
    <col min="2" max="2" width="25" customWidth="1"/>
    <col min="3" max="12" width="20" customWidth="1"/>
  </cols>
  <sheetData>
    <row r="2" spans="2:12" ht="40" customHeight="1" x14ac:dyDescent="0.35">
      <c r="D2" s="14" t="s">
        <v>304</v>
      </c>
    </row>
    <row r="6" spans="2:12" ht="116.15" customHeight="1" x14ac:dyDescent="0.35">
      <c r="C6" s="15" t="s">
        <v>305</v>
      </c>
      <c r="D6" s="15" t="s">
        <v>306</v>
      </c>
      <c r="E6" s="15" t="s">
        <v>307</v>
      </c>
      <c r="F6" s="15" t="s">
        <v>308</v>
      </c>
      <c r="G6" s="15" t="s">
        <v>309</v>
      </c>
      <c r="H6" s="15" t="s">
        <v>310</v>
      </c>
      <c r="I6" s="15" t="s">
        <v>311</v>
      </c>
      <c r="J6" s="15" t="s">
        <v>356</v>
      </c>
      <c r="K6" s="15" t="s">
        <v>312</v>
      </c>
      <c r="L6" s="15" t="s">
        <v>132</v>
      </c>
    </row>
    <row r="7" spans="2:12" x14ac:dyDescent="0.35">
      <c r="B7" s="12" t="s">
        <v>170</v>
      </c>
      <c r="C7" s="13">
        <v>0.26516779196921608</v>
      </c>
      <c r="D7" s="13">
        <v>0.19827591003100581</v>
      </c>
      <c r="E7" s="13">
        <v>0.38884748772161648</v>
      </c>
      <c r="F7" s="13">
        <v>0.445117217708067</v>
      </c>
      <c r="G7" s="13">
        <v>0.48381445548653712</v>
      </c>
      <c r="H7" s="13">
        <v>0.25138691268180702</v>
      </c>
      <c r="I7" s="13">
        <v>0.35943573096129289</v>
      </c>
      <c r="J7" s="13">
        <v>7.3759497860618986E-2</v>
      </c>
      <c r="K7" s="13">
        <v>0.10568679645396201</v>
      </c>
      <c r="L7" s="13">
        <v>0.34847001478647938</v>
      </c>
    </row>
    <row r="8" spans="2:12" x14ac:dyDescent="0.35">
      <c r="B8" s="12" t="s">
        <v>171</v>
      </c>
      <c r="C8" s="13">
        <v>0.33895234207723057</v>
      </c>
      <c r="D8" s="13">
        <v>0.15724884190955901</v>
      </c>
      <c r="E8" s="13">
        <v>0.26515322523342949</v>
      </c>
      <c r="F8" s="13">
        <v>0.36544945281709562</v>
      </c>
      <c r="G8" s="13">
        <v>0.35427900129080098</v>
      </c>
      <c r="H8" s="13">
        <v>0.43976871376330778</v>
      </c>
      <c r="I8" s="13">
        <v>0.41298826233023128</v>
      </c>
      <c r="J8" s="13">
        <v>0.1486029554728889</v>
      </c>
      <c r="K8" s="13">
        <v>0.27376566519505929</v>
      </c>
      <c r="L8" s="13">
        <v>0.2606756084932817</v>
      </c>
    </row>
    <row r="9" spans="2:12" x14ac:dyDescent="0.35">
      <c r="B9" s="12" t="s">
        <v>172</v>
      </c>
      <c r="C9" s="13">
        <v>0.18458485977777861</v>
      </c>
      <c r="D9" s="13">
        <v>0.220350710369666</v>
      </c>
      <c r="E9" s="13">
        <v>0.15564628705286909</v>
      </c>
      <c r="F9" s="13">
        <v>0.11502997468542681</v>
      </c>
      <c r="G9" s="13">
        <v>0.1110526127962386</v>
      </c>
      <c r="H9" s="13">
        <v>0.16593441972341261</v>
      </c>
      <c r="I9" s="13">
        <v>0.14651102781283951</v>
      </c>
      <c r="J9" s="13">
        <v>0.24140813041704451</v>
      </c>
      <c r="K9" s="13">
        <v>0.31685100965813212</v>
      </c>
      <c r="L9" s="13">
        <v>0.15994880663746019</v>
      </c>
    </row>
    <row r="10" spans="2:12" x14ac:dyDescent="0.35">
      <c r="B10" s="12" t="s">
        <v>173</v>
      </c>
      <c r="C10" s="13">
        <v>8.7562567820208367E-2</v>
      </c>
      <c r="D10" s="13">
        <v>0.18291958355353941</v>
      </c>
      <c r="E10" s="13">
        <v>8.5672952472470351E-2</v>
      </c>
      <c r="F10" s="13">
        <v>3.0026843023360832E-2</v>
      </c>
      <c r="G10" s="13">
        <v>1.488164219901144E-2</v>
      </c>
      <c r="H10" s="13">
        <v>5.5878399547513363E-2</v>
      </c>
      <c r="I10" s="13">
        <v>2.131732042553083E-2</v>
      </c>
      <c r="J10" s="13">
        <v>0.26818221182883711</v>
      </c>
      <c r="K10" s="13">
        <v>0.11785804168082049</v>
      </c>
      <c r="L10" s="13">
        <v>0.1226057539607171</v>
      </c>
    </row>
    <row r="11" spans="2:12" x14ac:dyDescent="0.35">
      <c r="B11" s="12" t="s">
        <v>174</v>
      </c>
      <c r="C11" s="13">
        <v>7.6067125147741096E-2</v>
      </c>
      <c r="D11" s="13">
        <v>0.1601190286837651</v>
      </c>
      <c r="E11" s="13">
        <v>5.8070166170531581E-2</v>
      </c>
      <c r="F11" s="13">
        <v>5.974813036688606E-3</v>
      </c>
      <c r="G11" s="13">
        <v>4.1240222223744103E-3</v>
      </c>
      <c r="H11" s="13">
        <v>2.240083974685049E-2</v>
      </c>
      <c r="I11" s="13">
        <v>4.3802163469953337E-3</v>
      </c>
      <c r="J11" s="13">
        <v>0.13346850802184229</v>
      </c>
      <c r="K11" s="13">
        <v>4.4306417024282438E-2</v>
      </c>
      <c r="L11" s="13">
        <v>6.0438127836232022E-2</v>
      </c>
    </row>
    <row r="12" spans="2:12" x14ac:dyDescent="0.35">
      <c r="B12" s="12" t="s">
        <v>120</v>
      </c>
      <c r="C12" s="13">
        <v>4.7665313207825279E-2</v>
      </c>
      <c r="D12" s="13">
        <v>8.1085925452464805E-2</v>
      </c>
      <c r="E12" s="13">
        <v>4.6609881349083011E-2</v>
      </c>
      <c r="F12" s="13">
        <v>3.840169872936116E-2</v>
      </c>
      <c r="G12" s="13">
        <v>3.1848266005037519E-2</v>
      </c>
      <c r="H12" s="13">
        <v>6.4630714537108863E-2</v>
      </c>
      <c r="I12" s="13">
        <v>5.5367442123110178E-2</v>
      </c>
      <c r="J12" s="13">
        <v>0.13457869639876829</v>
      </c>
      <c r="K12" s="13">
        <v>0.14153206998774381</v>
      </c>
      <c r="L12" s="13">
        <v>4.7861688285829609E-2</v>
      </c>
    </row>
    <row r="15" spans="2:12" x14ac:dyDescent="0.35">
      <c r="B15" t="s">
        <v>292</v>
      </c>
    </row>
    <row r="16" spans="2:12" x14ac:dyDescent="0.35">
      <c r="B16" t="s">
        <v>9</v>
      </c>
    </row>
    <row r="19" spans="2:2" x14ac:dyDescent="0.35">
      <c r="B19" t="str">
        <f>HYPERLINK("#Contents!A1", "Return to Contents")</f>
        <v>Return to Contents</v>
      </c>
    </row>
  </sheetData>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U19"/>
  <sheetViews>
    <sheetView showGridLines="0" workbookViewId="0">
      <pane xSplit="2" topLeftCell="BC1" activePane="topRight" state="frozen"/>
      <selection pane="topRight" activeCell="D2" sqref="D2:BU2"/>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0.34847001478647938</v>
      </c>
      <c r="D9" s="13">
        <v>0.34217006372151348</v>
      </c>
      <c r="E9" s="13">
        <v>0.34772159429766808</v>
      </c>
      <c r="F9" s="13">
        <v>0.33865541001285748</v>
      </c>
      <c r="G9" s="13">
        <v>0.38747160374455658</v>
      </c>
      <c r="H9" s="13">
        <v>0.43614867550665209</v>
      </c>
      <c r="I9" s="13">
        <v>0.2664205688762597</v>
      </c>
      <c r="K9" s="13">
        <v>0.3577408703962901</v>
      </c>
      <c r="L9" s="13">
        <v>0.33999829904709461</v>
      </c>
      <c r="N9" s="13">
        <v>0.25524781631762072</v>
      </c>
      <c r="O9" s="13">
        <v>0.34963933734529462</v>
      </c>
      <c r="P9" s="13">
        <v>0.34599475888328518</v>
      </c>
      <c r="Q9" s="13">
        <v>0.41479962620447441</v>
      </c>
      <c r="S9" s="13">
        <v>0.34000841715711361</v>
      </c>
      <c r="T9" s="13">
        <v>0.31759287062812391</v>
      </c>
      <c r="U9" s="13">
        <v>0.47809237911132157</v>
      </c>
      <c r="V9" s="13">
        <v>0.37557225061043042</v>
      </c>
      <c r="W9" s="13">
        <v>0.30579503263839503</v>
      </c>
      <c r="X9" s="13">
        <v>0.30715356913562741</v>
      </c>
      <c r="Y9" s="13">
        <v>0.30840232136382018</v>
      </c>
      <c r="Z9" s="13">
        <v>0.41987967182554192</v>
      </c>
      <c r="AB9" s="13">
        <v>0.42917396153064341</v>
      </c>
      <c r="AC9" s="13">
        <v>0.34261490592412258</v>
      </c>
      <c r="AD9" s="13">
        <v>0.34978125285215189</v>
      </c>
      <c r="AE9" s="13">
        <v>0.306338336484899</v>
      </c>
      <c r="AF9" s="13">
        <v>0.27480868528979152</v>
      </c>
      <c r="AH9" s="13">
        <v>0.5683881726326111</v>
      </c>
      <c r="AI9" s="13">
        <v>0.1914832828049248</v>
      </c>
      <c r="AJ9" s="13">
        <v>0.1021019064953271</v>
      </c>
      <c r="AK9" s="13">
        <v>0.1400748533349368</v>
      </c>
      <c r="AL9" s="13">
        <v>0.43782202542523529</v>
      </c>
      <c r="AM9" s="13">
        <v>0.23027749709390721</v>
      </c>
      <c r="AO9" s="13">
        <v>0.54599055572044763</v>
      </c>
      <c r="AP9" s="13">
        <v>0.1808706094782114</v>
      </c>
      <c r="AQ9" s="13">
        <v>9.8500226876958599E-2</v>
      </c>
      <c r="AR9" s="13">
        <v>0.15477991186053561</v>
      </c>
      <c r="AS9" s="13">
        <v>0.5476588297200945</v>
      </c>
      <c r="AT9" s="13">
        <v>0.23831179191655499</v>
      </c>
      <c r="AV9" s="13">
        <v>0.24969930125206799</v>
      </c>
      <c r="AW9" s="13">
        <v>0.17555978926576349</v>
      </c>
      <c r="AX9" s="13">
        <v>0.197147224182216</v>
      </c>
      <c r="AY9" s="13">
        <v>0.49699848048126127</v>
      </c>
      <c r="AZ9" s="13">
        <v>0.23192263073116129</v>
      </c>
      <c r="BB9" s="13">
        <v>0.58474144810739659</v>
      </c>
      <c r="BC9" s="13">
        <v>0.17440946894482051</v>
      </c>
      <c r="BD9" s="13">
        <v>0.1116903629313571</v>
      </c>
      <c r="BE9" s="13">
        <v>0.1056335323214844</v>
      </c>
      <c r="BF9" s="13">
        <v>0.42817414905534379</v>
      </c>
      <c r="BH9" s="13">
        <v>0.58101841465064952</v>
      </c>
      <c r="BI9" s="13">
        <v>0.18582257616160339</v>
      </c>
      <c r="BJ9" s="13">
        <v>0.1042591617992303</v>
      </c>
      <c r="BK9" s="13">
        <v>0.1025045235835244</v>
      </c>
      <c r="BL9" s="13">
        <v>0.46170579060983302</v>
      </c>
      <c r="BN9" s="13">
        <v>0.2127614508764914</v>
      </c>
      <c r="BO9" s="13">
        <v>7.8227097085047451E-2</v>
      </c>
      <c r="BP9" s="13">
        <v>0.11719482651481559</v>
      </c>
      <c r="BQ9" s="13">
        <v>0.28480705701051312</v>
      </c>
      <c r="BR9" s="13">
        <v>0.46540210678137123</v>
      </c>
      <c r="BS9" s="13">
        <v>0.62640382300855768</v>
      </c>
    </row>
    <row r="10" spans="2:73" ht="19" customHeight="1" x14ac:dyDescent="0.35">
      <c r="B10" s="12" t="s">
        <v>171</v>
      </c>
      <c r="C10" s="13">
        <v>0.2606756084932817</v>
      </c>
      <c r="D10" s="13">
        <v>0.26666608141429732</v>
      </c>
      <c r="E10" s="13">
        <v>0.32556841349521382</v>
      </c>
      <c r="F10" s="13">
        <v>0.29749388244524488</v>
      </c>
      <c r="G10" s="13">
        <v>0.3047475477574435</v>
      </c>
      <c r="H10" s="13">
        <v>0.20848793841096019</v>
      </c>
      <c r="I10" s="13">
        <v>0.19261221845619489</v>
      </c>
      <c r="K10" s="13">
        <v>0.23910543975740359</v>
      </c>
      <c r="L10" s="13">
        <v>0.28055031304956468</v>
      </c>
      <c r="N10" s="13">
        <v>0.26634366734153048</v>
      </c>
      <c r="O10" s="13">
        <v>0.27970153074231308</v>
      </c>
      <c r="P10" s="13">
        <v>0.27403822419263341</v>
      </c>
      <c r="Q10" s="13">
        <v>0.22184853820342859</v>
      </c>
      <c r="S10" s="13">
        <v>0.28752881412069842</v>
      </c>
      <c r="T10" s="13">
        <v>0.25644133729291241</v>
      </c>
      <c r="U10" s="13">
        <v>0.24426911001258109</v>
      </c>
      <c r="V10" s="13">
        <v>0.23576762987927449</v>
      </c>
      <c r="W10" s="13">
        <v>0.26833573135109201</v>
      </c>
      <c r="X10" s="13">
        <v>0.25475337533302889</v>
      </c>
      <c r="Y10" s="13">
        <v>0.225726924902835</v>
      </c>
      <c r="Z10" s="13">
        <v>0.25081296785599388</v>
      </c>
      <c r="AB10" s="13">
        <v>0.1951751695746729</v>
      </c>
      <c r="AC10" s="13">
        <v>0.28831474685959718</v>
      </c>
      <c r="AD10" s="13">
        <v>0.239112906392283</v>
      </c>
      <c r="AE10" s="13">
        <v>0.24285908653505039</v>
      </c>
      <c r="AF10" s="13">
        <v>0.32278433207684398</v>
      </c>
      <c r="AH10" s="13">
        <v>0.29167800297106328</v>
      </c>
      <c r="AI10" s="13">
        <v>0.25914710520029771</v>
      </c>
      <c r="AJ10" s="13">
        <v>0.18264734319808229</v>
      </c>
      <c r="AK10" s="13">
        <v>0.27375769120498811</v>
      </c>
      <c r="AL10" s="13">
        <v>0.30982435152125259</v>
      </c>
      <c r="AM10" s="13">
        <v>0.20645441807386561</v>
      </c>
      <c r="AO10" s="13">
        <v>0.29681291819487809</v>
      </c>
      <c r="AP10" s="13">
        <v>0.28638786171459479</v>
      </c>
      <c r="AQ10" s="13">
        <v>0.21574470020469269</v>
      </c>
      <c r="AR10" s="13">
        <v>0.26417500518686271</v>
      </c>
      <c r="AS10" s="13">
        <v>0.25977542239556028</v>
      </c>
      <c r="AT10" s="13">
        <v>0.20335162947671001</v>
      </c>
      <c r="AV10" s="13">
        <v>0.33232520980325159</v>
      </c>
      <c r="AW10" s="13">
        <v>0.25194607215360298</v>
      </c>
      <c r="AX10" s="13">
        <v>0.29076411721173029</v>
      </c>
      <c r="AY10" s="13">
        <v>0.25410934043145239</v>
      </c>
      <c r="AZ10" s="13">
        <v>0.21437057442530069</v>
      </c>
      <c r="BB10" s="13">
        <v>0.2649204056685654</v>
      </c>
      <c r="BC10" s="13">
        <v>0.26232644201001137</v>
      </c>
      <c r="BD10" s="13">
        <v>0.1311648877212695</v>
      </c>
      <c r="BE10" s="13">
        <v>0.24656502556734899</v>
      </c>
      <c r="BF10" s="13">
        <v>0.34377142574261099</v>
      </c>
      <c r="BH10" s="13">
        <v>0.26294971523568222</v>
      </c>
      <c r="BI10" s="13">
        <v>0.26672315688484949</v>
      </c>
      <c r="BJ10" s="13">
        <v>0.15109126127103739</v>
      </c>
      <c r="BK10" s="13">
        <v>0.20895129963907719</v>
      </c>
      <c r="BL10" s="13">
        <v>0.3626870810955436</v>
      </c>
      <c r="BN10" s="13">
        <v>0.26948044573440211</v>
      </c>
      <c r="BO10" s="13">
        <v>0.16905553086734229</v>
      </c>
      <c r="BP10" s="13">
        <v>0.3305378369468413</v>
      </c>
      <c r="BQ10" s="13">
        <v>0.23981773071452631</v>
      </c>
      <c r="BR10" s="13">
        <v>0.22820656368810771</v>
      </c>
      <c r="BS10" s="13">
        <v>0.26325340439994849</v>
      </c>
    </row>
    <row r="11" spans="2:73" ht="32.15" customHeight="1" x14ac:dyDescent="0.35">
      <c r="B11" s="12" t="s">
        <v>172</v>
      </c>
      <c r="C11" s="13">
        <v>0.15994880663746019</v>
      </c>
      <c r="D11" s="13">
        <v>0.14275467312759779</v>
      </c>
      <c r="E11" s="13">
        <v>0.16724961828241641</v>
      </c>
      <c r="F11" s="13">
        <v>0.1197933038054463</v>
      </c>
      <c r="G11" s="13">
        <v>0.18052378491018381</v>
      </c>
      <c r="H11" s="13">
        <v>0.1248968941097303</v>
      </c>
      <c r="I11" s="13">
        <v>0.19820548843356389</v>
      </c>
      <c r="K11" s="13">
        <v>0.15417750277155601</v>
      </c>
      <c r="L11" s="13">
        <v>0.16608699642697641</v>
      </c>
      <c r="N11" s="13">
        <v>0.1866991405345452</v>
      </c>
      <c r="O11" s="13">
        <v>0.16389100314411159</v>
      </c>
      <c r="P11" s="13">
        <v>0.13199211676438211</v>
      </c>
      <c r="Q11" s="13">
        <v>0.16417717197393461</v>
      </c>
      <c r="S11" s="13">
        <v>0.14856475723683021</v>
      </c>
      <c r="T11" s="13">
        <v>0.18856402176574669</v>
      </c>
      <c r="U11" s="13">
        <v>0.13989887951187771</v>
      </c>
      <c r="V11" s="13">
        <v>0.15889055072473229</v>
      </c>
      <c r="W11" s="13">
        <v>0.145146504514375</v>
      </c>
      <c r="X11" s="13">
        <v>0.1579032176640893</v>
      </c>
      <c r="Y11" s="13">
        <v>0.19479289157071381</v>
      </c>
      <c r="Z11" s="13">
        <v>0.1646453874751804</v>
      </c>
      <c r="AB11" s="13">
        <v>0.19843181134544341</v>
      </c>
      <c r="AC11" s="13">
        <v>0.14931609904688839</v>
      </c>
      <c r="AD11" s="13">
        <v>0.1482151391245245</v>
      </c>
      <c r="AE11" s="13">
        <v>0.1881433785934718</v>
      </c>
      <c r="AF11" s="13">
        <v>0.14690621764235609</v>
      </c>
      <c r="AH11" s="13">
        <v>8.5836563367415533E-2</v>
      </c>
      <c r="AI11" s="13">
        <v>0.23604949310471629</v>
      </c>
      <c r="AJ11" s="13">
        <v>0.263337309399095</v>
      </c>
      <c r="AK11" s="13">
        <v>0.2463469166846175</v>
      </c>
      <c r="AL11" s="13">
        <v>0.1226406577316002</v>
      </c>
      <c r="AM11" s="13">
        <v>0.17523952589069469</v>
      </c>
      <c r="AO11" s="13">
        <v>0.10060279718448779</v>
      </c>
      <c r="AP11" s="13">
        <v>0.23255686912516391</v>
      </c>
      <c r="AQ11" s="13">
        <v>0.24802999903952691</v>
      </c>
      <c r="AR11" s="13">
        <v>0.23218108102077339</v>
      </c>
      <c r="AS11" s="13">
        <v>8.0912629556511725E-2</v>
      </c>
      <c r="AT11" s="13">
        <v>0.18194063307212319</v>
      </c>
      <c r="AV11" s="13">
        <v>0.18673315301651941</v>
      </c>
      <c r="AW11" s="13">
        <v>0.22425958414021269</v>
      </c>
      <c r="AX11" s="13">
        <v>0.21253114970359521</v>
      </c>
      <c r="AY11" s="13">
        <v>0.1278699219888135</v>
      </c>
      <c r="AZ11" s="13">
        <v>0.1754916016861324</v>
      </c>
      <c r="BB11" s="13">
        <v>9.3186029451395952E-2</v>
      </c>
      <c r="BC11" s="13">
        <v>0.24323935325213189</v>
      </c>
      <c r="BD11" s="13">
        <v>0.22425256271908331</v>
      </c>
      <c r="BE11" s="13">
        <v>0.22922352931795451</v>
      </c>
      <c r="BF11" s="13">
        <v>7.0490510665371792E-2</v>
      </c>
      <c r="BH11" s="13">
        <v>9.5381312378614358E-2</v>
      </c>
      <c r="BI11" s="13">
        <v>0.2435597904030764</v>
      </c>
      <c r="BJ11" s="13">
        <v>0.22111729813337319</v>
      </c>
      <c r="BK11" s="13">
        <v>0.2519146345804173</v>
      </c>
      <c r="BL11" s="13">
        <v>8.4079197789719312E-2</v>
      </c>
      <c r="BN11" s="13">
        <v>0.2161261592503553</v>
      </c>
      <c r="BO11" s="13">
        <v>0.217255702897345</v>
      </c>
      <c r="BP11" s="13">
        <v>0.183342176493451</v>
      </c>
      <c r="BQ11" s="13">
        <v>0.24202642019286111</v>
      </c>
      <c r="BR11" s="13">
        <v>9.7315808142937318E-2</v>
      </c>
      <c r="BS11" s="13">
        <v>6.4894472232140885E-2</v>
      </c>
    </row>
    <row r="12" spans="2:73" ht="19" customHeight="1" x14ac:dyDescent="0.35">
      <c r="B12" s="12" t="s">
        <v>173</v>
      </c>
      <c r="C12" s="13">
        <v>0.1226057539607171</v>
      </c>
      <c r="D12" s="13">
        <v>9.6165678449633113E-2</v>
      </c>
      <c r="E12" s="13">
        <v>6.3382821650040486E-2</v>
      </c>
      <c r="F12" s="13">
        <v>0.14809279340042031</v>
      </c>
      <c r="G12" s="13">
        <v>7.7231189628734348E-2</v>
      </c>
      <c r="H12" s="13">
        <v>0.136122629829802</v>
      </c>
      <c r="I12" s="13">
        <v>0.1842525965597154</v>
      </c>
      <c r="K12" s="13">
        <v>0.13733979784867459</v>
      </c>
      <c r="L12" s="13">
        <v>0.10815279003780109</v>
      </c>
      <c r="N12" s="13">
        <v>0.17333094214514641</v>
      </c>
      <c r="O12" s="13">
        <v>0.1114983189191454</v>
      </c>
      <c r="P12" s="13">
        <v>0.14718940871237141</v>
      </c>
      <c r="Q12" s="13">
        <v>7.8017806282733207E-2</v>
      </c>
      <c r="S12" s="13">
        <v>0.123677530172263</v>
      </c>
      <c r="T12" s="13">
        <v>0.13476417295779189</v>
      </c>
      <c r="U12" s="13">
        <v>5.7514064320093053E-2</v>
      </c>
      <c r="V12" s="13">
        <v>0.11015298238171051</v>
      </c>
      <c r="W12" s="13">
        <v>0.1390871180045988</v>
      </c>
      <c r="X12" s="13">
        <v>0.15276861505583469</v>
      </c>
      <c r="Y12" s="13">
        <v>0.1861305042671125</v>
      </c>
      <c r="Z12" s="13">
        <v>7.771992087779854E-2</v>
      </c>
      <c r="AB12" s="13">
        <v>7.2570975648534236E-2</v>
      </c>
      <c r="AC12" s="13">
        <v>0.12213102208526321</v>
      </c>
      <c r="AD12" s="13">
        <v>0.1205851496987312</v>
      </c>
      <c r="AE12" s="13">
        <v>0.17719272087743129</v>
      </c>
      <c r="AF12" s="13">
        <v>0.17577794244276229</v>
      </c>
      <c r="AH12" s="13">
        <v>2.2668198348107169E-2</v>
      </c>
      <c r="AI12" s="13">
        <v>0.19086978803398569</v>
      </c>
      <c r="AJ12" s="13">
        <v>0.30158063744508989</v>
      </c>
      <c r="AK12" s="13">
        <v>0.1425212697181461</v>
      </c>
      <c r="AL12" s="13">
        <v>5.4902980770550933E-2</v>
      </c>
      <c r="AM12" s="13">
        <v>0.25689687645472931</v>
      </c>
      <c r="AO12" s="13">
        <v>2.4827791051956E-2</v>
      </c>
      <c r="AP12" s="13">
        <v>0.1698225424949675</v>
      </c>
      <c r="AQ12" s="13">
        <v>0.27484282420845729</v>
      </c>
      <c r="AR12" s="13">
        <v>0.15003921455154809</v>
      </c>
      <c r="AS12" s="13">
        <v>5.1518088526259512E-2</v>
      </c>
      <c r="AT12" s="13">
        <v>0.25868454657062101</v>
      </c>
      <c r="AV12" s="13">
        <v>0.1304792377229152</v>
      </c>
      <c r="AW12" s="13">
        <v>0.22933295555630739</v>
      </c>
      <c r="AX12" s="13">
        <v>0.1212858787181197</v>
      </c>
      <c r="AY12" s="13">
        <v>5.1356209248651093E-2</v>
      </c>
      <c r="AZ12" s="13">
        <v>0.25524376175799951</v>
      </c>
      <c r="BB12" s="13">
        <v>3.3109553832196832E-2</v>
      </c>
      <c r="BC12" s="13">
        <v>0.2195274329494836</v>
      </c>
      <c r="BD12" s="13">
        <v>0.339256713272025</v>
      </c>
      <c r="BE12" s="13">
        <v>0.19597905028461571</v>
      </c>
      <c r="BF12" s="13">
        <v>6.2599860198550447E-2</v>
      </c>
      <c r="BH12" s="13">
        <v>3.5550314157939002E-2</v>
      </c>
      <c r="BI12" s="13">
        <v>0.21536437995033991</v>
      </c>
      <c r="BJ12" s="13">
        <v>0.33986366526933448</v>
      </c>
      <c r="BK12" s="13">
        <v>0.20372739658323899</v>
      </c>
      <c r="BL12" s="13">
        <v>3.6458276410258179E-2</v>
      </c>
      <c r="BN12" s="13">
        <v>0.18180406805241711</v>
      </c>
      <c r="BO12" s="13">
        <v>0.35835707804379258</v>
      </c>
      <c r="BP12" s="13">
        <v>0.18104847559349921</v>
      </c>
      <c r="BQ12" s="13">
        <v>0.14903301635874369</v>
      </c>
      <c r="BR12" s="13">
        <v>5.6161994478389432E-2</v>
      </c>
      <c r="BS12" s="13">
        <v>2.1851266414678751E-2</v>
      </c>
    </row>
    <row r="13" spans="2:73" ht="19" customHeight="1" x14ac:dyDescent="0.35">
      <c r="B13" s="12" t="s">
        <v>174</v>
      </c>
      <c r="C13" s="13">
        <v>6.0438127836232022E-2</v>
      </c>
      <c r="D13" s="13">
        <v>4.1462598683359227E-2</v>
      </c>
      <c r="E13" s="13">
        <v>3.3973590998216119E-2</v>
      </c>
      <c r="F13" s="13">
        <v>4.2685041730652122E-2</v>
      </c>
      <c r="G13" s="13">
        <v>2.6216923540182749E-2</v>
      </c>
      <c r="H13" s="13">
        <v>7.3533725297597372E-2</v>
      </c>
      <c r="I13" s="13">
        <v>0.1150175489509087</v>
      </c>
      <c r="K13" s="13">
        <v>8.1467032354897259E-2</v>
      </c>
      <c r="L13" s="13">
        <v>3.9547673360437588E-2</v>
      </c>
      <c r="N13" s="13">
        <v>9.3722177227702749E-2</v>
      </c>
      <c r="O13" s="13">
        <v>6.1432656893676642E-2</v>
      </c>
      <c r="P13" s="13">
        <v>4.8155035417684497E-2</v>
      </c>
      <c r="Q13" s="13">
        <v>4.3194893368335902E-2</v>
      </c>
      <c r="S13" s="13">
        <v>5.5620824008185292E-2</v>
      </c>
      <c r="T13" s="13">
        <v>5.9486867820739017E-2</v>
      </c>
      <c r="U13" s="13">
        <v>8.0225567044126506E-2</v>
      </c>
      <c r="V13" s="13">
        <v>6.1445013192131283E-2</v>
      </c>
      <c r="W13" s="13">
        <v>8.5474576799764654E-2</v>
      </c>
      <c r="X13" s="13">
        <v>7.7265312639652264E-2</v>
      </c>
      <c r="Y13" s="13">
        <v>2.0412651499623041E-2</v>
      </c>
      <c r="Z13" s="13">
        <v>2.8259953015056079E-2</v>
      </c>
      <c r="AB13" s="13">
        <v>4.7397096059260582E-2</v>
      </c>
      <c r="AC13" s="13">
        <v>5.1057523644392318E-2</v>
      </c>
      <c r="AD13" s="13">
        <v>9.8227569481771027E-2</v>
      </c>
      <c r="AE13" s="13">
        <v>6.7408100344549221E-2</v>
      </c>
      <c r="AF13" s="13">
        <v>6.0110515711678282E-2</v>
      </c>
      <c r="AH13" s="13">
        <v>5.4767266281352152E-3</v>
      </c>
      <c r="AI13" s="13">
        <v>8.7847588029228096E-2</v>
      </c>
      <c r="AJ13" s="13">
        <v>0.15033280346240571</v>
      </c>
      <c r="AK13" s="13">
        <v>0.17152190264819039</v>
      </c>
      <c r="AL13" s="13">
        <v>2.257519036002489E-2</v>
      </c>
      <c r="AM13" s="13">
        <v>9.3429889134602095E-2</v>
      </c>
      <c r="AO13" s="13">
        <v>4.6700101444310102E-3</v>
      </c>
      <c r="AP13" s="13">
        <v>9.5573506969365507E-2</v>
      </c>
      <c r="AQ13" s="13">
        <v>0.15323904255143439</v>
      </c>
      <c r="AR13" s="13">
        <v>0.1726445109529644</v>
      </c>
      <c r="AS13" s="13">
        <v>2.2190294679549569E-2</v>
      </c>
      <c r="AT13" s="13">
        <v>8.2891413379028445E-2</v>
      </c>
      <c r="AV13" s="13">
        <v>7.8901575380011829E-2</v>
      </c>
      <c r="AW13" s="13">
        <v>0.109496832107221</v>
      </c>
      <c r="AX13" s="13">
        <v>0.13800536000236391</v>
      </c>
      <c r="AY13" s="13">
        <v>3.3209192187767397E-2</v>
      </c>
      <c r="AZ13" s="13">
        <v>8.1503079303740344E-2</v>
      </c>
      <c r="BB13" s="13">
        <v>1.000226006892865E-2</v>
      </c>
      <c r="BC13" s="13">
        <v>8.017643511999123E-2</v>
      </c>
      <c r="BD13" s="13">
        <v>0.1743267677617989</v>
      </c>
      <c r="BE13" s="13">
        <v>0.19050753633636691</v>
      </c>
      <c r="BF13" s="13">
        <v>0</v>
      </c>
      <c r="BH13" s="13">
        <v>7.9383332647365822E-3</v>
      </c>
      <c r="BI13" s="13">
        <v>6.7198412812001063E-2</v>
      </c>
      <c r="BJ13" s="13">
        <v>0.1653910876326686</v>
      </c>
      <c r="BK13" s="13">
        <v>0.19858069894868591</v>
      </c>
      <c r="BL13" s="13">
        <v>1.924703271381414E-2</v>
      </c>
      <c r="BN13" s="13">
        <v>9.4949660343537579E-2</v>
      </c>
      <c r="BO13" s="13">
        <v>0.1354835371411281</v>
      </c>
      <c r="BP13" s="13">
        <v>0.15392971667873109</v>
      </c>
      <c r="BQ13" s="13">
        <v>5.5714809488622487E-2</v>
      </c>
      <c r="BR13" s="13">
        <v>6.4987397117396595E-2</v>
      </c>
      <c r="BS13" s="13">
        <v>9.9910883922922807E-3</v>
      </c>
    </row>
    <row r="14" spans="2:73" ht="19" customHeight="1" x14ac:dyDescent="0.35">
      <c r="B14" s="12" t="s">
        <v>120</v>
      </c>
      <c r="C14" s="13">
        <v>4.7861688285829609E-2</v>
      </c>
      <c r="D14" s="13">
        <v>0.1107809046035991</v>
      </c>
      <c r="E14" s="13">
        <v>6.2103961276445192E-2</v>
      </c>
      <c r="F14" s="13">
        <v>5.3279568605378677E-2</v>
      </c>
      <c r="G14" s="13">
        <v>2.3808950418898859E-2</v>
      </c>
      <c r="H14" s="13">
        <v>2.08101368452581E-2</v>
      </c>
      <c r="I14" s="13">
        <v>4.3491578723357217E-2</v>
      </c>
      <c r="K14" s="13">
        <v>3.0169356871178481E-2</v>
      </c>
      <c r="L14" s="13">
        <v>6.5663928078125475E-2</v>
      </c>
      <c r="N14" s="13">
        <v>2.4656256433454579E-2</v>
      </c>
      <c r="O14" s="13">
        <v>3.383715295545868E-2</v>
      </c>
      <c r="P14" s="13">
        <v>5.2630456029643197E-2</v>
      </c>
      <c r="Q14" s="13">
        <v>7.7961963967093525E-2</v>
      </c>
      <c r="S14" s="13">
        <v>4.4599657304909557E-2</v>
      </c>
      <c r="T14" s="13">
        <v>4.315072953468585E-2</v>
      </c>
      <c r="U14" s="13">
        <v>0</v>
      </c>
      <c r="V14" s="13">
        <v>5.8171573211721068E-2</v>
      </c>
      <c r="W14" s="13">
        <v>5.6161036691774503E-2</v>
      </c>
      <c r="X14" s="13">
        <v>5.0155910171767633E-2</v>
      </c>
      <c r="Y14" s="13">
        <v>6.4534706395895577E-2</v>
      </c>
      <c r="Z14" s="13">
        <v>5.8682098950429078E-2</v>
      </c>
      <c r="AB14" s="13">
        <v>5.7250985841445452E-2</v>
      </c>
      <c r="AC14" s="13">
        <v>4.6565702439736269E-2</v>
      </c>
      <c r="AD14" s="13">
        <v>4.4077982450538587E-2</v>
      </c>
      <c r="AE14" s="13">
        <v>1.8058377164598339E-2</v>
      </c>
      <c r="AF14" s="13">
        <v>1.961230683656805E-2</v>
      </c>
      <c r="AH14" s="13">
        <v>2.5952336052667589E-2</v>
      </c>
      <c r="AI14" s="13">
        <v>3.4602742826847457E-2</v>
      </c>
      <c r="AJ14" s="13">
        <v>0</v>
      </c>
      <c r="AK14" s="13">
        <v>2.5777366409120941E-2</v>
      </c>
      <c r="AL14" s="13">
        <v>5.2234794191335671E-2</v>
      </c>
      <c r="AM14" s="13">
        <v>3.7701793352201279E-2</v>
      </c>
      <c r="AO14" s="13">
        <v>2.7095927703799299E-2</v>
      </c>
      <c r="AP14" s="13">
        <v>3.4788610217696768E-2</v>
      </c>
      <c r="AQ14" s="13">
        <v>9.6432071189300628E-3</v>
      </c>
      <c r="AR14" s="13">
        <v>2.6180276427315869E-2</v>
      </c>
      <c r="AS14" s="13">
        <v>3.7944735122024398E-2</v>
      </c>
      <c r="AT14" s="13">
        <v>3.4819985584962292E-2</v>
      </c>
      <c r="AV14" s="13">
        <v>2.1861522825234129E-2</v>
      </c>
      <c r="AW14" s="13">
        <v>9.4047667768922955E-3</v>
      </c>
      <c r="AX14" s="13">
        <v>4.0266270181974838E-2</v>
      </c>
      <c r="AY14" s="13">
        <v>3.6456855662054352E-2</v>
      </c>
      <c r="AZ14" s="13">
        <v>4.1468352095665718E-2</v>
      </c>
      <c r="BB14" s="13">
        <v>1.404030287151644E-2</v>
      </c>
      <c r="BC14" s="13">
        <v>2.032086772356138E-2</v>
      </c>
      <c r="BD14" s="13">
        <v>1.930870559446592E-2</v>
      </c>
      <c r="BE14" s="13">
        <v>3.2091326172229602E-2</v>
      </c>
      <c r="BF14" s="13">
        <v>9.4964054338122716E-2</v>
      </c>
      <c r="BH14" s="13">
        <v>1.7161910312378331E-2</v>
      </c>
      <c r="BI14" s="13">
        <v>2.1331683788129451E-2</v>
      </c>
      <c r="BJ14" s="13">
        <v>1.8277525894355998E-2</v>
      </c>
      <c r="BK14" s="13">
        <v>3.4321446665056043E-2</v>
      </c>
      <c r="BL14" s="13">
        <v>3.5822621380831782E-2</v>
      </c>
      <c r="BN14" s="13">
        <v>2.4878215742796351E-2</v>
      </c>
      <c r="BO14" s="13">
        <v>4.1621053965344559E-2</v>
      </c>
      <c r="BP14" s="13">
        <v>3.3946967772661797E-2</v>
      </c>
      <c r="BQ14" s="13">
        <v>2.860096623473354E-2</v>
      </c>
      <c r="BR14" s="13">
        <v>8.7926129791798063E-2</v>
      </c>
      <c r="BS14" s="13">
        <v>1.360594555238186E-2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U19"/>
  <sheetViews>
    <sheetView showGridLines="0" workbookViewId="0">
      <pane xSplit="2" topLeftCell="BI1" activePane="topRight" state="frozen"/>
      <selection pane="topRight" activeCell="D2" sqref="D2:BU2"/>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0.10568679645396201</v>
      </c>
      <c r="D9" s="13">
        <v>0.13046105885693901</v>
      </c>
      <c r="E9" s="13">
        <v>0.16106923209763449</v>
      </c>
      <c r="F9" s="13">
        <v>7.1915144046987609E-2</v>
      </c>
      <c r="G9" s="13">
        <v>8.1720679202853308E-2</v>
      </c>
      <c r="H9" s="13">
        <v>9.0024413866507946E-2</v>
      </c>
      <c r="I9" s="13">
        <v>0.1052210950549302</v>
      </c>
      <c r="K9" s="13">
        <v>9.4035091130483348E-2</v>
      </c>
      <c r="L9" s="13">
        <v>0.11758098426619951</v>
      </c>
      <c r="N9" s="13">
        <v>0.13163592650995251</v>
      </c>
      <c r="O9" s="13">
        <v>8.3917718221229259E-2</v>
      </c>
      <c r="P9" s="13">
        <v>9.2665463462988734E-2</v>
      </c>
      <c r="Q9" s="13">
        <v>0.1264618060627179</v>
      </c>
      <c r="S9" s="13">
        <v>0.13457235925727321</v>
      </c>
      <c r="T9" s="13">
        <v>9.250252116702784E-2</v>
      </c>
      <c r="U9" s="13">
        <v>8.7853634789399809E-2</v>
      </c>
      <c r="V9" s="13">
        <v>0.10524512709532539</v>
      </c>
      <c r="W9" s="13">
        <v>7.6511069896920594E-2</v>
      </c>
      <c r="X9" s="13">
        <v>5.7773256585799612E-2</v>
      </c>
      <c r="Y9" s="13">
        <v>8.0698866954507842E-2</v>
      </c>
      <c r="Z9" s="13">
        <v>0.15662836286918019</v>
      </c>
      <c r="AB9" s="13">
        <v>0.1071814644597273</v>
      </c>
      <c r="AC9" s="13">
        <v>0.1050670420944492</v>
      </c>
      <c r="AD9" s="13">
        <v>8.7994910133147003E-2</v>
      </c>
      <c r="AE9" s="13">
        <v>0.12911649128036159</v>
      </c>
      <c r="AF9" s="13">
        <v>0.1253064014376174</v>
      </c>
      <c r="AH9" s="13">
        <v>0.107636315394375</v>
      </c>
      <c r="AI9" s="13">
        <v>9.3144869304695621E-2</v>
      </c>
      <c r="AJ9" s="13">
        <v>0.12684548946842869</v>
      </c>
      <c r="AK9" s="13">
        <v>6.8896099074994596E-2</v>
      </c>
      <c r="AL9" s="13">
        <v>0.12619641043006069</v>
      </c>
      <c r="AM9" s="13">
        <v>9.9498870619831703E-2</v>
      </c>
      <c r="AO9" s="13">
        <v>0.10076675321586059</v>
      </c>
      <c r="AP9" s="13">
        <v>0.10048934481342101</v>
      </c>
      <c r="AQ9" s="13">
        <v>0.1197656907361887</v>
      </c>
      <c r="AR9" s="13">
        <v>6.9972971246158047E-2</v>
      </c>
      <c r="AS9" s="13">
        <v>0.1243717442943927</v>
      </c>
      <c r="AT9" s="13">
        <v>0.10288144655725411</v>
      </c>
      <c r="AV9" s="13">
        <v>0.1172491090342085</v>
      </c>
      <c r="AW9" s="13">
        <v>0.1165565211959604</v>
      </c>
      <c r="AX9" s="13">
        <v>8.8519908110662307E-2</v>
      </c>
      <c r="AY9" s="13">
        <v>0.12930636141192331</v>
      </c>
      <c r="AZ9" s="13">
        <v>0.1141529100929875</v>
      </c>
      <c r="BB9" s="13">
        <v>9.6239544021796589E-2</v>
      </c>
      <c r="BC9" s="13">
        <v>0.1168834837483398</v>
      </c>
      <c r="BD9" s="13">
        <v>0.11067234379222091</v>
      </c>
      <c r="BE9" s="13">
        <v>4.6399370832396113E-2</v>
      </c>
      <c r="BF9" s="13">
        <v>0.17001853275563211</v>
      </c>
      <c r="BH9" s="13">
        <v>0.1039137365705322</v>
      </c>
      <c r="BI9" s="13">
        <v>0.1209910485847747</v>
      </c>
      <c r="BJ9" s="13">
        <v>9.5776737661730019E-2</v>
      </c>
      <c r="BK9" s="13">
        <v>4.0354239547742449E-2</v>
      </c>
      <c r="BL9" s="13">
        <v>0.1250739270045173</v>
      </c>
      <c r="BN9" s="13">
        <v>0.1194890385340204</v>
      </c>
      <c r="BO9" s="13">
        <v>0.1219890000035635</v>
      </c>
      <c r="BP9" s="13">
        <v>3.3928320664948539E-2</v>
      </c>
      <c r="BQ9" s="13">
        <v>8.8480655063715524E-2</v>
      </c>
      <c r="BR9" s="13">
        <v>0.22154860376358709</v>
      </c>
      <c r="BS9" s="13">
        <v>9.5425964688308232E-2</v>
      </c>
    </row>
    <row r="10" spans="2:73" ht="19" customHeight="1" x14ac:dyDescent="0.35">
      <c r="B10" s="12" t="s">
        <v>171</v>
      </c>
      <c r="C10" s="13">
        <v>0.27376566519505929</v>
      </c>
      <c r="D10" s="13">
        <v>0.36205053218098537</v>
      </c>
      <c r="E10" s="13">
        <v>0.32694099625106282</v>
      </c>
      <c r="F10" s="13">
        <v>0.28087745206015569</v>
      </c>
      <c r="G10" s="13">
        <v>0.28136817070412801</v>
      </c>
      <c r="H10" s="13">
        <v>0.23704964775337939</v>
      </c>
      <c r="I10" s="13">
        <v>0.21271398250607709</v>
      </c>
      <c r="K10" s="13">
        <v>0.26853166676156542</v>
      </c>
      <c r="L10" s="13">
        <v>0.27733409383089053</v>
      </c>
      <c r="N10" s="13">
        <v>0.27657579219847939</v>
      </c>
      <c r="O10" s="13">
        <v>0.26575049051616251</v>
      </c>
      <c r="P10" s="13">
        <v>0.2842325492875668</v>
      </c>
      <c r="Q10" s="13">
        <v>0.27612576164441072</v>
      </c>
      <c r="S10" s="13">
        <v>0.31190446265807342</v>
      </c>
      <c r="T10" s="13">
        <v>0.27590655616263798</v>
      </c>
      <c r="U10" s="13">
        <v>0.25705589288242447</v>
      </c>
      <c r="V10" s="13">
        <v>0.24644168637041189</v>
      </c>
      <c r="W10" s="13">
        <v>0.19707041647733281</v>
      </c>
      <c r="X10" s="13">
        <v>0.30706171484634609</v>
      </c>
      <c r="Y10" s="13">
        <v>0.29327132734444128</v>
      </c>
      <c r="Z10" s="13">
        <v>0.26616700788011688</v>
      </c>
      <c r="AB10" s="13">
        <v>0.29148859078254158</v>
      </c>
      <c r="AC10" s="13">
        <v>0.27039984588698118</v>
      </c>
      <c r="AD10" s="13">
        <v>0.27497047601307789</v>
      </c>
      <c r="AE10" s="13">
        <v>0.2415572071289622</v>
      </c>
      <c r="AF10" s="13">
        <v>0.32011379237191012</v>
      </c>
      <c r="AH10" s="13">
        <v>0.27885868120532759</v>
      </c>
      <c r="AI10" s="13">
        <v>0.31893055816307292</v>
      </c>
      <c r="AJ10" s="13">
        <v>0.18328560092064031</v>
      </c>
      <c r="AK10" s="13">
        <v>0.2090607188487846</v>
      </c>
      <c r="AL10" s="13">
        <v>0.28135102751695068</v>
      </c>
      <c r="AM10" s="13">
        <v>0.2933491143476073</v>
      </c>
      <c r="AO10" s="13">
        <v>0.28376152743628669</v>
      </c>
      <c r="AP10" s="13">
        <v>0.28955996651637439</v>
      </c>
      <c r="AQ10" s="13">
        <v>0.1823031234284648</v>
      </c>
      <c r="AR10" s="13">
        <v>0.23614161888873569</v>
      </c>
      <c r="AS10" s="13">
        <v>0.2424318938208182</v>
      </c>
      <c r="AT10" s="13">
        <v>0.33339979513341828</v>
      </c>
      <c r="AV10" s="13">
        <v>0.32320857752117671</v>
      </c>
      <c r="AW10" s="13">
        <v>0.2190131732662465</v>
      </c>
      <c r="AX10" s="13">
        <v>0.25432691654885292</v>
      </c>
      <c r="AY10" s="13">
        <v>0.32039644045581422</v>
      </c>
      <c r="AZ10" s="13">
        <v>0.29726781542186859</v>
      </c>
      <c r="BB10" s="13">
        <v>0.29194254692278199</v>
      </c>
      <c r="BC10" s="13">
        <v>0.2898442278162191</v>
      </c>
      <c r="BD10" s="13">
        <v>0.20892479489766891</v>
      </c>
      <c r="BE10" s="13">
        <v>0.27859449504551348</v>
      </c>
      <c r="BF10" s="13">
        <v>0.22049883488908589</v>
      </c>
      <c r="BH10" s="13">
        <v>0.29246594906659401</v>
      </c>
      <c r="BI10" s="13">
        <v>0.27901655022366789</v>
      </c>
      <c r="BJ10" s="13">
        <v>0.224817229922012</v>
      </c>
      <c r="BK10" s="13">
        <v>0.26898605879082171</v>
      </c>
      <c r="BL10" s="13">
        <v>0.2497485467001036</v>
      </c>
      <c r="BN10" s="13">
        <v>0.28061346468170179</v>
      </c>
      <c r="BO10" s="13">
        <v>0.23175105207704649</v>
      </c>
      <c r="BP10" s="13">
        <v>0.22945461651478671</v>
      </c>
      <c r="BQ10" s="13">
        <v>0.34707850941220342</v>
      </c>
      <c r="BR10" s="13">
        <v>0.2069963496608852</v>
      </c>
      <c r="BS10" s="13">
        <v>0.2648747254839644</v>
      </c>
    </row>
    <row r="11" spans="2:73" ht="32.15" customHeight="1" x14ac:dyDescent="0.35">
      <c r="B11" s="12" t="s">
        <v>172</v>
      </c>
      <c r="C11" s="13">
        <v>0.31685100965813212</v>
      </c>
      <c r="D11" s="13">
        <v>0.18219153611163141</v>
      </c>
      <c r="E11" s="13">
        <v>0.2664565747717958</v>
      </c>
      <c r="F11" s="13">
        <v>0.29855859647104199</v>
      </c>
      <c r="G11" s="13">
        <v>0.31702412765397497</v>
      </c>
      <c r="H11" s="13">
        <v>0.3568399862202411</v>
      </c>
      <c r="I11" s="13">
        <v>0.39541071917086817</v>
      </c>
      <c r="K11" s="13">
        <v>0.34251224340092079</v>
      </c>
      <c r="L11" s="13">
        <v>0.29191626999092568</v>
      </c>
      <c r="N11" s="13">
        <v>0.29257749961079887</v>
      </c>
      <c r="O11" s="13">
        <v>0.32633284473985169</v>
      </c>
      <c r="P11" s="13">
        <v>0.30698845946071662</v>
      </c>
      <c r="Q11" s="13">
        <v>0.33230368974005181</v>
      </c>
      <c r="S11" s="13">
        <v>0.27026815461763481</v>
      </c>
      <c r="T11" s="13">
        <v>0.3200026182042654</v>
      </c>
      <c r="U11" s="13">
        <v>0.40274761428770989</v>
      </c>
      <c r="V11" s="13">
        <v>0.33656028618540701</v>
      </c>
      <c r="W11" s="13">
        <v>0.34351699026994909</v>
      </c>
      <c r="X11" s="13">
        <v>0.31437829319653698</v>
      </c>
      <c r="Y11" s="13">
        <v>0.30512695349838043</v>
      </c>
      <c r="Z11" s="13">
        <v>0.33619597478238361</v>
      </c>
      <c r="AB11" s="13">
        <v>0.33844911497577168</v>
      </c>
      <c r="AC11" s="13">
        <v>0.33072447412294598</v>
      </c>
      <c r="AD11" s="13">
        <v>0.31115401658114328</v>
      </c>
      <c r="AE11" s="13">
        <v>0.33328100838521568</v>
      </c>
      <c r="AF11" s="13">
        <v>0.23851306310218001</v>
      </c>
      <c r="AH11" s="13">
        <v>0.33573072439247481</v>
      </c>
      <c r="AI11" s="13">
        <v>0.27128240863268088</v>
      </c>
      <c r="AJ11" s="13">
        <v>0.35829705106386289</v>
      </c>
      <c r="AK11" s="13">
        <v>0.47868234907626511</v>
      </c>
      <c r="AL11" s="13">
        <v>0.3072898972877976</v>
      </c>
      <c r="AM11" s="13">
        <v>0.28910862645139901</v>
      </c>
      <c r="AO11" s="13">
        <v>0.34757434702881779</v>
      </c>
      <c r="AP11" s="13">
        <v>0.30702145222987792</v>
      </c>
      <c r="AQ11" s="13">
        <v>0.37550851567789711</v>
      </c>
      <c r="AR11" s="13">
        <v>0.39442016561394178</v>
      </c>
      <c r="AS11" s="13">
        <v>0.29005529688752218</v>
      </c>
      <c r="AT11" s="13">
        <v>0.27961234624509912</v>
      </c>
      <c r="AV11" s="13">
        <v>0.26230618809497808</v>
      </c>
      <c r="AW11" s="13">
        <v>0.33717348072147613</v>
      </c>
      <c r="AX11" s="13">
        <v>0.4144585278301739</v>
      </c>
      <c r="AY11" s="13">
        <v>0.29970141917104798</v>
      </c>
      <c r="AZ11" s="13">
        <v>0.28756409476487638</v>
      </c>
      <c r="BB11" s="13">
        <v>0.33852641497763142</v>
      </c>
      <c r="BC11" s="13">
        <v>0.27452957286627122</v>
      </c>
      <c r="BD11" s="13">
        <v>0.34972267057851358</v>
      </c>
      <c r="BE11" s="13">
        <v>0.42716482783948528</v>
      </c>
      <c r="BF11" s="13">
        <v>0.29907070967561028</v>
      </c>
      <c r="BH11" s="13">
        <v>0.34465094959859849</v>
      </c>
      <c r="BI11" s="13">
        <v>0.28931598985513429</v>
      </c>
      <c r="BJ11" s="13">
        <v>0.35840074342423189</v>
      </c>
      <c r="BK11" s="13">
        <v>0.3512448653510028</v>
      </c>
      <c r="BL11" s="13">
        <v>0.30577065436797901</v>
      </c>
      <c r="BN11" s="13">
        <v>0.2894031228360141</v>
      </c>
      <c r="BO11" s="13">
        <v>0.34309321190378372</v>
      </c>
      <c r="BP11" s="13">
        <v>0.42729731965577972</v>
      </c>
      <c r="BQ11" s="13">
        <v>0.27519136697021851</v>
      </c>
      <c r="BR11" s="13">
        <v>0.2946279044104177</v>
      </c>
      <c r="BS11" s="13">
        <v>0.35842261739245501</v>
      </c>
    </row>
    <row r="12" spans="2:73" ht="19" customHeight="1" x14ac:dyDescent="0.35">
      <c r="B12" s="12" t="s">
        <v>173</v>
      </c>
      <c r="C12" s="13">
        <v>0.11785804168082049</v>
      </c>
      <c r="D12" s="13">
        <v>0.11743281077208879</v>
      </c>
      <c r="E12" s="13">
        <v>0.1081432629861092</v>
      </c>
      <c r="F12" s="13">
        <v>0.1543696173450137</v>
      </c>
      <c r="G12" s="13">
        <v>0.13726766442285909</v>
      </c>
      <c r="H12" s="13">
        <v>0.1144283868243772</v>
      </c>
      <c r="I12" s="13">
        <v>8.984651825717388E-2</v>
      </c>
      <c r="K12" s="13">
        <v>0.1282009150108559</v>
      </c>
      <c r="L12" s="13">
        <v>0.107785393766807</v>
      </c>
      <c r="N12" s="13">
        <v>0.15664935919372269</v>
      </c>
      <c r="O12" s="13">
        <v>0.13072694145854261</v>
      </c>
      <c r="P12" s="13">
        <v>0.1135315839662259</v>
      </c>
      <c r="Q12" s="13">
        <v>7.6316587364296445E-2</v>
      </c>
      <c r="S12" s="13">
        <v>0.1165377189101439</v>
      </c>
      <c r="T12" s="13">
        <v>0.1458148111061669</v>
      </c>
      <c r="U12" s="13">
        <v>0.10338451155999261</v>
      </c>
      <c r="V12" s="13">
        <v>0.1114119887342498</v>
      </c>
      <c r="W12" s="13">
        <v>0.13831698309103879</v>
      </c>
      <c r="X12" s="13">
        <v>0.11881242246382991</v>
      </c>
      <c r="Y12" s="13">
        <v>0.10609502452383431</v>
      </c>
      <c r="Z12" s="13">
        <v>7.0206560922531719E-2</v>
      </c>
      <c r="AB12" s="13">
        <v>7.1898622940084311E-2</v>
      </c>
      <c r="AC12" s="13">
        <v>0.11770489381842129</v>
      </c>
      <c r="AD12" s="13">
        <v>0.11929557883202579</v>
      </c>
      <c r="AE12" s="13">
        <v>0.1476034414560915</v>
      </c>
      <c r="AF12" s="13">
        <v>0.17859798794512091</v>
      </c>
      <c r="AH12" s="13">
        <v>0.10542674647299199</v>
      </c>
      <c r="AI12" s="13">
        <v>0.16762491595079221</v>
      </c>
      <c r="AJ12" s="13">
        <v>0.11299010745984921</v>
      </c>
      <c r="AK12" s="13">
        <v>0.10030969560976059</v>
      </c>
      <c r="AL12" s="13">
        <v>0.1338093378403232</v>
      </c>
      <c r="AM12" s="13">
        <v>0.1138907546211039</v>
      </c>
      <c r="AO12" s="13">
        <v>0.1176331250910663</v>
      </c>
      <c r="AP12" s="13">
        <v>0.1449724448914419</v>
      </c>
      <c r="AQ12" s="13">
        <v>0.1304255774749187</v>
      </c>
      <c r="AR12" s="13">
        <v>0.1215270039540311</v>
      </c>
      <c r="AS12" s="13">
        <v>0.14605369184570749</v>
      </c>
      <c r="AT12" s="13">
        <v>8.616237913135634E-2</v>
      </c>
      <c r="AV12" s="13">
        <v>0.1639343333443716</v>
      </c>
      <c r="AW12" s="13">
        <v>0.144815491395447</v>
      </c>
      <c r="AX12" s="13">
        <v>8.5505109371999927E-2</v>
      </c>
      <c r="AY12" s="13">
        <v>0.1089348423091661</v>
      </c>
      <c r="AZ12" s="13">
        <v>0.1025241623476289</v>
      </c>
      <c r="BB12" s="13">
        <v>0.1117530189168945</v>
      </c>
      <c r="BC12" s="13">
        <v>0.17861369600292759</v>
      </c>
      <c r="BD12" s="13">
        <v>0.11657566760417711</v>
      </c>
      <c r="BE12" s="13">
        <v>0.1055765198954033</v>
      </c>
      <c r="BF12" s="13">
        <v>0.1134139311813972</v>
      </c>
      <c r="BH12" s="13">
        <v>0.1080813263729959</v>
      </c>
      <c r="BI12" s="13">
        <v>0.1716363847167803</v>
      </c>
      <c r="BJ12" s="13">
        <v>0.10814718683076049</v>
      </c>
      <c r="BK12" s="13">
        <v>0.15666444786121531</v>
      </c>
      <c r="BL12" s="13">
        <v>0.1121470316522501</v>
      </c>
      <c r="BN12" s="13">
        <v>0.18131018234345639</v>
      </c>
      <c r="BO12" s="13">
        <v>8.0601650081796039E-2</v>
      </c>
      <c r="BP12" s="13">
        <v>0.1213647116468294</v>
      </c>
      <c r="BQ12" s="13">
        <v>0.1055120486558372</v>
      </c>
      <c r="BR12" s="13">
        <v>9.962146296702995E-2</v>
      </c>
      <c r="BS12" s="13">
        <v>0.1021316462108976</v>
      </c>
    </row>
    <row r="13" spans="2:73" ht="19" customHeight="1" x14ac:dyDescent="0.35">
      <c r="B13" s="12" t="s">
        <v>174</v>
      </c>
      <c r="C13" s="13">
        <v>4.4306417024282438E-2</v>
      </c>
      <c r="D13" s="13">
        <v>5.5866990584187877E-2</v>
      </c>
      <c r="E13" s="13">
        <v>5.7924341342020028E-2</v>
      </c>
      <c r="F13" s="13">
        <v>7.4258189255254001E-2</v>
      </c>
      <c r="G13" s="13">
        <v>4.0479594099075422E-2</v>
      </c>
      <c r="H13" s="13">
        <v>3.6670424191598133E-2</v>
      </c>
      <c r="I13" s="13">
        <v>1.8387884507882191E-2</v>
      </c>
      <c r="K13" s="13">
        <v>4.9464975737075478E-2</v>
      </c>
      <c r="L13" s="13">
        <v>3.9249434335062137E-2</v>
      </c>
      <c r="N13" s="13">
        <v>3.7385114206463857E-2</v>
      </c>
      <c r="O13" s="13">
        <v>4.4414559566735561E-2</v>
      </c>
      <c r="P13" s="13">
        <v>6.8936927647912219E-2</v>
      </c>
      <c r="Q13" s="13">
        <v>2.5150623959304549E-2</v>
      </c>
      <c r="S13" s="13">
        <v>4.8740117230460817E-2</v>
      </c>
      <c r="T13" s="13">
        <v>3.6329442207481362E-2</v>
      </c>
      <c r="U13" s="13">
        <v>2.9205562076314549E-2</v>
      </c>
      <c r="V13" s="13">
        <v>4.2056897025841311E-2</v>
      </c>
      <c r="W13" s="13">
        <v>4.4536602384856017E-2</v>
      </c>
      <c r="X13" s="13">
        <v>5.1103487225837858E-2</v>
      </c>
      <c r="Y13" s="13">
        <v>6.4930935127884989E-2</v>
      </c>
      <c r="Z13" s="13">
        <v>4.1668952142533112E-2</v>
      </c>
      <c r="AB13" s="13">
        <v>3.5781091738868107E-2</v>
      </c>
      <c r="AC13" s="13">
        <v>3.8357053023128217E-2</v>
      </c>
      <c r="AD13" s="13">
        <v>5.2876650864509579E-2</v>
      </c>
      <c r="AE13" s="13">
        <v>2.1919234003335321E-2</v>
      </c>
      <c r="AF13" s="13">
        <v>8.7040865789138E-2</v>
      </c>
      <c r="AH13" s="13">
        <v>4.2749372871400251E-2</v>
      </c>
      <c r="AI13" s="13">
        <v>6.3016403675738325E-2</v>
      </c>
      <c r="AJ13" s="13">
        <v>9.0031351107230567E-2</v>
      </c>
      <c r="AK13" s="13">
        <v>2.0568311050506511E-2</v>
      </c>
      <c r="AL13" s="13">
        <v>3.0518128956431068E-2</v>
      </c>
      <c r="AM13" s="13">
        <v>3.0937216109898611E-2</v>
      </c>
      <c r="AO13" s="13">
        <v>3.7234656112349003E-2</v>
      </c>
      <c r="AP13" s="13">
        <v>7.5966851408676012E-2</v>
      </c>
      <c r="AQ13" s="13">
        <v>6.7848580394536742E-2</v>
      </c>
      <c r="AR13" s="13">
        <v>2.0889801556870511E-2</v>
      </c>
      <c r="AS13" s="13">
        <v>3.6502944730438282E-2</v>
      </c>
      <c r="AT13" s="13">
        <v>3.942313996565984E-2</v>
      </c>
      <c r="AV13" s="13">
        <v>5.9851400371399383E-2</v>
      </c>
      <c r="AW13" s="13">
        <v>3.7760860703756373E-2</v>
      </c>
      <c r="AX13" s="13">
        <v>2.6023853301553192E-2</v>
      </c>
      <c r="AY13" s="13">
        <v>3.141509654562058E-2</v>
      </c>
      <c r="AZ13" s="13">
        <v>4.3073778457301523E-2</v>
      </c>
      <c r="BB13" s="13">
        <v>4.5294521425401343E-2</v>
      </c>
      <c r="BC13" s="13">
        <v>5.7207293314905268E-2</v>
      </c>
      <c r="BD13" s="13">
        <v>4.8196513737322207E-2</v>
      </c>
      <c r="BE13" s="13">
        <v>4.0255018466769703E-2</v>
      </c>
      <c r="BF13" s="13">
        <v>0</v>
      </c>
      <c r="BH13" s="13">
        <v>3.9979936288107989E-2</v>
      </c>
      <c r="BI13" s="13">
        <v>6.1345923045572043E-2</v>
      </c>
      <c r="BJ13" s="13">
        <v>4.91255326780465E-2</v>
      </c>
      <c r="BK13" s="13">
        <v>4.3052457910064998E-2</v>
      </c>
      <c r="BL13" s="13">
        <v>4.4391924213273877E-2</v>
      </c>
      <c r="BN13" s="13">
        <v>5.6510061781603442E-2</v>
      </c>
      <c r="BO13" s="13">
        <v>5.2912649487864609E-2</v>
      </c>
      <c r="BP13" s="13">
        <v>4.189562753526957E-2</v>
      </c>
      <c r="BQ13" s="13">
        <v>2.9820492352774761E-2</v>
      </c>
      <c r="BR13" s="13">
        <v>6.0127723828900102E-2</v>
      </c>
      <c r="BS13" s="13">
        <v>4.3382877903006163E-2</v>
      </c>
    </row>
    <row r="14" spans="2:73" ht="19" customHeight="1" x14ac:dyDescent="0.35">
      <c r="B14" s="12" t="s">
        <v>120</v>
      </c>
      <c r="C14" s="13">
        <v>0.14153206998774381</v>
      </c>
      <c r="D14" s="13">
        <v>0.15199707149416769</v>
      </c>
      <c r="E14" s="13">
        <v>7.9465592551377667E-2</v>
      </c>
      <c r="F14" s="13">
        <v>0.1200210008215466</v>
      </c>
      <c r="G14" s="13">
        <v>0.14213976391710911</v>
      </c>
      <c r="H14" s="13">
        <v>0.16498714114389609</v>
      </c>
      <c r="I14" s="13">
        <v>0.17841980050306841</v>
      </c>
      <c r="K14" s="13">
        <v>0.1172551079590991</v>
      </c>
      <c r="L14" s="13">
        <v>0.1661338238101151</v>
      </c>
      <c r="N14" s="13">
        <v>0.10517630828058271</v>
      </c>
      <c r="O14" s="13">
        <v>0.14885744549747831</v>
      </c>
      <c r="P14" s="13">
        <v>0.13364501617458949</v>
      </c>
      <c r="Q14" s="13">
        <v>0.16364153122921871</v>
      </c>
      <c r="S14" s="13">
        <v>0.11797718732641389</v>
      </c>
      <c r="T14" s="13">
        <v>0.1294440511524203</v>
      </c>
      <c r="U14" s="13">
        <v>0.1197527844041585</v>
      </c>
      <c r="V14" s="13">
        <v>0.1582840145887649</v>
      </c>
      <c r="W14" s="13">
        <v>0.20004793787990241</v>
      </c>
      <c r="X14" s="13">
        <v>0.15087082568164939</v>
      </c>
      <c r="Y14" s="13">
        <v>0.14987689255095121</v>
      </c>
      <c r="Z14" s="13">
        <v>0.12913314140325441</v>
      </c>
      <c r="AB14" s="13">
        <v>0.15520111510300699</v>
      </c>
      <c r="AC14" s="13">
        <v>0.13774669105407389</v>
      </c>
      <c r="AD14" s="13">
        <v>0.15370836757609641</v>
      </c>
      <c r="AE14" s="13">
        <v>0.12652261774603379</v>
      </c>
      <c r="AF14" s="13">
        <v>5.0427889354033827E-2</v>
      </c>
      <c r="AH14" s="13">
        <v>0.12959815966343041</v>
      </c>
      <c r="AI14" s="13">
        <v>8.6000844273020169E-2</v>
      </c>
      <c r="AJ14" s="13">
        <v>0.1285503999799881</v>
      </c>
      <c r="AK14" s="13">
        <v>0.12248282633968841</v>
      </c>
      <c r="AL14" s="13">
        <v>0.12083519796843641</v>
      </c>
      <c r="AM14" s="13">
        <v>0.1732154178501597</v>
      </c>
      <c r="AO14" s="13">
        <v>0.1130295911156195</v>
      </c>
      <c r="AP14" s="13">
        <v>8.198994014020887E-2</v>
      </c>
      <c r="AQ14" s="13">
        <v>0.12414851228799401</v>
      </c>
      <c r="AR14" s="13">
        <v>0.15704843874026289</v>
      </c>
      <c r="AS14" s="13">
        <v>0.16058442842112111</v>
      </c>
      <c r="AT14" s="13">
        <v>0.15852089296721231</v>
      </c>
      <c r="AV14" s="13">
        <v>7.3450391633865825E-2</v>
      </c>
      <c r="AW14" s="13">
        <v>0.14468047271711351</v>
      </c>
      <c r="AX14" s="13">
        <v>0.13116568483675781</v>
      </c>
      <c r="AY14" s="13">
        <v>0.11024584010642779</v>
      </c>
      <c r="AZ14" s="13">
        <v>0.15541723891533679</v>
      </c>
      <c r="BB14" s="13">
        <v>0.116243953735494</v>
      </c>
      <c r="BC14" s="13">
        <v>8.2921726251336869E-2</v>
      </c>
      <c r="BD14" s="13">
        <v>0.16590800939009709</v>
      </c>
      <c r="BE14" s="13">
        <v>0.10200976792043211</v>
      </c>
      <c r="BF14" s="13">
        <v>0.19699799149827429</v>
      </c>
      <c r="BH14" s="13">
        <v>0.11090810210317149</v>
      </c>
      <c r="BI14" s="13">
        <v>7.76941035740705E-2</v>
      </c>
      <c r="BJ14" s="13">
        <v>0.16373256948321899</v>
      </c>
      <c r="BK14" s="13">
        <v>0.13969793053915269</v>
      </c>
      <c r="BL14" s="13">
        <v>0.1628679160618762</v>
      </c>
      <c r="BN14" s="13">
        <v>7.2674129823203773E-2</v>
      </c>
      <c r="BO14" s="13">
        <v>0.1696524364459456</v>
      </c>
      <c r="BP14" s="13">
        <v>0.14605940398238601</v>
      </c>
      <c r="BQ14" s="13">
        <v>0.15391692754525091</v>
      </c>
      <c r="BR14" s="13">
        <v>0.1170779553691801</v>
      </c>
      <c r="BS14" s="13">
        <v>0.13576216832136859</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U20"/>
  <sheetViews>
    <sheetView showGridLines="0" workbookViewId="0">
      <pane xSplit="2" topLeftCell="C1" activePane="topRight" state="frozen"/>
      <selection pane="topRight" activeCell="C9" sqref="C9:C10"/>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0.26516779196921608</v>
      </c>
      <c r="D9" s="13">
        <v>0.29177635346900982</v>
      </c>
      <c r="E9" s="13">
        <v>0.29522537048824199</v>
      </c>
      <c r="F9" s="13">
        <v>0.27517101422950979</v>
      </c>
      <c r="G9" s="13">
        <v>0.2604654931395991</v>
      </c>
      <c r="H9" s="13">
        <v>0.2602923215834323</v>
      </c>
      <c r="I9" s="13">
        <v>0.2322108927148972</v>
      </c>
      <c r="K9" s="13">
        <v>0.288535564826429</v>
      </c>
      <c r="L9" s="13">
        <v>0.24011450691449901</v>
      </c>
      <c r="N9" s="13">
        <v>0.31474480099293273</v>
      </c>
      <c r="O9" s="13">
        <v>0.26122908174435988</v>
      </c>
      <c r="P9" s="13">
        <v>0.24088540978088849</v>
      </c>
      <c r="Q9" s="13">
        <v>0.25521900381631257</v>
      </c>
      <c r="S9" s="13">
        <v>0.29451732240698408</v>
      </c>
      <c r="T9" s="13">
        <v>0.30937359378499751</v>
      </c>
      <c r="U9" s="13">
        <v>0.27811916209221321</v>
      </c>
      <c r="V9" s="13">
        <v>0.18040179809769491</v>
      </c>
      <c r="W9" s="13">
        <v>0.27514206061085988</v>
      </c>
      <c r="X9" s="13">
        <v>0.17448428380514139</v>
      </c>
      <c r="Y9" s="13">
        <v>0.25673960390751499</v>
      </c>
      <c r="Z9" s="13">
        <v>0.32136936709423169</v>
      </c>
      <c r="AB9" s="13">
        <v>0.2829902270368736</v>
      </c>
      <c r="AC9" s="13">
        <v>0.26025381326573388</v>
      </c>
      <c r="AD9" s="13">
        <v>0.23086379638523219</v>
      </c>
      <c r="AE9" s="13">
        <v>0.25874293973827361</v>
      </c>
      <c r="AF9" s="13">
        <v>0.32215643098040042</v>
      </c>
      <c r="AH9" s="13">
        <v>0.36423436708246271</v>
      </c>
      <c r="AI9" s="13">
        <v>0.25187888227719257</v>
      </c>
      <c r="AJ9" s="13">
        <v>0.17444805539107691</v>
      </c>
      <c r="AK9" s="13">
        <v>0.16966958778913779</v>
      </c>
      <c r="AL9" s="13">
        <v>0.37995633765251963</v>
      </c>
      <c r="AM9" s="13">
        <v>0.1165657311186622</v>
      </c>
      <c r="AO9" s="13">
        <v>0.33194854847341532</v>
      </c>
      <c r="AP9" s="13">
        <v>0.26072264102283449</v>
      </c>
      <c r="AQ9" s="13">
        <v>0.17371373242717961</v>
      </c>
      <c r="AR9" s="13">
        <v>0.14577933870303961</v>
      </c>
      <c r="AS9" s="13">
        <v>0.46926485555846231</v>
      </c>
      <c r="AT9" s="13">
        <v>0.11957425070072281</v>
      </c>
      <c r="AV9" s="13">
        <v>0.31317357599196138</v>
      </c>
      <c r="AW9" s="13">
        <v>0.22351896905292579</v>
      </c>
      <c r="AX9" s="13">
        <v>0.2093548636884506</v>
      </c>
      <c r="AY9" s="13">
        <v>0.44200822435228998</v>
      </c>
      <c r="AZ9" s="13">
        <v>0.1243772069286963</v>
      </c>
      <c r="BB9" s="13">
        <v>0.33534320218699348</v>
      </c>
      <c r="BC9" s="13">
        <v>0.22397399042599031</v>
      </c>
      <c r="BD9" s="13">
        <v>0.1186149430401288</v>
      </c>
      <c r="BE9" s="13">
        <v>0.15445631496463749</v>
      </c>
      <c r="BF9" s="13">
        <v>0.48979848286880218</v>
      </c>
      <c r="BH9" s="13">
        <v>0.32061165168322558</v>
      </c>
      <c r="BI9" s="13">
        <v>0.22081907964982819</v>
      </c>
      <c r="BJ9" s="13">
        <v>0.1222295303178666</v>
      </c>
      <c r="BK9" s="13">
        <v>0.13270983008171061</v>
      </c>
      <c r="BL9" s="13">
        <v>0.52740993975706951</v>
      </c>
      <c r="BN9" s="13">
        <v>0.25716849755656229</v>
      </c>
      <c r="BO9" s="13">
        <v>0.1267058520553743</v>
      </c>
      <c r="BP9" s="13">
        <v>0.16272994646932559</v>
      </c>
      <c r="BQ9" s="13">
        <v>0.1780078623319778</v>
      </c>
      <c r="BR9" s="13">
        <v>0.51670878619825722</v>
      </c>
      <c r="BS9" s="13">
        <v>0.34469079861319712</v>
      </c>
    </row>
    <row r="10" spans="2:73" ht="19" customHeight="1" x14ac:dyDescent="0.35">
      <c r="B10" s="12" t="s">
        <v>171</v>
      </c>
      <c r="C10" s="13">
        <v>0.33895234207723057</v>
      </c>
      <c r="D10" s="13">
        <v>0.34329659189117628</v>
      </c>
      <c r="E10" s="13">
        <v>0.40248005881465432</v>
      </c>
      <c r="F10" s="13">
        <v>0.37987918374149199</v>
      </c>
      <c r="G10" s="13">
        <v>0.36965558292497558</v>
      </c>
      <c r="H10" s="13">
        <v>0.2834190125754974</v>
      </c>
      <c r="I10" s="13">
        <v>0.28215909393231492</v>
      </c>
      <c r="K10" s="13">
        <v>0.32410901268949271</v>
      </c>
      <c r="L10" s="13">
        <v>0.35457317089420481</v>
      </c>
      <c r="N10" s="13">
        <v>0.39938529212149371</v>
      </c>
      <c r="O10" s="13">
        <v>0.38078269511596008</v>
      </c>
      <c r="P10" s="13">
        <v>0.27804057783480352</v>
      </c>
      <c r="Q10" s="13">
        <v>0.3015171244601253</v>
      </c>
      <c r="S10" s="13">
        <v>0.34040013786151663</v>
      </c>
      <c r="T10" s="13">
        <v>0.38779931078625779</v>
      </c>
      <c r="U10" s="13">
        <v>0.23780117111880181</v>
      </c>
      <c r="V10" s="13">
        <v>0.34170788638415239</v>
      </c>
      <c r="W10" s="13">
        <v>0.31638801022242208</v>
      </c>
      <c r="X10" s="13">
        <v>0.32231507457836972</v>
      </c>
      <c r="Y10" s="13">
        <v>0.30284888755275391</v>
      </c>
      <c r="Z10" s="13">
        <v>0.37138635542807052</v>
      </c>
      <c r="AB10" s="13">
        <v>0.33921856085122759</v>
      </c>
      <c r="AC10" s="13">
        <v>0.31625422142637771</v>
      </c>
      <c r="AD10" s="13">
        <v>0.37121644741193249</v>
      </c>
      <c r="AE10" s="13">
        <v>0.34883667282949021</v>
      </c>
      <c r="AF10" s="13">
        <v>0.39799371131434258</v>
      </c>
      <c r="AH10" s="13">
        <v>0.33442220369325271</v>
      </c>
      <c r="AI10" s="13">
        <v>0.45970069847029021</v>
      </c>
      <c r="AJ10" s="13">
        <v>0.32766895809475949</v>
      </c>
      <c r="AK10" s="13">
        <v>0.39697818316230582</v>
      </c>
      <c r="AL10" s="13">
        <v>0.40911974506055487</v>
      </c>
      <c r="AM10" s="13">
        <v>0.22810418391051551</v>
      </c>
      <c r="AO10" s="13">
        <v>0.34031645324257542</v>
      </c>
      <c r="AP10" s="13">
        <v>0.44601682563319378</v>
      </c>
      <c r="AQ10" s="13">
        <v>0.2954729412627034</v>
      </c>
      <c r="AR10" s="13">
        <v>0.40629646713319001</v>
      </c>
      <c r="AS10" s="13">
        <v>0.38392668870117858</v>
      </c>
      <c r="AT10" s="13">
        <v>0.26329603032027321</v>
      </c>
      <c r="AV10" s="13">
        <v>0.44285137690945842</v>
      </c>
      <c r="AW10" s="13">
        <v>0.25511212556514512</v>
      </c>
      <c r="AX10" s="13">
        <v>0.39693218035014999</v>
      </c>
      <c r="AY10" s="13">
        <v>0.36415065442775763</v>
      </c>
      <c r="AZ10" s="13">
        <v>0.26587445709922758</v>
      </c>
      <c r="BB10" s="13">
        <v>0.3571760618769218</v>
      </c>
      <c r="BC10" s="13">
        <v>0.40665031142670849</v>
      </c>
      <c r="BD10" s="13">
        <v>0.23071309096869469</v>
      </c>
      <c r="BE10" s="13">
        <v>0.39580958487108631</v>
      </c>
      <c r="BF10" s="13">
        <v>0.34344215791000199</v>
      </c>
      <c r="BH10" s="13">
        <v>0.35058003508432439</v>
      </c>
      <c r="BI10" s="13">
        <v>0.43867618739881642</v>
      </c>
      <c r="BJ10" s="13">
        <v>0.2348220060270845</v>
      </c>
      <c r="BK10" s="13">
        <v>0.40414206302661848</v>
      </c>
      <c r="BL10" s="13">
        <v>0.36143755252197513</v>
      </c>
      <c r="BN10" s="13">
        <v>0.40807866292916672</v>
      </c>
      <c r="BO10" s="13">
        <v>0.22051435199678121</v>
      </c>
      <c r="BP10" s="13">
        <v>0.38002743947859358</v>
      </c>
      <c r="BQ10" s="13">
        <v>0.27998786598187292</v>
      </c>
      <c r="BR10" s="13">
        <v>0.32681681904680659</v>
      </c>
      <c r="BS10" s="13">
        <v>0.33982743478653732</v>
      </c>
    </row>
    <row r="11" spans="2:73" ht="32.15" customHeight="1" x14ac:dyDescent="0.35">
      <c r="B11" s="12" t="s">
        <v>172</v>
      </c>
      <c r="C11" s="13">
        <v>0.18458485977777861</v>
      </c>
      <c r="D11" s="13">
        <v>0.20258219993396459</v>
      </c>
      <c r="E11" s="13">
        <v>0.16353372124334481</v>
      </c>
      <c r="F11" s="13">
        <v>0.169081263022482</v>
      </c>
      <c r="G11" s="13">
        <v>0.19215340440700751</v>
      </c>
      <c r="H11" s="13">
        <v>0.18512267109688851</v>
      </c>
      <c r="I11" s="13">
        <v>0.19597210865078671</v>
      </c>
      <c r="K11" s="13">
        <v>0.1660103274438027</v>
      </c>
      <c r="L11" s="13">
        <v>0.20358288050290149</v>
      </c>
      <c r="N11" s="13">
        <v>0.13813324409368169</v>
      </c>
      <c r="O11" s="13">
        <v>0.16241339528258419</v>
      </c>
      <c r="P11" s="13">
        <v>0.208538079705374</v>
      </c>
      <c r="Q11" s="13">
        <v>0.22188237616598941</v>
      </c>
      <c r="S11" s="13">
        <v>0.17978122658692161</v>
      </c>
      <c r="T11" s="13">
        <v>0.17749037195878259</v>
      </c>
      <c r="U11" s="13">
        <v>0.20956837290594529</v>
      </c>
      <c r="V11" s="13">
        <v>0.19274845263622389</v>
      </c>
      <c r="W11" s="13">
        <v>0.14781766989603351</v>
      </c>
      <c r="X11" s="13">
        <v>0.23958052222883039</v>
      </c>
      <c r="Y11" s="13">
        <v>0.22108895565034459</v>
      </c>
      <c r="Z11" s="13">
        <v>0.15348216873585321</v>
      </c>
      <c r="AB11" s="13">
        <v>0.1794530344908071</v>
      </c>
      <c r="AC11" s="13">
        <v>0.21598006042376899</v>
      </c>
      <c r="AD11" s="13">
        <v>0.15449198618153601</v>
      </c>
      <c r="AE11" s="13">
        <v>0.147039465135165</v>
      </c>
      <c r="AF11" s="13">
        <v>0.14035938401402431</v>
      </c>
      <c r="AH11" s="13">
        <v>0.19559026621621739</v>
      </c>
      <c r="AI11" s="13">
        <v>0.17348985508261899</v>
      </c>
      <c r="AJ11" s="13">
        <v>0.14473452066714931</v>
      </c>
      <c r="AK11" s="13">
        <v>0.2046927399462932</v>
      </c>
      <c r="AL11" s="13">
        <v>9.6744201516433037E-2</v>
      </c>
      <c r="AM11" s="13">
        <v>0.2195767221742545</v>
      </c>
      <c r="AO11" s="13">
        <v>0.20718099432864459</v>
      </c>
      <c r="AP11" s="13">
        <v>0.16057289453237439</v>
      </c>
      <c r="AQ11" s="13">
        <v>0.14799268035165369</v>
      </c>
      <c r="AR11" s="13">
        <v>0.24397417219131151</v>
      </c>
      <c r="AS11" s="13">
        <v>7.6295366630311723E-2</v>
      </c>
      <c r="AT11" s="13">
        <v>0.20895003870349529</v>
      </c>
      <c r="AV11" s="13">
        <v>0.15281690113080629</v>
      </c>
      <c r="AW11" s="13">
        <v>0.20481780965545079</v>
      </c>
      <c r="AX11" s="13">
        <v>0.19414352424523831</v>
      </c>
      <c r="AY11" s="13">
        <v>0.1007601133925405</v>
      </c>
      <c r="AZ11" s="13">
        <v>0.21460906686767639</v>
      </c>
      <c r="BB11" s="13">
        <v>0.19724101179698911</v>
      </c>
      <c r="BC11" s="13">
        <v>0.20382979548185839</v>
      </c>
      <c r="BD11" s="13">
        <v>0.17459842041721979</v>
      </c>
      <c r="BE11" s="13">
        <v>0.16106664252786421</v>
      </c>
      <c r="BF11" s="13">
        <v>4.7113492735531753E-2</v>
      </c>
      <c r="BH11" s="13">
        <v>0.2050816802862491</v>
      </c>
      <c r="BI11" s="13">
        <v>0.19285647100924411</v>
      </c>
      <c r="BJ11" s="13">
        <v>0.18213951682700241</v>
      </c>
      <c r="BK11" s="13">
        <v>0.17035080274312589</v>
      </c>
      <c r="BL11" s="13">
        <v>6.2026737779276232E-2</v>
      </c>
      <c r="BN11" s="13">
        <v>0.17159119629575489</v>
      </c>
      <c r="BO11" s="13">
        <v>0.2182857595433913</v>
      </c>
      <c r="BP11" s="13">
        <v>0.22749547799196199</v>
      </c>
      <c r="BQ11" s="13">
        <v>0.19462985895530099</v>
      </c>
      <c r="BR11" s="13">
        <v>6.7532115772255541E-2</v>
      </c>
      <c r="BS11" s="13">
        <v>0.20230887564047129</v>
      </c>
    </row>
    <row r="12" spans="2:73" ht="19" customHeight="1" x14ac:dyDescent="0.35">
      <c r="B12" s="12" t="s">
        <v>173</v>
      </c>
      <c r="C12" s="13">
        <v>8.7562567820208367E-2</v>
      </c>
      <c r="D12" s="13">
        <v>4.9564049184806898E-2</v>
      </c>
      <c r="E12" s="13">
        <v>2.2277927369479519E-2</v>
      </c>
      <c r="F12" s="13">
        <v>7.5476152673363786E-2</v>
      </c>
      <c r="G12" s="13">
        <v>8.3461781242520405E-2</v>
      </c>
      <c r="H12" s="13">
        <v>0.1076387439844526</v>
      </c>
      <c r="I12" s="13">
        <v>0.14789978340903759</v>
      </c>
      <c r="K12" s="13">
        <v>0.1026694581010649</v>
      </c>
      <c r="L12" s="13">
        <v>7.265638342246411E-2</v>
      </c>
      <c r="N12" s="13">
        <v>7.8003884498418052E-2</v>
      </c>
      <c r="O12" s="13">
        <v>8.3057159816486897E-2</v>
      </c>
      <c r="P12" s="13">
        <v>0.106579036941362</v>
      </c>
      <c r="Q12" s="13">
        <v>8.1751904851765922E-2</v>
      </c>
      <c r="S12" s="13">
        <v>6.3487122391708534E-2</v>
      </c>
      <c r="T12" s="13">
        <v>6.6113325432173797E-2</v>
      </c>
      <c r="U12" s="13">
        <v>0.15759864129314319</v>
      </c>
      <c r="V12" s="13">
        <v>9.8773684374636198E-2</v>
      </c>
      <c r="W12" s="13">
        <v>0.1352478499738462</v>
      </c>
      <c r="X12" s="13">
        <v>0.1098678939420689</v>
      </c>
      <c r="Y12" s="13">
        <v>0.11247135355397681</v>
      </c>
      <c r="Z12" s="13">
        <v>3.7150399871142332E-2</v>
      </c>
      <c r="AB12" s="13">
        <v>5.0491382941554197E-2</v>
      </c>
      <c r="AC12" s="13">
        <v>0.1109815368952327</v>
      </c>
      <c r="AD12" s="13">
        <v>0.10812793301568351</v>
      </c>
      <c r="AE12" s="13">
        <v>0.104850634217507</v>
      </c>
      <c r="AF12" s="13">
        <v>3.7282970706059869E-2</v>
      </c>
      <c r="AH12" s="13">
        <v>6.3087106873426724E-2</v>
      </c>
      <c r="AI12" s="13">
        <v>5.8280053549606768E-2</v>
      </c>
      <c r="AJ12" s="13">
        <v>0.1878163046223866</v>
      </c>
      <c r="AK12" s="13">
        <v>9.7934193081882573E-2</v>
      </c>
      <c r="AL12" s="13">
        <v>5.0399684518920677E-2</v>
      </c>
      <c r="AM12" s="13">
        <v>0.1462817749873864</v>
      </c>
      <c r="AO12" s="13">
        <v>6.8626037174997684E-2</v>
      </c>
      <c r="AP12" s="13">
        <v>6.631688026876352E-2</v>
      </c>
      <c r="AQ12" s="13">
        <v>0.20975066019445651</v>
      </c>
      <c r="AR12" s="13">
        <v>0.1160206656886295</v>
      </c>
      <c r="AS12" s="13">
        <v>2.9881517066418929E-2</v>
      </c>
      <c r="AT12" s="13">
        <v>0.12112740592648991</v>
      </c>
      <c r="AV12" s="13">
        <v>5.0773107940251937E-2</v>
      </c>
      <c r="AW12" s="13">
        <v>0.18239887984859279</v>
      </c>
      <c r="AX12" s="13">
        <v>0.1051697337411807</v>
      </c>
      <c r="AY12" s="13">
        <v>4.7082033783634111E-2</v>
      </c>
      <c r="AZ12" s="13">
        <v>0.12245558080296259</v>
      </c>
      <c r="BB12" s="13">
        <v>5.6912368007774147E-2</v>
      </c>
      <c r="BC12" s="13">
        <v>0.1006059642832042</v>
      </c>
      <c r="BD12" s="13">
        <v>0.20740297726663279</v>
      </c>
      <c r="BE12" s="13">
        <v>0.1176421488345458</v>
      </c>
      <c r="BF12" s="13">
        <v>6.8875565966228833E-2</v>
      </c>
      <c r="BH12" s="13">
        <v>5.8164667586830539E-2</v>
      </c>
      <c r="BI12" s="13">
        <v>8.451875093133282E-2</v>
      </c>
      <c r="BJ12" s="13">
        <v>0.2229340063110396</v>
      </c>
      <c r="BK12" s="13">
        <v>0.14500534340627971</v>
      </c>
      <c r="BL12" s="13">
        <v>3.5512606832935889E-2</v>
      </c>
      <c r="BN12" s="13">
        <v>9.2310754708406481E-2</v>
      </c>
      <c r="BO12" s="13">
        <v>0.18810140071402251</v>
      </c>
      <c r="BP12" s="13">
        <v>0.1303637070761009</v>
      </c>
      <c r="BQ12" s="13">
        <v>8.7062204940616603E-2</v>
      </c>
      <c r="BR12" s="13">
        <v>3.6485046489135843E-2</v>
      </c>
      <c r="BS12" s="13">
        <v>6.8309278470382012E-2</v>
      </c>
    </row>
    <row r="13" spans="2:73" ht="19" customHeight="1" x14ac:dyDescent="0.35">
      <c r="B13" s="12" t="s">
        <v>174</v>
      </c>
      <c r="C13" s="13">
        <v>7.6067125147741096E-2</v>
      </c>
      <c r="D13" s="13">
        <v>2.457887070433587E-2</v>
      </c>
      <c r="E13" s="13">
        <v>3.2052814180438503E-2</v>
      </c>
      <c r="F13" s="13">
        <v>6.0974166159919539E-2</v>
      </c>
      <c r="G13" s="13">
        <v>5.195305658650326E-2</v>
      </c>
      <c r="H13" s="13">
        <v>0.11931155983909809</v>
      </c>
      <c r="I13" s="13">
        <v>0.1268388164234176</v>
      </c>
      <c r="K13" s="13">
        <v>8.8302922502587158E-2</v>
      </c>
      <c r="L13" s="13">
        <v>6.4005691413768204E-2</v>
      </c>
      <c r="N13" s="13">
        <v>5.6335043425139973E-2</v>
      </c>
      <c r="O13" s="13">
        <v>7.7480619175010521E-2</v>
      </c>
      <c r="P13" s="13">
        <v>8.2135695474217466E-2</v>
      </c>
      <c r="Q13" s="13">
        <v>8.4471107154884387E-2</v>
      </c>
      <c r="S13" s="13">
        <v>6.51124376044383E-2</v>
      </c>
      <c r="T13" s="13">
        <v>3.2510790964601327E-2</v>
      </c>
      <c r="U13" s="13">
        <v>9.2330912916487082E-2</v>
      </c>
      <c r="V13" s="13">
        <v>0.1207330738067848</v>
      </c>
      <c r="W13" s="13">
        <v>7.9713226623954705E-2</v>
      </c>
      <c r="X13" s="13">
        <v>0.10278660107365729</v>
      </c>
      <c r="Y13" s="13">
        <v>6.2012634854929909E-2</v>
      </c>
      <c r="Z13" s="13">
        <v>7.3523928594535798E-2</v>
      </c>
      <c r="AB13" s="13">
        <v>8.3891766555491978E-2</v>
      </c>
      <c r="AC13" s="13">
        <v>5.5637518665195687E-2</v>
      </c>
      <c r="AD13" s="13">
        <v>0.1031490667610088</v>
      </c>
      <c r="AE13" s="13">
        <v>9.493416372594303E-2</v>
      </c>
      <c r="AF13" s="13">
        <v>7.220124189018963E-2</v>
      </c>
      <c r="AH13" s="13">
        <v>2.1618277013105591E-2</v>
      </c>
      <c r="AI13" s="13">
        <v>3.2884354587573321E-2</v>
      </c>
      <c r="AJ13" s="13">
        <v>0.1173386942264021</v>
      </c>
      <c r="AK13" s="13">
        <v>0.1040591156483081</v>
      </c>
      <c r="AL13" s="13">
        <v>2.00139464982226E-2</v>
      </c>
      <c r="AM13" s="13">
        <v>0.23363609730763679</v>
      </c>
      <c r="AO13" s="13">
        <v>2.4440713977409941E-2</v>
      </c>
      <c r="AP13" s="13">
        <v>4.2190345232066398E-2</v>
      </c>
      <c r="AQ13" s="13">
        <v>0.136566554838226</v>
      </c>
      <c r="AR13" s="13">
        <v>7.8425772253732873E-2</v>
      </c>
      <c r="AS13" s="13">
        <v>9.3156140622996566E-3</v>
      </c>
      <c r="AT13" s="13">
        <v>0.22901386060377371</v>
      </c>
      <c r="AV13" s="13">
        <v>2.141488378513029E-2</v>
      </c>
      <c r="AW13" s="13">
        <v>0.1088552460643587</v>
      </c>
      <c r="AX13" s="13">
        <v>8.5417669594177445E-2</v>
      </c>
      <c r="AY13" s="13">
        <v>1.276291514605256E-2</v>
      </c>
      <c r="AZ13" s="13">
        <v>0.2153037451589932</v>
      </c>
      <c r="BB13" s="13">
        <v>3.575462017993019E-2</v>
      </c>
      <c r="BC13" s="13">
        <v>4.4406218555530237E-2</v>
      </c>
      <c r="BD13" s="13">
        <v>0.22996852117716021</v>
      </c>
      <c r="BE13" s="13">
        <v>0.14590013496501739</v>
      </c>
      <c r="BF13" s="13">
        <v>0</v>
      </c>
      <c r="BH13" s="13">
        <v>4.0545512275197718E-2</v>
      </c>
      <c r="BI13" s="13">
        <v>4.5605442849316648E-2</v>
      </c>
      <c r="BJ13" s="13">
        <v>0.20799258650916491</v>
      </c>
      <c r="BK13" s="13">
        <v>0.13506110662258919</v>
      </c>
      <c r="BL13" s="13">
        <v>0</v>
      </c>
      <c r="BN13" s="13">
        <v>5.638195672962984E-2</v>
      </c>
      <c r="BO13" s="13">
        <v>0.2152448644465699</v>
      </c>
      <c r="BP13" s="13">
        <v>9.9383428984017808E-2</v>
      </c>
      <c r="BQ13" s="13">
        <v>0.20733453881020791</v>
      </c>
      <c r="BR13" s="13">
        <v>0</v>
      </c>
      <c r="BS13" s="13">
        <v>2.2626522527596619E-2</v>
      </c>
    </row>
    <row r="14" spans="2:73" ht="19" customHeight="1" x14ac:dyDescent="0.35">
      <c r="B14" s="12" t="s">
        <v>120</v>
      </c>
      <c r="C14" s="13">
        <v>4.7665313207825279E-2</v>
      </c>
      <c r="D14" s="13">
        <v>8.820193481670649E-2</v>
      </c>
      <c r="E14" s="13">
        <v>8.4430107903840868E-2</v>
      </c>
      <c r="F14" s="13">
        <v>3.9418220173232613E-2</v>
      </c>
      <c r="G14" s="13">
        <v>4.2310681699393969E-2</v>
      </c>
      <c r="H14" s="13">
        <v>4.4215690920631052E-2</v>
      </c>
      <c r="I14" s="13">
        <v>1.491930486954589E-2</v>
      </c>
      <c r="K14" s="13">
        <v>3.037271443662359E-2</v>
      </c>
      <c r="L14" s="13">
        <v>6.5067366852162453E-2</v>
      </c>
      <c r="N14" s="13">
        <v>1.3397734868333859E-2</v>
      </c>
      <c r="O14" s="13">
        <v>3.5037048865598379E-2</v>
      </c>
      <c r="P14" s="13">
        <v>8.3821200263354337E-2</v>
      </c>
      <c r="Q14" s="13">
        <v>5.5158483550922427E-2</v>
      </c>
      <c r="S14" s="13">
        <v>5.6701753148430699E-2</v>
      </c>
      <c r="T14" s="13">
        <v>2.6712607073186768E-2</v>
      </c>
      <c r="U14" s="13">
        <v>2.4581739673409431E-2</v>
      </c>
      <c r="V14" s="13">
        <v>6.5635104700507749E-2</v>
      </c>
      <c r="W14" s="13">
        <v>4.5691182672883551E-2</v>
      </c>
      <c r="X14" s="13">
        <v>5.0965624371932347E-2</v>
      </c>
      <c r="Y14" s="13">
        <v>4.4838564480479903E-2</v>
      </c>
      <c r="Z14" s="13">
        <v>4.308778027616636E-2</v>
      </c>
      <c r="AB14" s="13">
        <v>6.3955028124045618E-2</v>
      </c>
      <c r="AC14" s="13">
        <v>4.0892849323690868E-2</v>
      </c>
      <c r="AD14" s="13">
        <v>3.2150770244607149E-2</v>
      </c>
      <c r="AE14" s="13">
        <v>4.5596124353621183E-2</v>
      </c>
      <c r="AF14" s="13">
        <v>3.0006261094983371E-2</v>
      </c>
      <c r="AH14" s="13">
        <v>2.1047779121534958E-2</v>
      </c>
      <c r="AI14" s="13">
        <v>2.3766156032718241E-2</v>
      </c>
      <c r="AJ14" s="13">
        <v>4.7993466998225702E-2</v>
      </c>
      <c r="AK14" s="13">
        <v>2.6666180372072381E-2</v>
      </c>
      <c r="AL14" s="13">
        <v>4.376608475334888E-2</v>
      </c>
      <c r="AM14" s="13">
        <v>5.58354905015448E-2</v>
      </c>
      <c r="AO14" s="13">
        <v>2.748725280295718E-2</v>
      </c>
      <c r="AP14" s="13">
        <v>2.4180413310767371E-2</v>
      </c>
      <c r="AQ14" s="13">
        <v>3.6503430925780969E-2</v>
      </c>
      <c r="AR14" s="13">
        <v>9.5035840300966099E-3</v>
      </c>
      <c r="AS14" s="13">
        <v>3.1315957981328642E-2</v>
      </c>
      <c r="AT14" s="13">
        <v>5.8038413745244981E-2</v>
      </c>
      <c r="AV14" s="13">
        <v>1.8970154242391811E-2</v>
      </c>
      <c r="AW14" s="13">
        <v>2.529696981352661E-2</v>
      </c>
      <c r="AX14" s="13">
        <v>8.9820283808029061E-3</v>
      </c>
      <c r="AY14" s="13">
        <v>3.3236058897725081E-2</v>
      </c>
      <c r="AZ14" s="13">
        <v>5.7379943142443747E-2</v>
      </c>
      <c r="BB14" s="13">
        <v>1.757273595139108E-2</v>
      </c>
      <c r="BC14" s="13">
        <v>2.0533719826708301E-2</v>
      </c>
      <c r="BD14" s="13">
        <v>3.8702047130163557E-2</v>
      </c>
      <c r="BE14" s="13">
        <v>2.5125173836848921E-2</v>
      </c>
      <c r="BF14" s="13">
        <v>5.0770300519434999E-2</v>
      </c>
      <c r="BH14" s="13">
        <v>2.5016453084172621E-2</v>
      </c>
      <c r="BI14" s="13">
        <v>1.7524068161461612E-2</v>
      </c>
      <c r="BJ14" s="13">
        <v>2.9882354007842019E-2</v>
      </c>
      <c r="BK14" s="13">
        <v>1.273085411967604E-2</v>
      </c>
      <c r="BL14" s="13">
        <v>1.3613163108743191E-2</v>
      </c>
      <c r="BN14" s="13">
        <v>1.446893178047981E-2</v>
      </c>
      <c r="BO14" s="13">
        <v>3.1147771243860721E-2</v>
      </c>
      <c r="BP14" s="13">
        <v>0</v>
      </c>
      <c r="BQ14" s="13">
        <v>5.2977668980023991E-2</v>
      </c>
      <c r="BR14" s="13">
        <v>5.2457232493545038E-2</v>
      </c>
      <c r="BS14" s="13">
        <v>2.2237089961815591E-2</v>
      </c>
    </row>
    <row r="16" spans="2:73" x14ac:dyDescent="0.35">
      <c r="B16" t="s">
        <v>292</v>
      </c>
    </row>
    <row r="17" spans="2:4" x14ac:dyDescent="0.35">
      <c r="B17" t="s">
        <v>9</v>
      </c>
    </row>
    <row r="19" spans="2:4" x14ac:dyDescent="0.35">
      <c r="B19" s="5" t="str">
        <f>HYPERLINK("#Contents!A1", "Return to Contents")</f>
        <v>Return to Contents</v>
      </c>
    </row>
    <row r="20" spans="2:4" x14ac:dyDescent="0.35">
      <c r="D20" s="20"/>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U19"/>
  <sheetViews>
    <sheetView showGridLines="0" workbookViewId="0">
      <pane xSplit="2" topLeftCell="C1" activePane="topRight" state="frozen"/>
      <selection pane="topRight" activeCell="C10" sqref="C9:C10"/>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313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0.25138691268180702</v>
      </c>
      <c r="D9" s="13">
        <v>0.1461571034969103</v>
      </c>
      <c r="E9" s="13">
        <v>0.25460554924028173</v>
      </c>
      <c r="F9" s="13">
        <v>0.25010484190751359</v>
      </c>
      <c r="G9" s="13">
        <v>0.26517173203513922</v>
      </c>
      <c r="H9" s="13">
        <v>0.31380833589495061</v>
      </c>
      <c r="I9" s="13">
        <v>0.24110333949966881</v>
      </c>
      <c r="K9" s="13">
        <v>0.2869207143050983</v>
      </c>
      <c r="L9" s="13">
        <v>0.21413589759232191</v>
      </c>
      <c r="N9" s="13">
        <v>0.28191171208599097</v>
      </c>
      <c r="O9" s="13">
        <v>0.22478165720872401</v>
      </c>
      <c r="P9" s="13">
        <v>0.25212107924086857</v>
      </c>
      <c r="Q9" s="13">
        <v>0.2609102956731168</v>
      </c>
      <c r="S9" s="13">
        <v>0.25693609305507947</v>
      </c>
      <c r="T9" s="13">
        <v>0.20779558450333771</v>
      </c>
      <c r="U9" s="13">
        <v>0.33247505632327218</v>
      </c>
      <c r="V9" s="13">
        <v>0.31704310971730032</v>
      </c>
      <c r="W9" s="13">
        <v>0.24681169361944691</v>
      </c>
      <c r="X9" s="13">
        <v>0.1984810883502077</v>
      </c>
      <c r="Y9" s="13">
        <v>0.18386450089679429</v>
      </c>
      <c r="Z9" s="13">
        <v>0.2473697777427438</v>
      </c>
      <c r="AB9" s="13">
        <v>0.27850323187040349</v>
      </c>
      <c r="AC9" s="13">
        <v>0.2082262572937115</v>
      </c>
      <c r="AD9" s="13">
        <v>0.27339780954724691</v>
      </c>
      <c r="AE9" s="13">
        <v>0.26403147080773681</v>
      </c>
      <c r="AF9" s="13">
        <v>0.31979861018442107</v>
      </c>
      <c r="AH9" s="13">
        <v>0.28999050767329598</v>
      </c>
      <c r="AI9" s="13">
        <v>0.24660634122808489</v>
      </c>
      <c r="AJ9" s="13">
        <v>0.25280947207452181</v>
      </c>
      <c r="AK9" s="13">
        <v>0.202621671959438</v>
      </c>
      <c r="AL9" s="13">
        <v>0.16986252720282449</v>
      </c>
      <c r="AM9" s="13">
        <v>0.27131541726269132</v>
      </c>
      <c r="AO9" s="13">
        <v>0.28305357091943778</v>
      </c>
      <c r="AP9" s="13">
        <v>0.26501883831763018</v>
      </c>
      <c r="AQ9" s="13">
        <v>0.26661586807862159</v>
      </c>
      <c r="AR9" s="13">
        <v>0.18461986270480099</v>
      </c>
      <c r="AS9" s="13">
        <v>0.19057908638112819</v>
      </c>
      <c r="AT9" s="13">
        <v>0.26407315414700933</v>
      </c>
      <c r="AV9" s="13">
        <v>0.29537158908725208</v>
      </c>
      <c r="AW9" s="13">
        <v>0.22847557731776341</v>
      </c>
      <c r="AX9" s="13">
        <v>0.1965795142622353</v>
      </c>
      <c r="AY9" s="13">
        <v>0.1685588677810135</v>
      </c>
      <c r="AZ9" s="13">
        <v>0.27137556641907701</v>
      </c>
      <c r="BB9" s="13">
        <v>0.28706921873743202</v>
      </c>
      <c r="BC9" s="13">
        <v>0.24049971194606809</v>
      </c>
      <c r="BD9" s="13">
        <v>0.27937079937664822</v>
      </c>
      <c r="BE9" s="13">
        <v>0.2021140214886159</v>
      </c>
      <c r="BF9" s="13">
        <v>0.26493883434746263</v>
      </c>
      <c r="BH9" s="13">
        <v>0.29242561470543782</v>
      </c>
      <c r="BI9" s="13">
        <v>0.2451761700323658</v>
      </c>
      <c r="BJ9" s="13">
        <v>0.27894418388120651</v>
      </c>
      <c r="BK9" s="13">
        <v>0.2055726851648223</v>
      </c>
      <c r="BL9" s="13">
        <v>0.21162790135943599</v>
      </c>
      <c r="BN9" s="13">
        <v>0.2273836672847756</v>
      </c>
      <c r="BO9" s="13">
        <v>0.2341820513158627</v>
      </c>
      <c r="BP9" s="13">
        <v>0.20074770924319671</v>
      </c>
      <c r="BQ9" s="13">
        <v>0.29894524824565738</v>
      </c>
      <c r="BR9" s="13">
        <v>0.23292162536549321</v>
      </c>
      <c r="BS9" s="13">
        <v>0.29992693397331588</v>
      </c>
    </row>
    <row r="10" spans="2:73" ht="19" customHeight="1" x14ac:dyDescent="0.35">
      <c r="B10" s="12" t="s">
        <v>171</v>
      </c>
      <c r="C10" s="13">
        <v>0.43976871376330778</v>
      </c>
      <c r="D10" s="13">
        <v>0.39932645417953178</v>
      </c>
      <c r="E10" s="13">
        <v>0.39408041071054312</v>
      </c>
      <c r="F10" s="13">
        <v>0.46840251745032452</v>
      </c>
      <c r="G10" s="13">
        <v>0.44841272880555838</v>
      </c>
      <c r="H10" s="13">
        <v>0.46171598834712019</v>
      </c>
      <c r="I10" s="13">
        <v>0.45010115700779552</v>
      </c>
      <c r="K10" s="13">
        <v>0.42839292515963989</v>
      </c>
      <c r="L10" s="13">
        <v>0.45215319599484971</v>
      </c>
      <c r="N10" s="13">
        <v>0.48201470169230393</v>
      </c>
      <c r="O10" s="13">
        <v>0.45793478063521897</v>
      </c>
      <c r="P10" s="13">
        <v>0.39517131925345861</v>
      </c>
      <c r="Q10" s="13">
        <v>0.42788214223880339</v>
      </c>
      <c r="S10" s="13">
        <v>0.43996722960526552</v>
      </c>
      <c r="T10" s="13">
        <v>0.46871348993453688</v>
      </c>
      <c r="U10" s="13">
        <v>0.40790122918468052</v>
      </c>
      <c r="V10" s="13">
        <v>0.39048376137642682</v>
      </c>
      <c r="W10" s="13">
        <v>0.50431313045991555</v>
      </c>
      <c r="X10" s="13">
        <v>0.44836004750367409</v>
      </c>
      <c r="Y10" s="13">
        <v>0.46336744589805268</v>
      </c>
      <c r="Z10" s="13">
        <v>0.38551047980152903</v>
      </c>
      <c r="AB10" s="13">
        <v>0.40717161445852562</v>
      </c>
      <c r="AC10" s="13">
        <v>0.4663342074846013</v>
      </c>
      <c r="AD10" s="13">
        <v>0.4243821254364008</v>
      </c>
      <c r="AE10" s="13">
        <v>0.46569784230353461</v>
      </c>
      <c r="AF10" s="13">
        <v>0.47568147275431499</v>
      </c>
      <c r="AH10" s="13">
        <v>0.42134992485330408</v>
      </c>
      <c r="AI10" s="13">
        <v>0.4796770373692037</v>
      </c>
      <c r="AJ10" s="13">
        <v>0.48426070015933831</v>
      </c>
      <c r="AK10" s="13">
        <v>0.53508580394640537</v>
      </c>
      <c r="AL10" s="13">
        <v>0.42584552860025188</v>
      </c>
      <c r="AM10" s="13">
        <v>0.41847825137399519</v>
      </c>
      <c r="AO10" s="13">
        <v>0.43794169908587449</v>
      </c>
      <c r="AP10" s="13">
        <v>0.47683236136981177</v>
      </c>
      <c r="AQ10" s="13">
        <v>0.48291123967076471</v>
      </c>
      <c r="AR10" s="13">
        <v>0.51045024356089219</v>
      </c>
      <c r="AS10" s="13">
        <v>0.42926577732938848</v>
      </c>
      <c r="AT10" s="13">
        <v>0.40410976870716042</v>
      </c>
      <c r="AV10" s="13">
        <v>0.44532673289638219</v>
      </c>
      <c r="AW10" s="13">
        <v>0.50084336719195111</v>
      </c>
      <c r="AX10" s="13">
        <v>0.5689251752930593</v>
      </c>
      <c r="AY10" s="13">
        <v>0.46138259356113681</v>
      </c>
      <c r="AZ10" s="13">
        <v>0.42862546245562139</v>
      </c>
      <c r="BB10" s="13">
        <v>0.45235983873355717</v>
      </c>
      <c r="BC10" s="13">
        <v>0.4725800301004896</v>
      </c>
      <c r="BD10" s="13">
        <v>0.44589037645033958</v>
      </c>
      <c r="BE10" s="13">
        <v>0.52889994561474407</v>
      </c>
      <c r="BF10" s="13">
        <v>0.35035027574730537</v>
      </c>
      <c r="BH10" s="13">
        <v>0.46235376366076147</v>
      </c>
      <c r="BI10" s="13">
        <v>0.46811030134666543</v>
      </c>
      <c r="BJ10" s="13">
        <v>0.46208205446868222</v>
      </c>
      <c r="BK10" s="13">
        <v>0.5035967667268626</v>
      </c>
      <c r="BL10" s="13">
        <v>0.4052092114253934</v>
      </c>
      <c r="BN10" s="13">
        <v>0.47802932282754912</v>
      </c>
      <c r="BO10" s="13">
        <v>0.44513724183835213</v>
      </c>
      <c r="BP10" s="13">
        <v>0.57337037566159121</v>
      </c>
      <c r="BQ10" s="13">
        <v>0.44778343449650732</v>
      </c>
      <c r="BR10" s="13">
        <v>0.34103233069408029</v>
      </c>
      <c r="BS10" s="13">
        <v>0.43572064690647477</v>
      </c>
    </row>
    <row r="11" spans="2:73" ht="32.15" customHeight="1" x14ac:dyDescent="0.35">
      <c r="B11" s="12" t="s">
        <v>172</v>
      </c>
      <c r="C11" s="13">
        <v>0.16593441972341261</v>
      </c>
      <c r="D11" s="13">
        <v>0.19467005637817289</v>
      </c>
      <c r="E11" s="13">
        <v>0.17514786736993351</v>
      </c>
      <c r="F11" s="13">
        <v>0.16842784475557071</v>
      </c>
      <c r="G11" s="13">
        <v>0.1916748700496001</v>
      </c>
      <c r="H11" s="13">
        <v>0.1213443478676299</v>
      </c>
      <c r="I11" s="13">
        <v>0.15826303365810079</v>
      </c>
      <c r="K11" s="13">
        <v>0.16308729764709279</v>
      </c>
      <c r="L11" s="13">
        <v>0.16916213283612219</v>
      </c>
      <c r="N11" s="13">
        <v>0.115123144191871</v>
      </c>
      <c r="O11" s="13">
        <v>0.15866034472105359</v>
      </c>
      <c r="P11" s="13">
        <v>0.20617879390709051</v>
      </c>
      <c r="Q11" s="13">
        <v>0.17195008983684451</v>
      </c>
      <c r="S11" s="13">
        <v>0.15161385792448179</v>
      </c>
      <c r="T11" s="13">
        <v>0.195446217961327</v>
      </c>
      <c r="U11" s="13">
        <v>0.15212864353526501</v>
      </c>
      <c r="V11" s="13">
        <v>0.1610734377482346</v>
      </c>
      <c r="W11" s="13">
        <v>0.10780631075363389</v>
      </c>
      <c r="X11" s="13">
        <v>0.19674957294343601</v>
      </c>
      <c r="Y11" s="13">
        <v>0.18685059015626079</v>
      </c>
      <c r="Z11" s="13">
        <v>0.2052468702019645</v>
      </c>
      <c r="AB11" s="13">
        <v>0.18750139560422191</v>
      </c>
      <c r="AC11" s="13">
        <v>0.1787060550549732</v>
      </c>
      <c r="AD11" s="13">
        <v>0.1437667211784536</v>
      </c>
      <c r="AE11" s="13">
        <v>0.1618598840512756</v>
      </c>
      <c r="AF11" s="13">
        <v>0.1019291497735996</v>
      </c>
      <c r="AH11" s="13">
        <v>0.17682185822294461</v>
      </c>
      <c r="AI11" s="13">
        <v>0.17813318406953449</v>
      </c>
      <c r="AJ11" s="13">
        <v>0.1494402493130339</v>
      </c>
      <c r="AK11" s="13">
        <v>0.15826286082677141</v>
      </c>
      <c r="AL11" s="13">
        <v>0.17115332552001081</v>
      </c>
      <c r="AM11" s="13">
        <v>0.1459013638200819</v>
      </c>
      <c r="AO11" s="13">
        <v>0.17813443817495819</v>
      </c>
      <c r="AP11" s="13">
        <v>0.14951522830743269</v>
      </c>
      <c r="AQ11" s="13">
        <v>0.14046684130339299</v>
      </c>
      <c r="AR11" s="13">
        <v>0.20977368362587359</v>
      </c>
      <c r="AS11" s="13">
        <v>0.15957335851642809</v>
      </c>
      <c r="AT11" s="13">
        <v>0.1668543997022732</v>
      </c>
      <c r="AV11" s="13">
        <v>0.16156188344917821</v>
      </c>
      <c r="AW11" s="13">
        <v>0.15756234973945421</v>
      </c>
      <c r="AX11" s="13">
        <v>0.1641973515686766</v>
      </c>
      <c r="AY11" s="13">
        <v>0.19531442632612089</v>
      </c>
      <c r="AZ11" s="13">
        <v>0.1479307181100826</v>
      </c>
      <c r="BB11" s="13">
        <v>0.16520443100359811</v>
      </c>
      <c r="BC11" s="13">
        <v>0.18621050509436349</v>
      </c>
      <c r="BD11" s="13">
        <v>0.1162629795904339</v>
      </c>
      <c r="BE11" s="13">
        <v>0.13230423671893871</v>
      </c>
      <c r="BF11" s="13">
        <v>0.1274594604373597</v>
      </c>
      <c r="BH11" s="13">
        <v>0.15783005638222691</v>
      </c>
      <c r="BI11" s="13">
        <v>0.19900982177140961</v>
      </c>
      <c r="BJ11" s="13">
        <v>0.11201323239596681</v>
      </c>
      <c r="BK11" s="13">
        <v>0.15039306907876551</v>
      </c>
      <c r="BL11" s="13">
        <v>0.16700902009170049</v>
      </c>
      <c r="BN11" s="13">
        <v>0.17791882320394939</v>
      </c>
      <c r="BO11" s="13">
        <v>0.18518039488031651</v>
      </c>
      <c r="BP11" s="13">
        <v>0.12962471805103701</v>
      </c>
      <c r="BQ11" s="13">
        <v>0.14372028011313109</v>
      </c>
      <c r="BR11" s="13">
        <v>0.1733649907067053</v>
      </c>
      <c r="BS11" s="13">
        <v>0.15439611210952989</v>
      </c>
    </row>
    <row r="12" spans="2:73" ht="19" customHeight="1" x14ac:dyDescent="0.35">
      <c r="B12" s="12" t="s">
        <v>173</v>
      </c>
      <c r="C12" s="13">
        <v>5.5878399547513363E-2</v>
      </c>
      <c r="D12" s="13">
        <v>0.1123373070177236</v>
      </c>
      <c r="E12" s="13">
        <v>6.3438610301033857E-2</v>
      </c>
      <c r="F12" s="13">
        <v>3.7546671078432889E-2</v>
      </c>
      <c r="G12" s="13">
        <v>3.3629849166878681E-2</v>
      </c>
      <c r="H12" s="13">
        <v>4.4629172682076002E-2</v>
      </c>
      <c r="I12" s="13">
        <v>6.1773248366304649E-2</v>
      </c>
      <c r="K12" s="13">
        <v>6.5098886359783156E-2</v>
      </c>
      <c r="L12" s="13">
        <v>4.6785997268538597E-2</v>
      </c>
      <c r="N12" s="13">
        <v>6.6299670187870807E-2</v>
      </c>
      <c r="O12" s="13">
        <v>6.9796901205868872E-2</v>
      </c>
      <c r="P12" s="13">
        <v>6.5709829035383249E-2</v>
      </c>
      <c r="Q12" s="13">
        <v>2.347546666142885E-2</v>
      </c>
      <c r="S12" s="13">
        <v>4.5148644699946353E-2</v>
      </c>
      <c r="T12" s="13">
        <v>6.3502807187649682E-2</v>
      </c>
      <c r="U12" s="13">
        <v>5.5159480919552327E-2</v>
      </c>
      <c r="V12" s="13">
        <v>4.8458977812335498E-2</v>
      </c>
      <c r="W12" s="13">
        <v>6.8134153336516332E-2</v>
      </c>
      <c r="X12" s="13">
        <v>7.2052152078992002E-2</v>
      </c>
      <c r="Y12" s="13">
        <v>8.3756722686344917E-2</v>
      </c>
      <c r="Z12" s="13">
        <v>4.1135977268570822E-2</v>
      </c>
      <c r="AB12" s="13">
        <v>3.8382511049588383E-2</v>
      </c>
      <c r="AC12" s="13">
        <v>5.0184424072014983E-2</v>
      </c>
      <c r="AD12" s="13">
        <v>7.7131587803306922E-2</v>
      </c>
      <c r="AE12" s="13">
        <v>6.2464652088538693E-2</v>
      </c>
      <c r="AF12" s="13">
        <v>5.6411553894137531E-2</v>
      </c>
      <c r="AH12" s="13">
        <v>4.0080385761098097E-2</v>
      </c>
      <c r="AI12" s="13">
        <v>4.4163285599026103E-2</v>
      </c>
      <c r="AJ12" s="13">
        <v>5.1827049761357463E-2</v>
      </c>
      <c r="AK12" s="13">
        <v>6.9928922352261932E-2</v>
      </c>
      <c r="AL12" s="13">
        <v>9.6774234665833986E-2</v>
      </c>
      <c r="AM12" s="13">
        <v>7.9799827673686485E-2</v>
      </c>
      <c r="AO12" s="13">
        <v>3.2945079788492232E-2</v>
      </c>
      <c r="AP12" s="13">
        <v>5.4250720741392193E-2</v>
      </c>
      <c r="AQ12" s="13">
        <v>4.9867086160402287E-2</v>
      </c>
      <c r="AR12" s="13">
        <v>5.7392024514461577E-2</v>
      </c>
      <c r="AS12" s="13">
        <v>9.892010222211714E-2</v>
      </c>
      <c r="AT12" s="13">
        <v>8.0324023416913887E-2</v>
      </c>
      <c r="AV12" s="13">
        <v>4.042399557142537E-2</v>
      </c>
      <c r="AW12" s="13">
        <v>5.3756585201144701E-2</v>
      </c>
      <c r="AX12" s="13">
        <v>3.8782229752216929E-2</v>
      </c>
      <c r="AY12" s="13">
        <v>0.1130972938729542</v>
      </c>
      <c r="AZ12" s="13">
        <v>6.9245061641764652E-2</v>
      </c>
      <c r="BB12" s="13">
        <v>3.9365237433115999E-2</v>
      </c>
      <c r="BC12" s="13">
        <v>4.6532209655644488E-2</v>
      </c>
      <c r="BD12" s="13">
        <v>8.1894979027963111E-2</v>
      </c>
      <c r="BE12" s="13">
        <v>0.1037386497557531</v>
      </c>
      <c r="BF12" s="13">
        <v>5.2865144810749047E-2</v>
      </c>
      <c r="BH12" s="13">
        <v>3.0922717467862709E-2</v>
      </c>
      <c r="BI12" s="13">
        <v>4.077185463005864E-2</v>
      </c>
      <c r="BJ12" s="13">
        <v>8.0694624058139056E-2</v>
      </c>
      <c r="BK12" s="13">
        <v>7.0345231712633488E-2</v>
      </c>
      <c r="BL12" s="13">
        <v>9.8598694614102617E-2</v>
      </c>
      <c r="BN12" s="13">
        <v>4.9467145750625267E-2</v>
      </c>
      <c r="BO12" s="13">
        <v>5.6641449170472827E-2</v>
      </c>
      <c r="BP12" s="13">
        <v>7.5528195341823548E-2</v>
      </c>
      <c r="BQ12" s="13">
        <v>4.3640145356094839E-2</v>
      </c>
      <c r="BR12" s="13">
        <v>9.9726032629214312E-2</v>
      </c>
      <c r="BS12" s="13">
        <v>4.6117838965780943E-2</v>
      </c>
    </row>
    <row r="13" spans="2:73" ht="19" customHeight="1" x14ac:dyDescent="0.35">
      <c r="B13" s="12" t="s">
        <v>174</v>
      </c>
      <c r="C13" s="13">
        <v>2.240083974685049E-2</v>
      </c>
      <c r="D13" s="13">
        <v>3.5134711775856163E-2</v>
      </c>
      <c r="E13" s="13">
        <v>1.920950873347169E-2</v>
      </c>
      <c r="F13" s="13">
        <v>2.3781889468626409E-2</v>
      </c>
      <c r="G13" s="13">
        <v>1.603997110240268E-2</v>
      </c>
      <c r="H13" s="13">
        <v>2.1777932442464801E-2</v>
      </c>
      <c r="I13" s="13">
        <v>2.3336032908820178E-2</v>
      </c>
      <c r="K13" s="13">
        <v>2.2825400892608181E-2</v>
      </c>
      <c r="L13" s="13">
        <v>2.2027651372522349E-2</v>
      </c>
      <c r="N13" s="13">
        <v>1.415019904258653E-2</v>
      </c>
      <c r="O13" s="13">
        <v>2.5301477287812211E-2</v>
      </c>
      <c r="P13" s="13">
        <v>1.1255397432309539E-2</v>
      </c>
      <c r="Q13" s="13">
        <v>3.5661081106641082E-2</v>
      </c>
      <c r="S13" s="13">
        <v>2.5477842959932339E-2</v>
      </c>
      <c r="T13" s="13">
        <v>1.698696371549727E-2</v>
      </c>
      <c r="U13" s="13">
        <v>2.5461528762507381E-2</v>
      </c>
      <c r="V13" s="13">
        <v>1.4999811141528289E-2</v>
      </c>
      <c r="W13" s="13">
        <v>2.3179941985331069E-2</v>
      </c>
      <c r="X13" s="13">
        <v>2.1747398919437541E-2</v>
      </c>
      <c r="Y13" s="13">
        <v>4.0566381079977107E-2</v>
      </c>
      <c r="Z13" s="13">
        <v>2.480330933847872E-2</v>
      </c>
      <c r="AB13" s="13">
        <v>1.2160191734721741E-2</v>
      </c>
      <c r="AC13" s="13">
        <v>3.136448247250602E-2</v>
      </c>
      <c r="AD13" s="13">
        <v>2.4754506969276641E-2</v>
      </c>
      <c r="AE13" s="13">
        <v>7.6290572345280661E-3</v>
      </c>
      <c r="AF13" s="13">
        <v>2.745273268274365E-2</v>
      </c>
      <c r="AH13" s="13">
        <v>1.7858186838545249E-2</v>
      </c>
      <c r="AI13" s="13">
        <v>1.7694854225479121E-2</v>
      </c>
      <c r="AJ13" s="13">
        <v>4.739994601042137E-2</v>
      </c>
      <c r="AK13" s="13">
        <v>7.590094409925573E-3</v>
      </c>
      <c r="AL13" s="13">
        <v>4.1071910070544643E-2</v>
      </c>
      <c r="AM13" s="13">
        <v>2.3400479631836751E-2</v>
      </c>
      <c r="AO13" s="13">
        <v>1.296773174416453E-2</v>
      </c>
      <c r="AP13" s="13">
        <v>2.1610462749958679E-2</v>
      </c>
      <c r="AQ13" s="13">
        <v>4.6143506121205713E-2</v>
      </c>
      <c r="AR13" s="13">
        <v>0</v>
      </c>
      <c r="AS13" s="13">
        <v>4.2088339672622398E-2</v>
      </c>
      <c r="AT13" s="13">
        <v>2.2232527813063261E-2</v>
      </c>
      <c r="AV13" s="13">
        <v>2.352174484067944E-2</v>
      </c>
      <c r="AW13" s="13">
        <v>2.974713924858239E-2</v>
      </c>
      <c r="AX13" s="13">
        <v>0</v>
      </c>
      <c r="AY13" s="13">
        <v>1.8934531493995901E-2</v>
      </c>
      <c r="AZ13" s="13">
        <v>2.674259601520854E-2</v>
      </c>
      <c r="BB13" s="13">
        <v>1.097773122105361E-2</v>
      </c>
      <c r="BC13" s="13">
        <v>3.5259086339265167E-2</v>
      </c>
      <c r="BD13" s="13">
        <v>3.7905162010954778E-2</v>
      </c>
      <c r="BE13" s="13">
        <v>0</v>
      </c>
      <c r="BF13" s="13">
        <v>0.1019158515264111</v>
      </c>
      <c r="BH13" s="13">
        <v>1.2507841382930041E-2</v>
      </c>
      <c r="BI13" s="13">
        <v>2.986077704022623E-2</v>
      </c>
      <c r="BJ13" s="13">
        <v>2.9655674150570251E-2</v>
      </c>
      <c r="BK13" s="13">
        <v>3.6060018189624662E-2</v>
      </c>
      <c r="BL13" s="13">
        <v>4.7484652289171703E-2</v>
      </c>
      <c r="BN13" s="13">
        <v>3.4043703948084397E-2</v>
      </c>
      <c r="BO13" s="13">
        <v>2.285329230933927E-2</v>
      </c>
      <c r="BP13" s="13">
        <v>0</v>
      </c>
      <c r="BQ13" s="13">
        <v>1.043965219342689E-2</v>
      </c>
      <c r="BR13" s="13">
        <v>5.2268574368695683E-2</v>
      </c>
      <c r="BS13" s="13">
        <v>1.860472029950341E-2</v>
      </c>
    </row>
    <row r="14" spans="2:73" ht="19" customHeight="1" x14ac:dyDescent="0.35">
      <c r="B14" s="12" t="s">
        <v>120</v>
      </c>
      <c r="C14" s="13">
        <v>6.4630714537108863E-2</v>
      </c>
      <c r="D14" s="13">
        <v>0.11237436715180529</v>
      </c>
      <c r="E14" s="13">
        <v>9.3518053644736185E-2</v>
      </c>
      <c r="F14" s="13">
        <v>5.1736235339531839E-2</v>
      </c>
      <c r="G14" s="13">
        <v>4.5070848840420889E-2</v>
      </c>
      <c r="H14" s="13">
        <v>3.6724222765758693E-2</v>
      </c>
      <c r="I14" s="13">
        <v>6.5423188559309939E-2</v>
      </c>
      <c r="K14" s="13">
        <v>3.3674775635777712E-2</v>
      </c>
      <c r="L14" s="13">
        <v>9.5735124935645177E-2</v>
      </c>
      <c r="N14" s="13">
        <v>4.0500572799376973E-2</v>
      </c>
      <c r="O14" s="13">
        <v>6.3524838941322326E-2</v>
      </c>
      <c r="P14" s="13">
        <v>6.9563581130889257E-2</v>
      </c>
      <c r="Q14" s="13">
        <v>8.0120924483165365E-2</v>
      </c>
      <c r="S14" s="13">
        <v>8.0856331755294594E-2</v>
      </c>
      <c r="T14" s="13">
        <v>4.755493669765129E-2</v>
      </c>
      <c r="U14" s="13">
        <v>2.6874061274722531E-2</v>
      </c>
      <c r="V14" s="13">
        <v>6.7940902204174383E-2</v>
      </c>
      <c r="W14" s="13">
        <v>4.9754769845156102E-2</v>
      </c>
      <c r="X14" s="13">
        <v>6.2609740204252751E-2</v>
      </c>
      <c r="Y14" s="13">
        <v>4.159435928257009E-2</v>
      </c>
      <c r="Z14" s="13">
        <v>9.5933585646713115E-2</v>
      </c>
      <c r="AB14" s="13">
        <v>7.628105528253902E-2</v>
      </c>
      <c r="AC14" s="13">
        <v>6.5184573622193015E-2</v>
      </c>
      <c r="AD14" s="13">
        <v>5.6567249065315142E-2</v>
      </c>
      <c r="AE14" s="13">
        <v>3.8317093514386329E-2</v>
      </c>
      <c r="AF14" s="13">
        <v>1.8726480710783418E-2</v>
      </c>
      <c r="AH14" s="13">
        <v>5.3899136650811967E-2</v>
      </c>
      <c r="AI14" s="13">
        <v>3.3725297508671759E-2</v>
      </c>
      <c r="AJ14" s="13">
        <v>1.4262582681327169E-2</v>
      </c>
      <c r="AK14" s="13">
        <v>2.6510646505197692E-2</v>
      </c>
      <c r="AL14" s="13">
        <v>9.529247394053382E-2</v>
      </c>
      <c r="AM14" s="13">
        <v>6.1104660237708518E-2</v>
      </c>
      <c r="AO14" s="13">
        <v>5.4957480287072723E-2</v>
      </c>
      <c r="AP14" s="13">
        <v>3.2772388513774467E-2</v>
      </c>
      <c r="AQ14" s="13">
        <v>1.3995458665612781E-2</v>
      </c>
      <c r="AR14" s="13">
        <v>3.7764185593971468E-2</v>
      </c>
      <c r="AS14" s="13">
        <v>7.9573335878315582E-2</v>
      </c>
      <c r="AT14" s="13">
        <v>6.2406126213579743E-2</v>
      </c>
      <c r="AV14" s="13">
        <v>3.379405415508268E-2</v>
      </c>
      <c r="AW14" s="13">
        <v>2.961498130110421E-2</v>
      </c>
      <c r="AX14" s="13">
        <v>3.1515729123811793E-2</v>
      </c>
      <c r="AY14" s="13">
        <v>4.2712286964778842E-2</v>
      </c>
      <c r="AZ14" s="13">
        <v>5.6080595358245701E-2</v>
      </c>
      <c r="BB14" s="13">
        <v>4.5023542871242953E-2</v>
      </c>
      <c r="BC14" s="13">
        <v>1.8918456864169039E-2</v>
      </c>
      <c r="BD14" s="13">
        <v>3.8675703543660143E-2</v>
      </c>
      <c r="BE14" s="13">
        <v>3.2943146421948233E-2</v>
      </c>
      <c r="BF14" s="13">
        <v>0.10247043313071209</v>
      </c>
      <c r="BH14" s="13">
        <v>4.3960006400781071E-2</v>
      </c>
      <c r="BI14" s="13">
        <v>1.7071075179274309E-2</v>
      </c>
      <c r="BJ14" s="13">
        <v>3.6610231045435183E-2</v>
      </c>
      <c r="BK14" s="13">
        <v>3.4032229127291411E-2</v>
      </c>
      <c r="BL14" s="13">
        <v>7.007052022019572E-2</v>
      </c>
      <c r="BN14" s="13">
        <v>3.3157336985016279E-2</v>
      </c>
      <c r="BO14" s="13">
        <v>5.6005570485656617E-2</v>
      </c>
      <c r="BP14" s="13">
        <v>2.07290017023515E-2</v>
      </c>
      <c r="BQ14" s="13">
        <v>5.5471239595182673E-2</v>
      </c>
      <c r="BR14" s="13">
        <v>0.1006864462358113</v>
      </c>
      <c r="BS14" s="13">
        <v>4.5233747745395021E-2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U19"/>
  <sheetViews>
    <sheetView showGridLines="0" workbookViewId="0">
      <pane xSplit="2" topLeftCell="BJ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0.19827591003100581</v>
      </c>
      <c r="D9" s="13">
        <v>0.20359371505362059</v>
      </c>
      <c r="E9" s="13">
        <v>0.1612194630436648</v>
      </c>
      <c r="F9" s="13">
        <v>0.1760078288521322</v>
      </c>
      <c r="G9" s="13">
        <v>0.21900035771062071</v>
      </c>
      <c r="H9" s="13">
        <v>0.25167902088106081</v>
      </c>
      <c r="I9" s="13">
        <v>0.18349948863033971</v>
      </c>
      <c r="K9" s="13">
        <v>0.19653599695009591</v>
      </c>
      <c r="L9" s="13">
        <v>0.20047058036628759</v>
      </c>
      <c r="N9" s="13">
        <v>0.14688280078043531</v>
      </c>
      <c r="O9" s="13">
        <v>0.18826227269498391</v>
      </c>
      <c r="P9" s="13">
        <v>0.19871822921743751</v>
      </c>
      <c r="Q9" s="13">
        <v>0.2468501728516517</v>
      </c>
      <c r="S9" s="13">
        <v>0.19063160489287909</v>
      </c>
      <c r="T9" s="13">
        <v>0.18729691219943259</v>
      </c>
      <c r="U9" s="13">
        <v>0.23382952191259679</v>
      </c>
      <c r="V9" s="13">
        <v>0.2122023895902343</v>
      </c>
      <c r="W9" s="13">
        <v>0.20080820934733171</v>
      </c>
      <c r="X9" s="13">
        <v>0.18358046812655071</v>
      </c>
      <c r="Y9" s="13">
        <v>8.4621883952546592E-2</v>
      </c>
      <c r="Z9" s="13">
        <v>0.2559958014800825</v>
      </c>
      <c r="AB9" s="13">
        <v>0.24491173456193471</v>
      </c>
      <c r="AC9" s="13">
        <v>0.205933596552415</v>
      </c>
      <c r="AD9" s="13">
        <v>0.19145083819028269</v>
      </c>
      <c r="AE9" s="13">
        <v>0.19194807690941709</v>
      </c>
      <c r="AF9" s="13">
        <v>0.1366148050245419</v>
      </c>
      <c r="AH9" s="13">
        <v>0.28165337875072027</v>
      </c>
      <c r="AI9" s="13">
        <v>0.12985170558848</v>
      </c>
      <c r="AJ9" s="13">
        <v>0.15869658399538891</v>
      </c>
      <c r="AK9" s="13">
        <v>9.6489562794540962E-2</v>
      </c>
      <c r="AL9" s="13">
        <v>0.27876987985786078</v>
      </c>
      <c r="AM9" s="13">
        <v>0.12798005397895021</v>
      </c>
      <c r="AO9" s="13">
        <v>0.26573364020140933</v>
      </c>
      <c r="AP9" s="13">
        <v>0.14341575188789801</v>
      </c>
      <c r="AQ9" s="13">
        <v>0.15114101460044019</v>
      </c>
      <c r="AR9" s="13">
        <v>9.1065620715223394E-2</v>
      </c>
      <c r="AS9" s="13">
        <v>0.28562378146424627</v>
      </c>
      <c r="AT9" s="13">
        <v>0.13468933587946419</v>
      </c>
      <c r="AV9" s="13">
        <v>0.14762600638570231</v>
      </c>
      <c r="AW9" s="13">
        <v>0.1789714214870341</v>
      </c>
      <c r="AX9" s="13">
        <v>0.1185404734081079</v>
      </c>
      <c r="AY9" s="13">
        <v>0.27512799150235878</v>
      </c>
      <c r="AZ9" s="13">
        <v>0.1294264921772407</v>
      </c>
      <c r="BB9" s="13">
        <v>0.28253699894978601</v>
      </c>
      <c r="BC9" s="13">
        <v>0.1416251702394605</v>
      </c>
      <c r="BD9" s="13">
        <v>8.8515692293244075E-2</v>
      </c>
      <c r="BE9" s="13">
        <v>9.0016056936602556E-2</v>
      </c>
      <c r="BF9" s="13">
        <v>0.2356996844082572</v>
      </c>
      <c r="BH9" s="13">
        <v>0.26397191809597492</v>
      </c>
      <c r="BI9" s="13">
        <v>0.16491490248527349</v>
      </c>
      <c r="BJ9" s="13">
        <v>8.8850637800828955E-2</v>
      </c>
      <c r="BK9" s="13">
        <v>0.10900239118758789</v>
      </c>
      <c r="BL9" s="13">
        <v>0.25016417738021618</v>
      </c>
      <c r="BN9" s="13">
        <v>0.13280974823631789</v>
      </c>
      <c r="BO9" s="13">
        <v>9.3636888745663518E-2</v>
      </c>
      <c r="BP9" s="13">
        <v>7.980442123949591E-2</v>
      </c>
      <c r="BQ9" s="13">
        <v>0.15919505702993891</v>
      </c>
      <c r="BR9" s="13">
        <v>0.30450944593562929</v>
      </c>
      <c r="BS9" s="13">
        <v>0.3295559482495391</v>
      </c>
    </row>
    <row r="10" spans="2:73" ht="19" customHeight="1" x14ac:dyDescent="0.35">
      <c r="B10" s="12" t="s">
        <v>171</v>
      </c>
      <c r="C10" s="13">
        <v>0.15724884190955901</v>
      </c>
      <c r="D10" s="13">
        <v>0.24991584757109331</v>
      </c>
      <c r="E10" s="13">
        <v>0.1784032842846737</v>
      </c>
      <c r="F10" s="13">
        <v>0.18453050780407049</v>
      </c>
      <c r="G10" s="13">
        <v>0.13464273673458249</v>
      </c>
      <c r="H10" s="13">
        <v>0.13638525244968849</v>
      </c>
      <c r="I10" s="13">
        <v>0.11521683572952621</v>
      </c>
      <c r="K10" s="13">
        <v>0.13053460757917751</v>
      </c>
      <c r="L10" s="13">
        <v>0.1843239333071677</v>
      </c>
      <c r="N10" s="13">
        <v>0.16918018584761871</v>
      </c>
      <c r="O10" s="13">
        <v>0.1704523552725504</v>
      </c>
      <c r="P10" s="13">
        <v>0.13458988754430201</v>
      </c>
      <c r="Q10" s="13">
        <v>0.14566824731132791</v>
      </c>
      <c r="S10" s="13">
        <v>0.1977314925617589</v>
      </c>
      <c r="T10" s="13">
        <v>0.17566714169415179</v>
      </c>
      <c r="U10" s="13">
        <v>5.7820471390018523E-2</v>
      </c>
      <c r="V10" s="13">
        <v>0.14678350009967711</v>
      </c>
      <c r="W10" s="13">
        <v>0.1364567645403007</v>
      </c>
      <c r="X10" s="13">
        <v>0.1377205995427381</v>
      </c>
      <c r="Y10" s="13">
        <v>0.17448868667634279</v>
      </c>
      <c r="Z10" s="13">
        <v>0.1264541521667468</v>
      </c>
      <c r="AB10" s="13">
        <v>0.18343860224140141</v>
      </c>
      <c r="AC10" s="13">
        <v>0.14773477991850889</v>
      </c>
      <c r="AD10" s="13">
        <v>0.14359257673339551</v>
      </c>
      <c r="AE10" s="13">
        <v>0.1144016444506943</v>
      </c>
      <c r="AF10" s="13">
        <v>0.21787034860335969</v>
      </c>
      <c r="AH10" s="13">
        <v>0.17632023490279039</v>
      </c>
      <c r="AI10" s="13">
        <v>0.1698465977248533</v>
      </c>
      <c r="AJ10" s="13">
        <v>0.1057456393652742</v>
      </c>
      <c r="AK10" s="13">
        <v>0.1405023185800538</v>
      </c>
      <c r="AL10" s="13">
        <v>0.17741936193778851</v>
      </c>
      <c r="AM10" s="13">
        <v>0.1278134452284603</v>
      </c>
      <c r="AO10" s="13">
        <v>0.1761898863428466</v>
      </c>
      <c r="AP10" s="13">
        <v>0.1748863800625656</v>
      </c>
      <c r="AQ10" s="13">
        <v>0.12587775404294699</v>
      </c>
      <c r="AR10" s="13">
        <v>0.14612640691835521</v>
      </c>
      <c r="AS10" s="13">
        <v>0.17919353827079629</v>
      </c>
      <c r="AT10" s="13">
        <v>0.12543558432426299</v>
      </c>
      <c r="AV10" s="13">
        <v>0.1817144120625433</v>
      </c>
      <c r="AW10" s="13">
        <v>0.1425004893481078</v>
      </c>
      <c r="AX10" s="13">
        <v>0.13592683382646681</v>
      </c>
      <c r="AY10" s="13">
        <v>0.20246466966535939</v>
      </c>
      <c r="AZ10" s="13">
        <v>0.1308901729745349</v>
      </c>
      <c r="BB10" s="13">
        <v>0.16148062714320391</v>
      </c>
      <c r="BC10" s="13">
        <v>0.154776920229478</v>
      </c>
      <c r="BD10" s="13">
        <v>0.1155686663194995</v>
      </c>
      <c r="BE10" s="13">
        <v>0.1344701058707389</v>
      </c>
      <c r="BF10" s="13">
        <v>0.214710632056588</v>
      </c>
      <c r="BH10" s="13">
        <v>0.1594797906410266</v>
      </c>
      <c r="BI10" s="13">
        <v>0.15910572382343091</v>
      </c>
      <c r="BJ10" s="13">
        <v>0.1263987909827004</v>
      </c>
      <c r="BK10" s="13">
        <v>9.2771618506700348E-2</v>
      </c>
      <c r="BL10" s="13">
        <v>0.1994973703980793</v>
      </c>
      <c r="BN10" s="13">
        <v>0.15532705960314619</v>
      </c>
      <c r="BO10" s="13">
        <v>0.1134106721367993</v>
      </c>
      <c r="BP10" s="13">
        <v>0.1404086179610266</v>
      </c>
      <c r="BQ10" s="13">
        <v>0.16521993851542571</v>
      </c>
      <c r="BR10" s="13">
        <v>0.17690181116576029</v>
      </c>
      <c r="BS10" s="13">
        <v>0.17247545258171451</v>
      </c>
    </row>
    <row r="11" spans="2:73" ht="32.15" customHeight="1" x14ac:dyDescent="0.35">
      <c r="B11" s="12" t="s">
        <v>172</v>
      </c>
      <c r="C11" s="13">
        <v>0.220350710369666</v>
      </c>
      <c r="D11" s="13">
        <v>0.21538305103306279</v>
      </c>
      <c r="E11" s="13">
        <v>0.24818883886477169</v>
      </c>
      <c r="F11" s="13">
        <v>0.23962200590120711</v>
      </c>
      <c r="G11" s="13">
        <v>0.23444718493843941</v>
      </c>
      <c r="H11" s="13">
        <v>0.19576407320969419</v>
      </c>
      <c r="I11" s="13">
        <v>0.19733425169279881</v>
      </c>
      <c r="K11" s="13">
        <v>0.1955043207824031</v>
      </c>
      <c r="L11" s="13">
        <v>0.2457026659017609</v>
      </c>
      <c r="N11" s="13">
        <v>0.2265850054497697</v>
      </c>
      <c r="O11" s="13">
        <v>0.20519352694116669</v>
      </c>
      <c r="P11" s="13">
        <v>0.20716187934332919</v>
      </c>
      <c r="Q11" s="13">
        <v>0.2497234009204852</v>
      </c>
      <c r="S11" s="13">
        <v>0.24345662681293789</v>
      </c>
      <c r="T11" s="13">
        <v>0.2274795325953336</v>
      </c>
      <c r="U11" s="13">
        <v>0.26362213709389543</v>
      </c>
      <c r="V11" s="13">
        <v>0.19495570779133339</v>
      </c>
      <c r="W11" s="13">
        <v>0.16945095643110691</v>
      </c>
      <c r="X11" s="13">
        <v>0.2322116429883237</v>
      </c>
      <c r="Y11" s="13">
        <v>0.25011146379316362</v>
      </c>
      <c r="Z11" s="13">
        <v>0.1938542897768549</v>
      </c>
      <c r="AB11" s="13">
        <v>0.21651619668779529</v>
      </c>
      <c r="AC11" s="13">
        <v>0.23077795972593351</v>
      </c>
      <c r="AD11" s="13">
        <v>0.19098640797124891</v>
      </c>
      <c r="AE11" s="13">
        <v>0.23349493822164419</v>
      </c>
      <c r="AF11" s="13">
        <v>0.21994159094320531</v>
      </c>
      <c r="AH11" s="13">
        <v>0.2353557447161595</v>
      </c>
      <c r="AI11" s="13">
        <v>0.24111852626428609</v>
      </c>
      <c r="AJ11" s="13">
        <v>0.20546093307924651</v>
      </c>
      <c r="AK11" s="13">
        <v>0.2558543721078318</v>
      </c>
      <c r="AL11" s="13">
        <v>0.1752287093090065</v>
      </c>
      <c r="AM11" s="13">
        <v>0.19283560154654239</v>
      </c>
      <c r="AO11" s="13">
        <v>0.23265893397113499</v>
      </c>
      <c r="AP11" s="13">
        <v>0.23138755970914721</v>
      </c>
      <c r="AQ11" s="13">
        <v>0.1611262327350092</v>
      </c>
      <c r="AR11" s="13">
        <v>0.28745336420890372</v>
      </c>
      <c r="AS11" s="13">
        <v>0.1671064519993794</v>
      </c>
      <c r="AT11" s="13">
        <v>0.22600941152700579</v>
      </c>
      <c r="AV11" s="13">
        <v>0.24548434523412391</v>
      </c>
      <c r="AW11" s="13">
        <v>0.18118820980865941</v>
      </c>
      <c r="AX11" s="13">
        <v>0.259981332143707</v>
      </c>
      <c r="AY11" s="13">
        <v>0.18954035340026071</v>
      </c>
      <c r="AZ11" s="13">
        <v>0.22960497702320029</v>
      </c>
      <c r="BB11" s="13">
        <v>0.22490660090987921</v>
      </c>
      <c r="BC11" s="13">
        <v>0.23331159862762371</v>
      </c>
      <c r="BD11" s="13">
        <v>0.1628877552524042</v>
      </c>
      <c r="BE11" s="13">
        <v>0.210467819354962</v>
      </c>
      <c r="BF11" s="13">
        <v>0.18619551345774271</v>
      </c>
      <c r="BH11" s="13">
        <v>0.23685327189628491</v>
      </c>
      <c r="BI11" s="13">
        <v>0.2320833658353805</v>
      </c>
      <c r="BJ11" s="13">
        <v>0.17539188266305211</v>
      </c>
      <c r="BK11" s="13">
        <v>0.20057562414754351</v>
      </c>
      <c r="BL11" s="13">
        <v>0.18546957584792029</v>
      </c>
      <c r="BN11" s="13">
        <v>0.2307733088676637</v>
      </c>
      <c r="BO11" s="13">
        <v>0.2130064467825665</v>
      </c>
      <c r="BP11" s="13">
        <v>0.24455819882342869</v>
      </c>
      <c r="BQ11" s="13">
        <v>0.2357217537171801</v>
      </c>
      <c r="BR11" s="13">
        <v>0.1312192231742158</v>
      </c>
      <c r="BS11" s="13">
        <v>0.20580028487357749</v>
      </c>
    </row>
    <row r="12" spans="2:73" ht="19" customHeight="1" x14ac:dyDescent="0.35">
      <c r="B12" s="12" t="s">
        <v>173</v>
      </c>
      <c r="C12" s="13">
        <v>0.18291958355353941</v>
      </c>
      <c r="D12" s="13">
        <v>9.3457695019931494E-2</v>
      </c>
      <c r="E12" s="13">
        <v>0.15884807143864779</v>
      </c>
      <c r="F12" s="13">
        <v>0.20197456406014769</v>
      </c>
      <c r="G12" s="13">
        <v>0.2162533431951949</v>
      </c>
      <c r="H12" s="13">
        <v>0.1730483047750313</v>
      </c>
      <c r="I12" s="13">
        <v>0.2101101968754332</v>
      </c>
      <c r="K12" s="13">
        <v>0.2075582388887387</v>
      </c>
      <c r="L12" s="13">
        <v>0.15870025998751519</v>
      </c>
      <c r="N12" s="13">
        <v>0.20859674447254919</v>
      </c>
      <c r="O12" s="13">
        <v>0.1919574353242938</v>
      </c>
      <c r="P12" s="13">
        <v>0.20983852255988689</v>
      </c>
      <c r="Q12" s="13">
        <v>0.12942837872068899</v>
      </c>
      <c r="S12" s="13">
        <v>0.16452988002918009</v>
      </c>
      <c r="T12" s="13">
        <v>0.18675632341248541</v>
      </c>
      <c r="U12" s="13">
        <v>0.1996505669197407</v>
      </c>
      <c r="V12" s="13">
        <v>0.16437930508138979</v>
      </c>
      <c r="W12" s="13">
        <v>0.2327408440442662</v>
      </c>
      <c r="X12" s="13">
        <v>0.17420826573741791</v>
      </c>
      <c r="Y12" s="13">
        <v>0.21577624330571821</v>
      </c>
      <c r="Z12" s="13">
        <v>0.18123070680213299</v>
      </c>
      <c r="AB12" s="13">
        <v>0.162822269628384</v>
      </c>
      <c r="AC12" s="13">
        <v>0.18893311695386969</v>
      </c>
      <c r="AD12" s="13">
        <v>0.17806975490623531</v>
      </c>
      <c r="AE12" s="13">
        <v>0.21758164211304129</v>
      </c>
      <c r="AF12" s="13">
        <v>0.20917114579722301</v>
      </c>
      <c r="AH12" s="13">
        <v>0.13984355273258339</v>
      </c>
      <c r="AI12" s="13">
        <v>0.22118053935821519</v>
      </c>
      <c r="AJ12" s="13">
        <v>0.18324633951845329</v>
      </c>
      <c r="AK12" s="13">
        <v>0.24324159567284009</v>
      </c>
      <c r="AL12" s="13">
        <v>0.19782927674489029</v>
      </c>
      <c r="AM12" s="13">
        <v>0.22411791530483591</v>
      </c>
      <c r="AO12" s="13">
        <v>0.14820280091972449</v>
      </c>
      <c r="AP12" s="13">
        <v>0.2222875417175906</v>
      </c>
      <c r="AQ12" s="13">
        <v>0.20465059413008249</v>
      </c>
      <c r="AR12" s="13">
        <v>0.22023417494669731</v>
      </c>
      <c r="AS12" s="13">
        <v>0.19320659842810509</v>
      </c>
      <c r="AT12" s="13">
        <v>0.2047706591140592</v>
      </c>
      <c r="AV12" s="13">
        <v>0.20071496230485519</v>
      </c>
      <c r="AW12" s="13">
        <v>0.19997192170665479</v>
      </c>
      <c r="AX12" s="13">
        <v>0.25682335930498162</v>
      </c>
      <c r="AY12" s="13">
        <v>0.18555455079290981</v>
      </c>
      <c r="AZ12" s="13">
        <v>0.21077457370727909</v>
      </c>
      <c r="BB12" s="13">
        <v>0.1622866920906488</v>
      </c>
      <c r="BC12" s="13">
        <v>0.22245951928574129</v>
      </c>
      <c r="BD12" s="13">
        <v>0.26522292133347769</v>
      </c>
      <c r="BE12" s="13">
        <v>0.2146357957924169</v>
      </c>
      <c r="BF12" s="13">
        <v>0.158190799876892</v>
      </c>
      <c r="BH12" s="13">
        <v>0.16766573808894661</v>
      </c>
      <c r="BI12" s="13">
        <v>0.22339370161029409</v>
      </c>
      <c r="BJ12" s="13">
        <v>0.25114989824219758</v>
      </c>
      <c r="BK12" s="13">
        <v>0.21734425952516309</v>
      </c>
      <c r="BL12" s="13">
        <v>0.15934953084492681</v>
      </c>
      <c r="BN12" s="13">
        <v>0.25351652963802213</v>
      </c>
      <c r="BO12" s="13">
        <v>0.1933342745582981</v>
      </c>
      <c r="BP12" s="13">
        <v>0.25008002951090469</v>
      </c>
      <c r="BQ12" s="13">
        <v>0.17631210063315131</v>
      </c>
      <c r="BR12" s="13">
        <v>0.17713163609661189</v>
      </c>
      <c r="BS12" s="13">
        <v>0.1303258475475586</v>
      </c>
    </row>
    <row r="13" spans="2:73" ht="19" customHeight="1" x14ac:dyDescent="0.35">
      <c r="B13" s="12" t="s">
        <v>174</v>
      </c>
      <c r="C13" s="13">
        <v>0.1601190286837651</v>
      </c>
      <c r="D13" s="13">
        <v>0.11819415042376839</v>
      </c>
      <c r="E13" s="13">
        <v>0.15094161367237849</v>
      </c>
      <c r="F13" s="13">
        <v>0.1014527360236942</v>
      </c>
      <c r="G13" s="13">
        <v>0.12834422243253141</v>
      </c>
      <c r="H13" s="13">
        <v>0.1619502319046498</v>
      </c>
      <c r="I13" s="13">
        <v>0.24489400885680529</v>
      </c>
      <c r="K13" s="13">
        <v>0.22094752443729121</v>
      </c>
      <c r="L13" s="13">
        <v>9.7363800097024444E-2</v>
      </c>
      <c r="N13" s="13">
        <v>0.20619861599846159</v>
      </c>
      <c r="O13" s="13">
        <v>0.16617583206316841</v>
      </c>
      <c r="P13" s="13">
        <v>0.14955046751492199</v>
      </c>
      <c r="Q13" s="13">
        <v>0.13159324978159331</v>
      </c>
      <c r="S13" s="13">
        <v>0.13343321284943019</v>
      </c>
      <c r="T13" s="13">
        <v>0.13098642187160969</v>
      </c>
      <c r="U13" s="13">
        <v>0.19753537959928211</v>
      </c>
      <c r="V13" s="13">
        <v>0.18046176463877889</v>
      </c>
      <c r="W13" s="13">
        <v>0.19531573155584819</v>
      </c>
      <c r="X13" s="13">
        <v>0.18448145032871291</v>
      </c>
      <c r="Y13" s="13">
        <v>0.156898485248299</v>
      </c>
      <c r="Z13" s="13">
        <v>0.16203232409045451</v>
      </c>
      <c r="AB13" s="13">
        <v>0.10124795262379439</v>
      </c>
      <c r="AC13" s="13">
        <v>0.1517470688019579</v>
      </c>
      <c r="AD13" s="13">
        <v>0.2216471504970762</v>
      </c>
      <c r="AE13" s="13">
        <v>0.15683629464037041</v>
      </c>
      <c r="AF13" s="13">
        <v>0.195325660320606</v>
      </c>
      <c r="AH13" s="13">
        <v>9.7759241614091053E-2</v>
      </c>
      <c r="AI13" s="13">
        <v>0.1863647020925393</v>
      </c>
      <c r="AJ13" s="13">
        <v>0.30024155686554471</v>
      </c>
      <c r="AK13" s="13">
        <v>0.18728051538765569</v>
      </c>
      <c r="AL13" s="13">
        <v>7.8130646117758717E-2</v>
      </c>
      <c r="AM13" s="13">
        <v>0.26053681318502298</v>
      </c>
      <c r="AO13" s="13">
        <v>9.5044440323315271E-2</v>
      </c>
      <c r="AP13" s="13">
        <v>0.18064751234723381</v>
      </c>
      <c r="AQ13" s="13">
        <v>0.31346266293647468</v>
      </c>
      <c r="AR13" s="13">
        <v>0.20452347398291379</v>
      </c>
      <c r="AS13" s="13">
        <v>9.0683407946636541E-2</v>
      </c>
      <c r="AT13" s="13">
        <v>0.25013020802093883</v>
      </c>
      <c r="AV13" s="13">
        <v>0.1663440091270687</v>
      </c>
      <c r="AW13" s="13">
        <v>0.25644155710123229</v>
      </c>
      <c r="AX13" s="13">
        <v>0.1816589811613547</v>
      </c>
      <c r="AY13" s="13">
        <v>8.6263018816989806E-2</v>
      </c>
      <c r="AZ13" s="13">
        <v>0.24137214175779251</v>
      </c>
      <c r="BB13" s="13">
        <v>0.1112355326495196</v>
      </c>
      <c r="BC13" s="13">
        <v>0.1902640954015388</v>
      </c>
      <c r="BD13" s="13">
        <v>0.32288421659286309</v>
      </c>
      <c r="BE13" s="13">
        <v>0.28520533795428532</v>
      </c>
      <c r="BF13" s="13">
        <v>0.1055686620149415</v>
      </c>
      <c r="BH13" s="13">
        <v>0.1025556710442619</v>
      </c>
      <c r="BI13" s="13">
        <v>0.17404796973754591</v>
      </c>
      <c r="BJ13" s="13">
        <v>0.32243984440146822</v>
      </c>
      <c r="BK13" s="13">
        <v>0.34163345181149979</v>
      </c>
      <c r="BL13" s="13">
        <v>0.13407134468797521</v>
      </c>
      <c r="BN13" s="13">
        <v>0.18034212116892101</v>
      </c>
      <c r="BO13" s="13">
        <v>0.34924898870582621</v>
      </c>
      <c r="BP13" s="13">
        <v>0.27372018673952392</v>
      </c>
      <c r="BQ13" s="13">
        <v>0.1942731046007603</v>
      </c>
      <c r="BR13" s="13">
        <v>0.12457069463107399</v>
      </c>
      <c r="BS13" s="13">
        <v>9.6870159971038386E-2</v>
      </c>
    </row>
    <row r="14" spans="2:73" ht="19" customHeight="1" x14ac:dyDescent="0.35">
      <c r="B14" s="12" t="s">
        <v>120</v>
      </c>
      <c r="C14" s="13">
        <v>8.1085925452464805E-2</v>
      </c>
      <c r="D14" s="13">
        <v>0.11945554089852339</v>
      </c>
      <c r="E14" s="13">
        <v>0.1023987286958634</v>
      </c>
      <c r="F14" s="13">
        <v>9.6412357358747952E-2</v>
      </c>
      <c r="G14" s="13">
        <v>6.7312154988631176E-2</v>
      </c>
      <c r="H14" s="13">
        <v>8.117311677987539E-2</v>
      </c>
      <c r="I14" s="13">
        <v>4.8945218215096821E-2</v>
      </c>
      <c r="K14" s="13">
        <v>4.8919311362293633E-2</v>
      </c>
      <c r="L14" s="13">
        <v>0.1134387603402441</v>
      </c>
      <c r="N14" s="13">
        <v>4.2556647451165427E-2</v>
      </c>
      <c r="O14" s="13">
        <v>7.7958577703836726E-2</v>
      </c>
      <c r="P14" s="13">
        <v>0.10014101382012219</v>
      </c>
      <c r="Q14" s="13">
        <v>9.6736550414253053E-2</v>
      </c>
      <c r="S14" s="13">
        <v>7.0217182853813759E-2</v>
      </c>
      <c r="T14" s="13">
        <v>9.181366822698675E-2</v>
      </c>
      <c r="U14" s="13">
        <v>4.7541923084466357E-2</v>
      </c>
      <c r="V14" s="13">
        <v>0.1012173327985864</v>
      </c>
      <c r="W14" s="13">
        <v>6.5227494081146448E-2</v>
      </c>
      <c r="X14" s="13">
        <v>8.7797573276256757E-2</v>
      </c>
      <c r="Y14" s="13">
        <v>0.1181032370239299</v>
      </c>
      <c r="Z14" s="13">
        <v>8.0432725683728085E-2</v>
      </c>
      <c r="AB14" s="13">
        <v>9.1063244256690296E-2</v>
      </c>
      <c r="AC14" s="13">
        <v>7.4873478047314909E-2</v>
      </c>
      <c r="AD14" s="13">
        <v>7.4253271701761492E-2</v>
      </c>
      <c r="AE14" s="13">
        <v>8.5737403664832651E-2</v>
      </c>
      <c r="AF14" s="13">
        <v>2.1076449311064269E-2</v>
      </c>
      <c r="AH14" s="13">
        <v>6.9067847283655323E-2</v>
      </c>
      <c r="AI14" s="13">
        <v>5.1637928971625981E-2</v>
      </c>
      <c r="AJ14" s="13">
        <v>4.660894717609243E-2</v>
      </c>
      <c r="AK14" s="13">
        <v>7.6631635457077615E-2</v>
      </c>
      <c r="AL14" s="13">
        <v>9.2622126032694901E-2</v>
      </c>
      <c r="AM14" s="13">
        <v>6.6716170756188409E-2</v>
      </c>
      <c r="AO14" s="13">
        <v>8.2170298241569323E-2</v>
      </c>
      <c r="AP14" s="13">
        <v>4.7375254275564778E-2</v>
      </c>
      <c r="AQ14" s="13">
        <v>4.3741741555046419E-2</v>
      </c>
      <c r="AR14" s="13">
        <v>5.0596959227906628E-2</v>
      </c>
      <c r="AS14" s="13">
        <v>8.4186221890836258E-2</v>
      </c>
      <c r="AT14" s="13">
        <v>5.896480113426892E-2</v>
      </c>
      <c r="AV14" s="13">
        <v>5.8116264885706752E-2</v>
      </c>
      <c r="AW14" s="13">
        <v>4.092640054831144E-2</v>
      </c>
      <c r="AX14" s="13">
        <v>4.7069020155382037E-2</v>
      </c>
      <c r="AY14" s="13">
        <v>6.1049415822121471E-2</v>
      </c>
      <c r="AZ14" s="13">
        <v>5.7931642359952303E-2</v>
      </c>
      <c r="BB14" s="13">
        <v>5.7553548256962239E-2</v>
      </c>
      <c r="BC14" s="13">
        <v>5.7562696216157623E-2</v>
      </c>
      <c r="BD14" s="13">
        <v>4.4920748208511239E-2</v>
      </c>
      <c r="BE14" s="13">
        <v>6.5204884090994467E-2</v>
      </c>
      <c r="BF14" s="13">
        <v>9.9634708185578444E-2</v>
      </c>
      <c r="BH14" s="13">
        <v>6.9473610233505123E-2</v>
      </c>
      <c r="BI14" s="13">
        <v>4.6454336508074963E-2</v>
      </c>
      <c r="BJ14" s="13">
        <v>3.5768945909752638E-2</v>
      </c>
      <c r="BK14" s="13">
        <v>3.8672654821505399E-2</v>
      </c>
      <c r="BL14" s="13">
        <v>7.1448000840882195E-2</v>
      </c>
      <c r="BN14" s="13">
        <v>4.7231232485929149E-2</v>
      </c>
      <c r="BO14" s="13">
        <v>3.7362729070846319E-2</v>
      </c>
      <c r="BP14" s="13">
        <v>1.1428545725620029E-2</v>
      </c>
      <c r="BQ14" s="13">
        <v>6.9278045503543842E-2</v>
      </c>
      <c r="BR14" s="13">
        <v>8.5667188996708998E-2</v>
      </c>
      <c r="BS14" s="13">
        <v>6.4972306776571787E-2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U19"/>
  <sheetViews>
    <sheetView showGridLines="0" workbookViewId="0">
      <pane xSplit="2" topLeftCell="C1" activePane="topRight" state="frozen"/>
      <selection pane="topRight" activeCell="B19" sqref="B19"/>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0.48381445548653712</v>
      </c>
      <c r="D9" s="13">
        <v>0.47205096294608567</v>
      </c>
      <c r="E9" s="13">
        <v>0.4636102183763231</v>
      </c>
      <c r="F9" s="13">
        <v>0.46861489174020282</v>
      </c>
      <c r="G9" s="13">
        <v>0.52495071929007953</v>
      </c>
      <c r="H9" s="13">
        <v>0.55405480011276131</v>
      </c>
      <c r="I9" s="13">
        <v>0.43271618570794718</v>
      </c>
      <c r="K9" s="13">
        <v>0.50951634201459961</v>
      </c>
      <c r="L9" s="13">
        <v>0.45922199158836158</v>
      </c>
      <c r="N9" s="13">
        <v>0.49713130862002131</v>
      </c>
      <c r="O9" s="13">
        <v>0.45121060528415879</v>
      </c>
      <c r="P9" s="13">
        <v>0.46795826053709411</v>
      </c>
      <c r="Q9" s="13">
        <v>0.5304362380729134</v>
      </c>
      <c r="S9" s="13">
        <v>0.44144618448996381</v>
      </c>
      <c r="T9" s="13">
        <v>0.47592452822100051</v>
      </c>
      <c r="U9" s="13">
        <v>0.55356744090871823</v>
      </c>
      <c r="V9" s="13">
        <v>0.53291575226485066</v>
      </c>
      <c r="W9" s="13">
        <v>0.51667260765931977</v>
      </c>
      <c r="X9" s="13">
        <v>0.44337398224443603</v>
      </c>
      <c r="Y9" s="13">
        <v>0.50516424403983873</v>
      </c>
      <c r="Z9" s="13">
        <v>0.49286885519969359</v>
      </c>
      <c r="AB9" s="13">
        <v>0.56289819011825382</v>
      </c>
      <c r="AC9" s="13">
        <v>0.47111545259990539</v>
      </c>
      <c r="AD9" s="13">
        <v>0.4557050372178218</v>
      </c>
      <c r="AE9" s="13">
        <v>0.4939652274741389</v>
      </c>
      <c r="AF9" s="13">
        <v>0.45510925598544139</v>
      </c>
      <c r="AH9" s="13">
        <v>0.59156534564674468</v>
      </c>
      <c r="AI9" s="13">
        <v>0.41827922224750708</v>
      </c>
      <c r="AJ9" s="13">
        <v>0.38826720663079822</v>
      </c>
      <c r="AK9" s="13">
        <v>0.41561435969057259</v>
      </c>
      <c r="AL9" s="13">
        <v>0.59055111451507891</v>
      </c>
      <c r="AM9" s="13">
        <v>0.40278523141190631</v>
      </c>
      <c r="AO9" s="13">
        <v>0.56176657329403701</v>
      </c>
      <c r="AP9" s="13">
        <v>0.42484286183935882</v>
      </c>
      <c r="AQ9" s="13">
        <v>0.41036960583347309</v>
      </c>
      <c r="AR9" s="13">
        <v>0.40967806130345508</v>
      </c>
      <c r="AS9" s="13">
        <v>0.67111992266786369</v>
      </c>
      <c r="AT9" s="13">
        <v>0.38149586425363757</v>
      </c>
      <c r="AV9" s="13">
        <v>0.50210892285304709</v>
      </c>
      <c r="AW9" s="13">
        <v>0.4174048184544612</v>
      </c>
      <c r="AX9" s="13">
        <v>0.38389764216462768</v>
      </c>
      <c r="AY9" s="13">
        <v>0.59102289650062667</v>
      </c>
      <c r="AZ9" s="13">
        <v>0.40649705529669011</v>
      </c>
      <c r="BB9" s="13">
        <v>0.58205679486283191</v>
      </c>
      <c r="BC9" s="13">
        <v>0.40131487367852059</v>
      </c>
      <c r="BD9" s="13">
        <v>0.40776649387258718</v>
      </c>
      <c r="BE9" s="13">
        <v>0.35570939813918728</v>
      </c>
      <c r="BF9" s="13">
        <v>0.67698506860607444</v>
      </c>
      <c r="BH9" s="13">
        <v>0.58098752503014506</v>
      </c>
      <c r="BI9" s="13">
        <v>0.3811333756448067</v>
      </c>
      <c r="BJ9" s="13">
        <v>0.41885990452127519</v>
      </c>
      <c r="BK9" s="13">
        <v>0.35428714538211398</v>
      </c>
      <c r="BL9" s="13">
        <v>0.71630920088077843</v>
      </c>
      <c r="BN9" s="13">
        <v>0.42928114313506699</v>
      </c>
      <c r="BO9" s="13">
        <v>0.44345187914562523</v>
      </c>
      <c r="BP9" s="13">
        <v>0.39828656432531417</v>
      </c>
      <c r="BQ9" s="13">
        <v>0.36866150405902842</v>
      </c>
      <c r="BR9" s="13">
        <v>0.65537180886364477</v>
      </c>
      <c r="BS9" s="13">
        <v>0.59796473658452887</v>
      </c>
    </row>
    <row r="10" spans="2:73" ht="19" customHeight="1" x14ac:dyDescent="0.35">
      <c r="B10" s="12" t="s">
        <v>171</v>
      </c>
      <c r="C10" s="13">
        <v>0.35427900129080098</v>
      </c>
      <c r="D10" s="13">
        <v>0.28164272639765481</v>
      </c>
      <c r="E10" s="13">
        <v>0.33905048445596753</v>
      </c>
      <c r="F10" s="13">
        <v>0.36855878848358681</v>
      </c>
      <c r="G10" s="13">
        <v>0.36285630444605371</v>
      </c>
      <c r="H10" s="13">
        <v>0.28970214648049991</v>
      </c>
      <c r="I10" s="13">
        <v>0.42824683460204488</v>
      </c>
      <c r="K10" s="13">
        <v>0.35446625069632132</v>
      </c>
      <c r="L10" s="13">
        <v>0.35261079624102309</v>
      </c>
      <c r="N10" s="13">
        <v>0.39082584643339929</v>
      </c>
      <c r="O10" s="13">
        <v>0.38551404155624941</v>
      </c>
      <c r="P10" s="13">
        <v>0.33585842388456749</v>
      </c>
      <c r="Q10" s="13">
        <v>0.30776833978370888</v>
      </c>
      <c r="S10" s="13">
        <v>0.35876284204424003</v>
      </c>
      <c r="T10" s="13">
        <v>0.36417630951119018</v>
      </c>
      <c r="U10" s="13">
        <v>0.33120640540333718</v>
      </c>
      <c r="V10" s="13">
        <v>0.34378109338602242</v>
      </c>
      <c r="W10" s="13">
        <v>0.31117103810114177</v>
      </c>
      <c r="X10" s="13">
        <v>0.41552038028469168</v>
      </c>
      <c r="Y10" s="13">
        <v>0.30608606748800748</v>
      </c>
      <c r="Z10" s="13">
        <v>0.36333041797052418</v>
      </c>
      <c r="AB10" s="13">
        <v>0.2933343916281041</v>
      </c>
      <c r="AC10" s="13">
        <v>0.36351141723214592</v>
      </c>
      <c r="AD10" s="13">
        <v>0.34391565534323271</v>
      </c>
      <c r="AE10" s="13">
        <v>0.36148618922374448</v>
      </c>
      <c r="AF10" s="13">
        <v>0.4537860354970063</v>
      </c>
      <c r="AH10" s="13">
        <v>0.29333118725007529</v>
      </c>
      <c r="AI10" s="13">
        <v>0.41553211460283618</v>
      </c>
      <c r="AJ10" s="13">
        <v>0.40905639347459521</v>
      </c>
      <c r="AK10" s="13">
        <v>0.45513491902989378</v>
      </c>
      <c r="AL10" s="13">
        <v>0.2918894660254594</v>
      </c>
      <c r="AM10" s="13">
        <v>0.39728878263537942</v>
      </c>
      <c r="AO10" s="13">
        <v>0.30935192759003771</v>
      </c>
      <c r="AP10" s="13">
        <v>0.41157183404381659</v>
      </c>
      <c r="AQ10" s="13">
        <v>0.35337884134347819</v>
      </c>
      <c r="AR10" s="13">
        <v>0.46442754357870802</v>
      </c>
      <c r="AS10" s="13">
        <v>0.24469213309076229</v>
      </c>
      <c r="AT10" s="13">
        <v>0.43131793739019592</v>
      </c>
      <c r="AV10" s="13">
        <v>0.37334986321784308</v>
      </c>
      <c r="AW10" s="13">
        <v>0.39482940355172641</v>
      </c>
      <c r="AX10" s="13">
        <v>0.47031368499596721</v>
      </c>
      <c r="AY10" s="13">
        <v>0.27490372031063348</v>
      </c>
      <c r="AZ10" s="13">
        <v>0.39892691132212199</v>
      </c>
      <c r="BB10" s="13">
        <v>0.30858436283218238</v>
      </c>
      <c r="BC10" s="13">
        <v>0.42262228919446693</v>
      </c>
      <c r="BD10" s="13">
        <v>0.38763840580566522</v>
      </c>
      <c r="BE10" s="13">
        <v>0.48346163587555219</v>
      </c>
      <c r="BF10" s="13">
        <v>0.25710243611845929</v>
      </c>
      <c r="BH10" s="13">
        <v>0.30142789804508252</v>
      </c>
      <c r="BI10" s="13">
        <v>0.45960538306733623</v>
      </c>
      <c r="BJ10" s="13">
        <v>0.38592517837145779</v>
      </c>
      <c r="BK10" s="13">
        <v>0.47142939383269528</v>
      </c>
      <c r="BL10" s="13">
        <v>0.22359999462986371</v>
      </c>
      <c r="BN10" s="13">
        <v>0.41455681550853207</v>
      </c>
      <c r="BO10" s="13">
        <v>0.37209202995488799</v>
      </c>
      <c r="BP10" s="13">
        <v>0.44135202047216388</v>
      </c>
      <c r="BQ10" s="13">
        <v>0.42508330214752482</v>
      </c>
      <c r="BR10" s="13">
        <v>0.26423113716951802</v>
      </c>
      <c r="BS10" s="13">
        <v>0.29187369894830151</v>
      </c>
    </row>
    <row r="11" spans="2:73" ht="32.15" customHeight="1" x14ac:dyDescent="0.35">
      <c r="B11" s="12" t="s">
        <v>172</v>
      </c>
      <c r="C11" s="13">
        <v>0.1110526127962386</v>
      </c>
      <c r="D11" s="13">
        <v>0.12524904373183299</v>
      </c>
      <c r="E11" s="13">
        <v>0.1192194703620547</v>
      </c>
      <c r="F11" s="13">
        <v>0.11364075928779729</v>
      </c>
      <c r="G11" s="13">
        <v>8.6594054248252936E-2</v>
      </c>
      <c r="H11" s="13">
        <v>0.1152558816930651</v>
      </c>
      <c r="I11" s="13">
        <v>0.11212097307644731</v>
      </c>
      <c r="K11" s="13">
        <v>9.4112833526350928E-2</v>
      </c>
      <c r="L11" s="13">
        <v>0.128247222276618</v>
      </c>
      <c r="N11" s="13">
        <v>9.5736621348952985E-2</v>
      </c>
      <c r="O11" s="13">
        <v>0.120589161526703</v>
      </c>
      <c r="P11" s="13">
        <v>0.1214646976976196</v>
      </c>
      <c r="Q11" s="13">
        <v>9.9184308490931947E-2</v>
      </c>
      <c r="S11" s="13">
        <v>0.12898978070898731</v>
      </c>
      <c r="T11" s="13">
        <v>0.12455110549807311</v>
      </c>
      <c r="U11" s="13">
        <v>0.10413978120222139</v>
      </c>
      <c r="V11" s="13">
        <v>6.6458342695933093E-2</v>
      </c>
      <c r="W11" s="13">
        <v>0.1010439368857001</v>
      </c>
      <c r="X11" s="13">
        <v>9.8882830719090625E-2</v>
      </c>
      <c r="Y11" s="13">
        <v>0.14488247864960899</v>
      </c>
      <c r="Z11" s="13">
        <v>0.123038976393691</v>
      </c>
      <c r="AB11" s="13">
        <v>8.6584424368092008E-2</v>
      </c>
      <c r="AC11" s="13">
        <v>0.1175652955196807</v>
      </c>
      <c r="AD11" s="13">
        <v>0.13731374458788359</v>
      </c>
      <c r="AE11" s="13">
        <v>0.13230607699120689</v>
      </c>
      <c r="AF11" s="13">
        <v>6.1832881199991793E-2</v>
      </c>
      <c r="AH11" s="13">
        <v>8.9637621607925627E-2</v>
      </c>
      <c r="AI11" s="13">
        <v>0.13541251199820739</v>
      </c>
      <c r="AJ11" s="13">
        <v>0.16316961122968721</v>
      </c>
      <c r="AK11" s="13">
        <v>8.7634320310973651E-2</v>
      </c>
      <c r="AL11" s="13">
        <v>7.153741923441527E-2</v>
      </c>
      <c r="AM11" s="13">
        <v>0.1297418606686345</v>
      </c>
      <c r="AO11" s="13">
        <v>9.7663188674946527E-2</v>
      </c>
      <c r="AP11" s="13">
        <v>0.13303303930984711</v>
      </c>
      <c r="AQ11" s="13">
        <v>0.18971535409080451</v>
      </c>
      <c r="AR11" s="13">
        <v>8.3627514010797224E-2</v>
      </c>
      <c r="AS11" s="13">
        <v>5.1591896286525142E-2</v>
      </c>
      <c r="AT11" s="13">
        <v>0.1201200419866009</v>
      </c>
      <c r="AV11" s="13">
        <v>0.10272535624050549</v>
      </c>
      <c r="AW11" s="13">
        <v>0.1461474632887261</v>
      </c>
      <c r="AX11" s="13">
        <v>9.0392314483481659E-2</v>
      </c>
      <c r="AY11" s="13">
        <v>9.6233363368476474E-2</v>
      </c>
      <c r="AZ11" s="13">
        <v>0.1370128480466597</v>
      </c>
      <c r="BB11" s="13">
        <v>8.6956262924740943E-2</v>
      </c>
      <c r="BC11" s="13">
        <v>0.1442822556075723</v>
      </c>
      <c r="BD11" s="13">
        <v>0.14420442157918981</v>
      </c>
      <c r="BE11" s="13">
        <v>0.1132181493632875</v>
      </c>
      <c r="BF11" s="13">
        <v>0</v>
      </c>
      <c r="BH11" s="13">
        <v>9.3304288096350094E-2</v>
      </c>
      <c r="BI11" s="13">
        <v>0.13708305508210741</v>
      </c>
      <c r="BJ11" s="13">
        <v>0.14607373370406829</v>
      </c>
      <c r="BK11" s="13">
        <v>0.1138067666942951</v>
      </c>
      <c r="BL11" s="13">
        <v>2.6966648088534498E-2</v>
      </c>
      <c r="BN11" s="13">
        <v>0.1198454972568537</v>
      </c>
      <c r="BO11" s="13">
        <v>0.14132264091086039</v>
      </c>
      <c r="BP11" s="13">
        <v>0.1222335654934613</v>
      </c>
      <c r="BQ11" s="13">
        <v>0.14716967237745079</v>
      </c>
      <c r="BR11" s="13">
        <v>4.3548816760063391E-2</v>
      </c>
      <c r="BS11" s="13">
        <v>8.2525594576364353E-2</v>
      </c>
    </row>
    <row r="12" spans="2:73" ht="19" customHeight="1" x14ac:dyDescent="0.35">
      <c r="B12" s="12" t="s">
        <v>173</v>
      </c>
      <c r="C12" s="13">
        <v>1.488164219901144E-2</v>
      </c>
      <c r="D12" s="13">
        <v>3.2606483476978698E-2</v>
      </c>
      <c r="E12" s="13">
        <v>1.7532100361862601E-2</v>
      </c>
      <c r="F12" s="13">
        <v>8.7277986349816889E-3</v>
      </c>
      <c r="G12" s="13">
        <v>8.0952938218319306E-3</v>
      </c>
      <c r="H12" s="13">
        <v>2.2439333762600291E-2</v>
      </c>
      <c r="I12" s="13">
        <v>8.6613330583510863E-3</v>
      </c>
      <c r="K12" s="13">
        <v>1.7819001471417031E-2</v>
      </c>
      <c r="L12" s="13">
        <v>1.197839088384299E-2</v>
      </c>
      <c r="N12" s="13">
        <v>1.1200029310966879E-2</v>
      </c>
      <c r="O12" s="13">
        <v>1.519290516417794E-2</v>
      </c>
      <c r="P12" s="13">
        <v>1.7640085826024859E-2</v>
      </c>
      <c r="Q12" s="13">
        <v>1.285769549970159E-2</v>
      </c>
      <c r="S12" s="13">
        <v>2.9140382457845341E-2</v>
      </c>
      <c r="T12" s="13">
        <v>1.2780268765743371E-2</v>
      </c>
      <c r="U12" s="13">
        <v>1.10863724857232E-2</v>
      </c>
      <c r="V12" s="13">
        <v>5.7316264297616083E-3</v>
      </c>
      <c r="W12" s="13">
        <v>2.3252114208871719E-2</v>
      </c>
      <c r="X12" s="13">
        <v>5.1197037956572117E-3</v>
      </c>
      <c r="Y12" s="13">
        <v>0</v>
      </c>
      <c r="Z12" s="13">
        <v>0</v>
      </c>
      <c r="AB12" s="13">
        <v>4.4759907695297151E-3</v>
      </c>
      <c r="AC12" s="13">
        <v>1.511264263849201E-2</v>
      </c>
      <c r="AD12" s="13">
        <v>2.1768871631359019E-2</v>
      </c>
      <c r="AE12" s="13">
        <v>5.0074676150889128E-3</v>
      </c>
      <c r="AF12" s="13">
        <v>2.2254048547181431E-2</v>
      </c>
      <c r="AH12" s="13">
        <v>5.4759793512556797E-3</v>
      </c>
      <c r="AI12" s="13">
        <v>1.1440738574067241E-2</v>
      </c>
      <c r="AJ12" s="13">
        <v>6.5308282597834706E-3</v>
      </c>
      <c r="AK12" s="13">
        <v>4.1616400968559862E-2</v>
      </c>
      <c r="AL12" s="13">
        <v>7.7832391149875203E-3</v>
      </c>
      <c r="AM12" s="13">
        <v>2.8911858683210011E-2</v>
      </c>
      <c r="AO12" s="13">
        <v>6.1543834251463411E-3</v>
      </c>
      <c r="AP12" s="13">
        <v>1.572315937194068E-2</v>
      </c>
      <c r="AQ12" s="13">
        <v>6.4085123293749942E-3</v>
      </c>
      <c r="AR12" s="13">
        <v>4.2266881107039668E-2</v>
      </c>
      <c r="AS12" s="13">
        <v>6.0370628627387244E-3</v>
      </c>
      <c r="AT12" s="13">
        <v>2.7240485815635151E-2</v>
      </c>
      <c r="AV12" s="13">
        <v>2.3646303862696659E-3</v>
      </c>
      <c r="AW12" s="13">
        <v>1.278314852259098E-2</v>
      </c>
      <c r="AX12" s="13">
        <v>3.5860294516016612E-2</v>
      </c>
      <c r="AY12" s="13">
        <v>1.8282229776005021E-2</v>
      </c>
      <c r="AZ12" s="13">
        <v>2.3483249957049319E-2</v>
      </c>
      <c r="BB12" s="13">
        <v>3.5617216432280449E-3</v>
      </c>
      <c r="BC12" s="13">
        <v>1.439478954146277E-2</v>
      </c>
      <c r="BD12" s="13">
        <v>2.4480592974013889E-2</v>
      </c>
      <c r="BE12" s="13">
        <v>3.4523864982861849E-2</v>
      </c>
      <c r="BF12" s="13">
        <v>4.0645449229019033E-2</v>
      </c>
      <c r="BH12" s="13">
        <v>3.8602532662056288E-3</v>
      </c>
      <c r="BI12" s="13">
        <v>7.9586325153466041E-3</v>
      </c>
      <c r="BJ12" s="13">
        <v>2.1901686309477E-2</v>
      </c>
      <c r="BK12" s="13">
        <v>4.6480291752166177E-2</v>
      </c>
      <c r="BL12" s="13">
        <v>2.042626684996543E-2</v>
      </c>
      <c r="BN12" s="13">
        <v>2.4117585273957812E-2</v>
      </c>
      <c r="BO12" s="13">
        <v>0</v>
      </c>
      <c r="BP12" s="13">
        <v>2.4909883638750151E-2</v>
      </c>
      <c r="BQ12" s="13">
        <v>1.8473003279835431E-2</v>
      </c>
      <c r="BR12" s="13">
        <v>0</v>
      </c>
      <c r="BS12" s="13">
        <v>9.0386360720683141E-3</v>
      </c>
    </row>
    <row r="13" spans="2:73" ht="19" customHeight="1" x14ac:dyDescent="0.35">
      <c r="B13" s="12" t="s">
        <v>174</v>
      </c>
      <c r="C13" s="13">
        <v>4.1240222223744103E-3</v>
      </c>
      <c r="D13" s="13">
        <v>7.240904261596336E-3</v>
      </c>
      <c r="E13" s="13">
        <v>4.7083037909780388E-3</v>
      </c>
      <c r="F13" s="13">
        <v>9.9021914790935871E-3</v>
      </c>
      <c r="G13" s="13">
        <v>0</v>
      </c>
      <c r="H13" s="13">
        <v>0</v>
      </c>
      <c r="I13" s="13">
        <v>4.6025859332310924E-3</v>
      </c>
      <c r="K13" s="13">
        <v>5.1195251319035868E-3</v>
      </c>
      <c r="L13" s="13">
        <v>3.137969942515867E-3</v>
      </c>
      <c r="N13" s="13">
        <v>0</v>
      </c>
      <c r="O13" s="13">
        <v>7.442617896782619E-3</v>
      </c>
      <c r="P13" s="13">
        <v>4.5163724514899906E-3</v>
      </c>
      <c r="Q13" s="13">
        <v>2.8887892518519791E-3</v>
      </c>
      <c r="S13" s="13">
        <v>2.7263313761507618E-3</v>
      </c>
      <c r="T13" s="13">
        <v>4.9502473968119657E-3</v>
      </c>
      <c r="U13" s="13">
        <v>0</v>
      </c>
      <c r="V13" s="13">
        <v>4.8644171763944704E-3</v>
      </c>
      <c r="W13" s="13">
        <v>0</v>
      </c>
      <c r="X13" s="13">
        <v>1.0473234122319449E-2</v>
      </c>
      <c r="Y13" s="13">
        <v>0</v>
      </c>
      <c r="Z13" s="13">
        <v>8.2092973385498261E-3</v>
      </c>
      <c r="AB13" s="13">
        <v>0</v>
      </c>
      <c r="AC13" s="13">
        <v>2.7888403136788961E-3</v>
      </c>
      <c r="AD13" s="13">
        <v>8.9452162831263685E-3</v>
      </c>
      <c r="AE13" s="13">
        <v>0</v>
      </c>
      <c r="AF13" s="13">
        <v>7.0177787703791612E-3</v>
      </c>
      <c r="AH13" s="13">
        <v>4.1638885663810134E-3</v>
      </c>
      <c r="AI13" s="13">
        <v>4.7603584182467108E-3</v>
      </c>
      <c r="AJ13" s="13">
        <v>2.2182646268657898E-2</v>
      </c>
      <c r="AK13" s="13">
        <v>0</v>
      </c>
      <c r="AL13" s="13">
        <v>0</v>
      </c>
      <c r="AM13" s="13">
        <v>0</v>
      </c>
      <c r="AO13" s="13">
        <v>4.6797413089615476E-3</v>
      </c>
      <c r="AP13" s="13">
        <v>4.843334105108581E-3</v>
      </c>
      <c r="AQ13" s="13">
        <v>2.1767187323889541E-2</v>
      </c>
      <c r="AR13" s="13">
        <v>0</v>
      </c>
      <c r="AS13" s="13">
        <v>0</v>
      </c>
      <c r="AT13" s="13">
        <v>0</v>
      </c>
      <c r="AV13" s="13">
        <v>3.8087051963406212E-3</v>
      </c>
      <c r="AW13" s="13">
        <v>2.1250318483044719E-2</v>
      </c>
      <c r="AX13" s="13">
        <v>1.010782909358152E-2</v>
      </c>
      <c r="AY13" s="13">
        <v>0</v>
      </c>
      <c r="AZ13" s="13">
        <v>0</v>
      </c>
      <c r="BB13" s="13">
        <v>3.9669915280484726E-3</v>
      </c>
      <c r="BC13" s="13">
        <v>4.4558827245553172E-3</v>
      </c>
      <c r="BD13" s="13">
        <v>1.4661522152864131E-2</v>
      </c>
      <c r="BE13" s="13">
        <v>0</v>
      </c>
      <c r="BF13" s="13">
        <v>0</v>
      </c>
      <c r="BH13" s="13">
        <v>4.299491520421069E-3</v>
      </c>
      <c r="BI13" s="13">
        <v>4.6775306335464046E-3</v>
      </c>
      <c r="BJ13" s="13">
        <v>1.3878524869966061E-2</v>
      </c>
      <c r="BK13" s="13">
        <v>0</v>
      </c>
      <c r="BL13" s="13">
        <v>0</v>
      </c>
      <c r="BN13" s="13">
        <v>3.0195665440169621E-3</v>
      </c>
      <c r="BO13" s="13">
        <v>1.8689741040278832E-2</v>
      </c>
      <c r="BP13" s="13">
        <v>0</v>
      </c>
      <c r="BQ13" s="13">
        <v>0</v>
      </c>
      <c r="BR13" s="13">
        <v>0</v>
      </c>
      <c r="BS13" s="13">
        <v>4.9167509236882996E-3</v>
      </c>
    </row>
    <row r="14" spans="2:73" ht="19" customHeight="1" x14ac:dyDescent="0.35">
      <c r="B14" s="12" t="s">
        <v>120</v>
      </c>
      <c r="C14" s="13">
        <v>3.1848266005037519E-2</v>
      </c>
      <c r="D14" s="13">
        <v>8.1209879185851597E-2</v>
      </c>
      <c r="E14" s="13">
        <v>5.5879422652813981E-2</v>
      </c>
      <c r="F14" s="13">
        <v>3.055557037433769E-2</v>
      </c>
      <c r="G14" s="13">
        <v>1.7503628193781831E-2</v>
      </c>
      <c r="H14" s="13">
        <v>1.8547837951073471E-2</v>
      </c>
      <c r="I14" s="13">
        <v>1.365208762197833E-2</v>
      </c>
      <c r="K14" s="13">
        <v>1.8966047159407591E-2</v>
      </c>
      <c r="L14" s="13">
        <v>4.4803629067638372E-2</v>
      </c>
      <c r="N14" s="13">
        <v>5.1061942866596271E-3</v>
      </c>
      <c r="O14" s="13">
        <v>2.0050668571928242E-2</v>
      </c>
      <c r="P14" s="13">
        <v>5.2562159603203581E-2</v>
      </c>
      <c r="Q14" s="13">
        <v>4.68646289008922E-2</v>
      </c>
      <c r="S14" s="13">
        <v>3.8934478922812751E-2</v>
      </c>
      <c r="T14" s="13">
        <v>1.761754060718073E-2</v>
      </c>
      <c r="U14" s="13">
        <v>0</v>
      </c>
      <c r="V14" s="13">
        <v>4.6248768047037848E-2</v>
      </c>
      <c r="W14" s="13">
        <v>4.7860303144966587E-2</v>
      </c>
      <c r="X14" s="13">
        <v>2.6629868833805109E-2</v>
      </c>
      <c r="Y14" s="13">
        <v>4.3867209822544717E-2</v>
      </c>
      <c r="Z14" s="13">
        <v>1.255245309754119E-2</v>
      </c>
      <c r="AB14" s="13">
        <v>5.2707003116020272E-2</v>
      </c>
      <c r="AC14" s="13">
        <v>2.9906351696097028E-2</v>
      </c>
      <c r="AD14" s="13">
        <v>3.2351474936576571E-2</v>
      </c>
      <c r="AE14" s="13">
        <v>7.2350386958207882E-3</v>
      </c>
      <c r="AF14" s="13">
        <v>0</v>
      </c>
      <c r="AH14" s="13">
        <v>1.5825977577617591E-2</v>
      </c>
      <c r="AI14" s="13">
        <v>1.457505415913544E-2</v>
      </c>
      <c r="AJ14" s="13">
        <v>1.0793314136478049E-2</v>
      </c>
      <c r="AK14" s="13">
        <v>0</v>
      </c>
      <c r="AL14" s="13">
        <v>3.8238761110058597E-2</v>
      </c>
      <c r="AM14" s="13">
        <v>4.1272266600869981E-2</v>
      </c>
      <c r="AO14" s="13">
        <v>2.0384185706870769E-2</v>
      </c>
      <c r="AP14" s="13">
        <v>9.9857713299281951E-3</v>
      </c>
      <c r="AQ14" s="13">
        <v>1.8360499078979731E-2</v>
      </c>
      <c r="AR14" s="13">
        <v>0</v>
      </c>
      <c r="AS14" s="13">
        <v>2.6558985092110191E-2</v>
      </c>
      <c r="AT14" s="13">
        <v>3.9825670553930388E-2</v>
      </c>
      <c r="AV14" s="13">
        <v>1.564252210599424E-2</v>
      </c>
      <c r="AW14" s="13">
        <v>7.584847699450498E-3</v>
      </c>
      <c r="AX14" s="13">
        <v>9.4282347463253667E-3</v>
      </c>
      <c r="AY14" s="13">
        <v>1.955779004425847E-2</v>
      </c>
      <c r="AZ14" s="13">
        <v>3.4079935377478679E-2</v>
      </c>
      <c r="BB14" s="13">
        <v>1.487386620896804E-2</v>
      </c>
      <c r="BC14" s="13">
        <v>1.2929909253422E-2</v>
      </c>
      <c r="BD14" s="13">
        <v>2.1248563615679571E-2</v>
      </c>
      <c r="BE14" s="13">
        <v>1.3086951639111159E-2</v>
      </c>
      <c r="BF14" s="13">
        <v>2.5267046046446948E-2</v>
      </c>
      <c r="BH14" s="13">
        <v>1.612054404179563E-2</v>
      </c>
      <c r="BI14" s="13">
        <v>9.5420230568566116E-3</v>
      </c>
      <c r="BJ14" s="13">
        <v>1.336097222375561E-2</v>
      </c>
      <c r="BK14" s="13">
        <v>1.3996402338729371E-2</v>
      </c>
      <c r="BL14" s="13">
        <v>1.2697889550857979E-2</v>
      </c>
      <c r="BN14" s="13">
        <v>9.1793922815723017E-3</v>
      </c>
      <c r="BO14" s="13">
        <v>2.444370894834744E-2</v>
      </c>
      <c r="BP14" s="13">
        <v>1.32179660703103E-2</v>
      </c>
      <c r="BQ14" s="13">
        <v>4.061251813616068E-2</v>
      </c>
      <c r="BR14" s="13">
        <v>3.6848237206774118E-2</v>
      </c>
      <c r="BS14" s="13">
        <v>1.368058289504864E-2</v>
      </c>
    </row>
    <row r="16" spans="2:73" x14ac:dyDescent="0.35">
      <c r="B16" t="s">
        <v>292</v>
      </c>
    </row>
    <row r="17" spans="2:3" x14ac:dyDescent="0.35">
      <c r="B17" t="s">
        <v>9</v>
      </c>
      <c r="C17" s="20"/>
    </row>
    <row r="19" spans="2:3"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U19"/>
  <sheetViews>
    <sheetView showGridLines="0" workbookViewId="0">
      <pane xSplit="2" topLeftCell="BE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7.3759497860618986E-2</v>
      </c>
      <c r="D9" s="13">
        <v>0.10672783965070121</v>
      </c>
      <c r="E9" s="13">
        <v>0.1022699303136199</v>
      </c>
      <c r="F9" s="13">
        <v>8.102166975657335E-2</v>
      </c>
      <c r="G9" s="13">
        <v>5.8723720866206461E-2</v>
      </c>
      <c r="H9" s="13">
        <v>7.4732568672546421E-2</v>
      </c>
      <c r="I9" s="13">
        <v>4.4251825599559251E-2</v>
      </c>
      <c r="K9" s="13">
        <v>8.0814831034462339E-2</v>
      </c>
      <c r="L9" s="13">
        <v>6.6873276228728157E-2</v>
      </c>
      <c r="N9" s="13">
        <v>0.1010019535485796</v>
      </c>
      <c r="O9" s="13">
        <v>6.542504845463426E-2</v>
      </c>
      <c r="P9" s="13">
        <v>6.526989194608733E-2</v>
      </c>
      <c r="Q9" s="13">
        <v>6.9475879988230474E-2</v>
      </c>
      <c r="S9" s="13">
        <v>7.3738877447208126E-2</v>
      </c>
      <c r="T9" s="13">
        <v>8.4596173169397562E-2</v>
      </c>
      <c r="U9" s="13">
        <v>8.7375014782397786E-2</v>
      </c>
      <c r="V9" s="13">
        <v>7.6706158712049471E-2</v>
      </c>
      <c r="W9" s="13">
        <v>8.9258776438050622E-2</v>
      </c>
      <c r="X9" s="13">
        <v>3.6880125275541097E-2</v>
      </c>
      <c r="Y9" s="13">
        <v>2.066749657335086E-2</v>
      </c>
      <c r="Z9" s="13">
        <v>8.4945745482212925E-2</v>
      </c>
      <c r="AB9" s="13">
        <v>6.9708764980487434E-2</v>
      </c>
      <c r="AC9" s="13">
        <v>7.9162829588825645E-2</v>
      </c>
      <c r="AD9" s="13">
        <v>3.0362188805383779E-2</v>
      </c>
      <c r="AE9" s="13">
        <v>9.2170303012318378E-2</v>
      </c>
      <c r="AF9" s="13">
        <v>0.11870968040870671</v>
      </c>
      <c r="AH9" s="13">
        <v>8.7787562469167579E-2</v>
      </c>
      <c r="AI9" s="13">
        <v>7.1512222895590644E-2</v>
      </c>
      <c r="AJ9" s="13">
        <v>6.7211126188938097E-2</v>
      </c>
      <c r="AK9" s="13">
        <v>7.5251362444916634E-2</v>
      </c>
      <c r="AL9" s="13">
        <v>9.5792133453705963E-2</v>
      </c>
      <c r="AM9" s="13">
        <v>4.9835194335467979E-2</v>
      </c>
      <c r="AO9" s="13">
        <v>7.6817062091879509E-2</v>
      </c>
      <c r="AP9" s="13">
        <v>8.2283339343351081E-2</v>
      </c>
      <c r="AQ9" s="13">
        <v>8.3553640703191531E-2</v>
      </c>
      <c r="AR9" s="13">
        <v>5.243663602821861E-2</v>
      </c>
      <c r="AS9" s="13">
        <v>0.12844055718062761</v>
      </c>
      <c r="AT9" s="13">
        <v>4.1808495306575939E-2</v>
      </c>
      <c r="AV9" s="13">
        <v>8.3810234444647344E-2</v>
      </c>
      <c r="AW9" s="13">
        <v>7.3658074945496047E-2</v>
      </c>
      <c r="AX9" s="13">
        <v>7.504613397330083E-2</v>
      </c>
      <c r="AY9" s="13">
        <v>0.122261722041588</v>
      </c>
      <c r="AZ9" s="13">
        <v>4.3607686138464698E-2</v>
      </c>
      <c r="BB9" s="13">
        <v>8.4859997372055504E-2</v>
      </c>
      <c r="BC9" s="13">
        <v>7.3237582139091734E-2</v>
      </c>
      <c r="BD9" s="13">
        <v>5.6617799606084977E-2</v>
      </c>
      <c r="BE9" s="13">
        <v>6.3176607762563744E-2</v>
      </c>
      <c r="BF9" s="13">
        <v>0.15040871907984871</v>
      </c>
      <c r="BH9" s="13">
        <v>8.0429946615629827E-2</v>
      </c>
      <c r="BI9" s="13">
        <v>8.582882220866582E-2</v>
      </c>
      <c r="BJ9" s="13">
        <v>5.5047358728675333E-2</v>
      </c>
      <c r="BK9" s="13">
        <v>4.5334892464600887E-2</v>
      </c>
      <c r="BL9" s="13">
        <v>0.156301817442701</v>
      </c>
      <c r="BN9" s="13">
        <v>5.2113717868430533E-2</v>
      </c>
      <c r="BO9" s="13">
        <v>3.7113738860810028E-2</v>
      </c>
      <c r="BP9" s="13">
        <v>5.5017247259941823E-2</v>
      </c>
      <c r="BQ9" s="13">
        <v>0.1145016401769654</v>
      </c>
      <c r="BR9" s="13">
        <v>0.17317778503172851</v>
      </c>
      <c r="BS9" s="13">
        <v>9.8286522775603957E-2</v>
      </c>
    </row>
    <row r="10" spans="2:73" ht="19" customHeight="1" x14ac:dyDescent="0.35">
      <c r="B10" s="12" t="s">
        <v>171</v>
      </c>
      <c r="C10" s="13">
        <v>0.1486029554728889</v>
      </c>
      <c r="D10" s="13">
        <v>0.1892776160307843</v>
      </c>
      <c r="E10" s="13">
        <v>0.16958398040930051</v>
      </c>
      <c r="F10" s="13">
        <v>0.16364501140658849</v>
      </c>
      <c r="G10" s="13">
        <v>0.1204889787107194</v>
      </c>
      <c r="H10" s="13">
        <v>0.1289680566407049</v>
      </c>
      <c r="I10" s="13">
        <v>0.14057155319360701</v>
      </c>
      <c r="K10" s="13">
        <v>0.17287683078625621</v>
      </c>
      <c r="L10" s="13">
        <v>0.12466970995790801</v>
      </c>
      <c r="N10" s="13">
        <v>0.1828308604601746</v>
      </c>
      <c r="O10" s="13">
        <v>0.17999821128574339</v>
      </c>
      <c r="P10" s="13">
        <v>0.13002726548038521</v>
      </c>
      <c r="Q10" s="13">
        <v>0.10573790330914749</v>
      </c>
      <c r="S10" s="13">
        <v>0.1837337129492867</v>
      </c>
      <c r="T10" s="13">
        <v>0.166297997081403</v>
      </c>
      <c r="U10" s="13">
        <v>9.4317593122776572E-2</v>
      </c>
      <c r="V10" s="13">
        <v>0.1269726694765182</v>
      </c>
      <c r="W10" s="13">
        <v>0.1160751851713679</v>
      </c>
      <c r="X10" s="13">
        <v>0.1238826963321677</v>
      </c>
      <c r="Y10" s="13">
        <v>0.2450343203103782</v>
      </c>
      <c r="Z10" s="13">
        <v>0.1120561576921624</v>
      </c>
      <c r="AB10" s="13">
        <v>0.1225747927932176</v>
      </c>
      <c r="AC10" s="13">
        <v>0.1378478330568815</v>
      </c>
      <c r="AD10" s="13">
        <v>0.15218544839174319</v>
      </c>
      <c r="AE10" s="13">
        <v>0.18450947562186329</v>
      </c>
      <c r="AF10" s="13">
        <v>0.2287055603284488</v>
      </c>
      <c r="AH10" s="13">
        <v>0.1405948512607535</v>
      </c>
      <c r="AI10" s="13">
        <v>0.2370191345970972</v>
      </c>
      <c r="AJ10" s="13">
        <v>0.13737680007247491</v>
      </c>
      <c r="AK10" s="13">
        <v>0.14449283638791929</v>
      </c>
      <c r="AL10" s="13">
        <v>0.13865731386182931</v>
      </c>
      <c r="AM10" s="13">
        <v>0.1135889081753311</v>
      </c>
      <c r="AO10" s="13">
        <v>0.1474164406715201</v>
      </c>
      <c r="AP10" s="13">
        <v>0.23300418541176429</v>
      </c>
      <c r="AQ10" s="13">
        <v>0.14819931324533561</v>
      </c>
      <c r="AR10" s="13">
        <v>0.15485804569053799</v>
      </c>
      <c r="AS10" s="13">
        <v>0.133250757961416</v>
      </c>
      <c r="AT10" s="13">
        <v>0.1067136136914266</v>
      </c>
      <c r="AV10" s="13">
        <v>0.21558338432130331</v>
      </c>
      <c r="AW10" s="13">
        <v>0.15490226632077941</v>
      </c>
      <c r="AX10" s="13">
        <v>0.13893659889147431</v>
      </c>
      <c r="AY10" s="13">
        <v>0.16327823825580001</v>
      </c>
      <c r="AZ10" s="13">
        <v>0.1553747934867834</v>
      </c>
      <c r="BB10" s="13">
        <v>0.13527558883550109</v>
      </c>
      <c r="BC10" s="13">
        <v>0.2195086578782332</v>
      </c>
      <c r="BD10" s="13">
        <v>0.13818048152979301</v>
      </c>
      <c r="BE10" s="13">
        <v>0.18476400460697559</v>
      </c>
      <c r="BF10" s="13">
        <v>0.14584866429883439</v>
      </c>
      <c r="BH10" s="13">
        <v>0.1394946933249134</v>
      </c>
      <c r="BI10" s="13">
        <v>0.21394915125823849</v>
      </c>
      <c r="BJ10" s="13">
        <v>0.14481987086232281</v>
      </c>
      <c r="BK10" s="13">
        <v>0.1513985196863378</v>
      </c>
      <c r="BL10" s="13">
        <v>0.13652455698584209</v>
      </c>
      <c r="BN10" s="13">
        <v>0.2195417620769286</v>
      </c>
      <c r="BO10" s="13">
        <v>0.12824702243882691</v>
      </c>
      <c r="BP10" s="13">
        <v>0.16298718921402569</v>
      </c>
      <c r="BQ10" s="13">
        <v>9.0272458422491458E-2</v>
      </c>
      <c r="BR10" s="13">
        <v>9.6834066065586616E-2</v>
      </c>
      <c r="BS10" s="13">
        <v>0.1397529651955253</v>
      </c>
    </row>
    <row r="11" spans="2:73" ht="32.15" customHeight="1" x14ac:dyDescent="0.35">
      <c r="B11" s="12" t="s">
        <v>172</v>
      </c>
      <c r="C11" s="13">
        <v>0.24140813041704451</v>
      </c>
      <c r="D11" s="13">
        <v>0.259612688203606</v>
      </c>
      <c r="E11" s="13">
        <v>0.20349435714504799</v>
      </c>
      <c r="F11" s="13">
        <v>0.2086506237761859</v>
      </c>
      <c r="G11" s="13">
        <v>0.27193615400946519</v>
      </c>
      <c r="H11" s="13">
        <v>0.29062229009881368</v>
      </c>
      <c r="I11" s="13">
        <v>0.22417117503444159</v>
      </c>
      <c r="K11" s="13">
        <v>0.26345753247901288</v>
      </c>
      <c r="L11" s="13">
        <v>0.21991222319106651</v>
      </c>
      <c r="N11" s="13">
        <v>0.22474071327261519</v>
      </c>
      <c r="O11" s="13">
        <v>0.23282670104654479</v>
      </c>
      <c r="P11" s="13">
        <v>0.28534724071177198</v>
      </c>
      <c r="Q11" s="13">
        <v>0.22330476707819749</v>
      </c>
      <c r="S11" s="13">
        <v>0.26544096371072168</v>
      </c>
      <c r="T11" s="13">
        <v>0.2287552369095828</v>
      </c>
      <c r="U11" s="13">
        <v>0.26217714632562361</v>
      </c>
      <c r="V11" s="13">
        <v>0.26839849855182152</v>
      </c>
      <c r="W11" s="13">
        <v>0.23977842407507469</v>
      </c>
      <c r="X11" s="13">
        <v>0.19975276434537481</v>
      </c>
      <c r="Y11" s="13">
        <v>0.2305886501397062</v>
      </c>
      <c r="Z11" s="13">
        <v>0.18916237480112169</v>
      </c>
      <c r="AB11" s="13">
        <v>0.22743577841125889</v>
      </c>
      <c r="AC11" s="13">
        <v>0.25356319692076468</v>
      </c>
      <c r="AD11" s="13">
        <v>0.25677106073626488</v>
      </c>
      <c r="AE11" s="13">
        <v>0.23905391185856559</v>
      </c>
      <c r="AF11" s="13">
        <v>0.19767566099656189</v>
      </c>
      <c r="AH11" s="13">
        <v>0.26653980204790451</v>
      </c>
      <c r="AI11" s="13">
        <v>0.1950717512311648</v>
      </c>
      <c r="AJ11" s="13">
        <v>0.19920054820728461</v>
      </c>
      <c r="AK11" s="13">
        <v>0.31592584460007922</v>
      </c>
      <c r="AL11" s="13">
        <v>0.27137381014111889</v>
      </c>
      <c r="AM11" s="13">
        <v>0.2305396439051251</v>
      </c>
      <c r="AO11" s="13">
        <v>0.27275678554782218</v>
      </c>
      <c r="AP11" s="13">
        <v>0.21541736911542531</v>
      </c>
      <c r="AQ11" s="13">
        <v>0.21509316512384771</v>
      </c>
      <c r="AR11" s="13">
        <v>0.29163598432473298</v>
      </c>
      <c r="AS11" s="13">
        <v>0.234026436738551</v>
      </c>
      <c r="AT11" s="13">
        <v>0.22386409123868331</v>
      </c>
      <c r="AV11" s="13">
        <v>0.21504239586688781</v>
      </c>
      <c r="AW11" s="13">
        <v>0.22658482473983671</v>
      </c>
      <c r="AX11" s="13">
        <v>0.29088896949511539</v>
      </c>
      <c r="AY11" s="13">
        <v>0.24834226004741511</v>
      </c>
      <c r="AZ11" s="13">
        <v>0.22299676932702331</v>
      </c>
      <c r="BB11" s="13">
        <v>0.27225300434848437</v>
      </c>
      <c r="BC11" s="13">
        <v>0.23050874614752551</v>
      </c>
      <c r="BD11" s="13">
        <v>0.18599227243113231</v>
      </c>
      <c r="BE11" s="13">
        <v>0.21101524485047291</v>
      </c>
      <c r="BF11" s="13">
        <v>0.18426667520035331</v>
      </c>
      <c r="BH11" s="13">
        <v>0.28016836984241278</v>
      </c>
      <c r="BI11" s="13">
        <v>0.23156861818522431</v>
      </c>
      <c r="BJ11" s="13">
        <v>0.19516228224768639</v>
      </c>
      <c r="BK11" s="13">
        <v>0.2229720979630144</v>
      </c>
      <c r="BL11" s="13">
        <v>0.17166680301356049</v>
      </c>
      <c r="BN11" s="13">
        <v>0.22049001965196641</v>
      </c>
      <c r="BO11" s="13">
        <v>0.22987991842370989</v>
      </c>
      <c r="BP11" s="13">
        <v>0.2438867043011248</v>
      </c>
      <c r="BQ11" s="13">
        <v>0.23124405822916719</v>
      </c>
      <c r="BR11" s="13">
        <v>0.24276178985742691</v>
      </c>
      <c r="BS11" s="13">
        <v>0.27314182811993593</v>
      </c>
    </row>
    <row r="12" spans="2:73" ht="19" customHeight="1" x14ac:dyDescent="0.35">
      <c r="B12" s="12" t="s">
        <v>173</v>
      </c>
      <c r="C12" s="13">
        <v>0.26818221182883711</v>
      </c>
      <c r="D12" s="13">
        <v>0.2155176605318965</v>
      </c>
      <c r="E12" s="13">
        <v>0.27899838852016529</v>
      </c>
      <c r="F12" s="13">
        <v>0.27235649490128599</v>
      </c>
      <c r="G12" s="13">
        <v>0.24795963618748809</v>
      </c>
      <c r="H12" s="13">
        <v>0.24146221340852081</v>
      </c>
      <c r="I12" s="13">
        <v>0.31484971471368889</v>
      </c>
      <c r="K12" s="13">
        <v>0.25263301438071017</v>
      </c>
      <c r="L12" s="13">
        <v>0.2820531144109481</v>
      </c>
      <c r="N12" s="13">
        <v>0.30025101835956541</v>
      </c>
      <c r="O12" s="13">
        <v>0.26267037797683729</v>
      </c>
      <c r="P12" s="13">
        <v>0.2482519065999837</v>
      </c>
      <c r="Q12" s="13">
        <v>0.26878851078540122</v>
      </c>
      <c r="S12" s="13">
        <v>0.24094237179363109</v>
      </c>
      <c r="T12" s="13">
        <v>0.28791023490601397</v>
      </c>
      <c r="U12" s="13">
        <v>0.32794469644183361</v>
      </c>
      <c r="V12" s="13">
        <v>0.24876274414010449</v>
      </c>
      <c r="W12" s="13">
        <v>0.25904837356228211</v>
      </c>
      <c r="X12" s="13">
        <v>0.34701418383806409</v>
      </c>
      <c r="Y12" s="13">
        <v>0.2439034486327892</v>
      </c>
      <c r="Z12" s="13">
        <v>0.2426879296979533</v>
      </c>
      <c r="AB12" s="13">
        <v>0.28384166052906268</v>
      </c>
      <c r="AC12" s="13">
        <v>0.25090766964581718</v>
      </c>
      <c r="AD12" s="13">
        <v>0.28734270124238792</v>
      </c>
      <c r="AE12" s="13">
        <v>0.25535996542407652</v>
      </c>
      <c r="AF12" s="13">
        <v>0.28006667880086211</v>
      </c>
      <c r="AH12" s="13">
        <v>0.27022402736299478</v>
      </c>
      <c r="AI12" s="13">
        <v>0.30459938422652949</v>
      </c>
      <c r="AJ12" s="13">
        <v>0.2857746615887638</v>
      </c>
      <c r="AK12" s="13">
        <v>0.20820174908450759</v>
      </c>
      <c r="AL12" s="13">
        <v>0.25436933482328072</v>
      </c>
      <c r="AM12" s="13">
        <v>0.28505108665648787</v>
      </c>
      <c r="AO12" s="13">
        <v>0.2739424506683289</v>
      </c>
      <c r="AP12" s="13">
        <v>0.2901800181250237</v>
      </c>
      <c r="AQ12" s="13">
        <v>0.26552266276853109</v>
      </c>
      <c r="AR12" s="13">
        <v>0.23641457656907999</v>
      </c>
      <c r="AS12" s="13">
        <v>0.26398480660678042</v>
      </c>
      <c r="AT12" s="13">
        <v>0.30220359147438608</v>
      </c>
      <c r="AV12" s="13">
        <v>0.30290798222917498</v>
      </c>
      <c r="AW12" s="13">
        <v>0.29229098024428218</v>
      </c>
      <c r="AX12" s="13">
        <v>0.2419553796819775</v>
      </c>
      <c r="AY12" s="13">
        <v>0.26662262861812092</v>
      </c>
      <c r="AZ12" s="13">
        <v>0.28088153016000889</v>
      </c>
      <c r="BB12" s="13">
        <v>0.28024318922430491</v>
      </c>
      <c r="BC12" s="13">
        <v>0.31016562702989342</v>
      </c>
      <c r="BD12" s="13">
        <v>0.3142867293111043</v>
      </c>
      <c r="BE12" s="13">
        <v>0.19124657713583079</v>
      </c>
      <c r="BF12" s="13">
        <v>0.34409938070615093</v>
      </c>
      <c r="BH12" s="13">
        <v>0.27148179902047909</v>
      </c>
      <c r="BI12" s="13">
        <v>0.31506477372091157</v>
      </c>
      <c r="BJ12" s="13">
        <v>0.30434627167803741</v>
      </c>
      <c r="BK12" s="13">
        <v>0.2148544622004005</v>
      </c>
      <c r="BL12" s="13">
        <v>0.33394422598721402</v>
      </c>
      <c r="BN12" s="13">
        <v>0.32248652985821652</v>
      </c>
      <c r="BO12" s="13">
        <v>0.32310249804595098</v>
      </c>
      <c r="BP12" s="13">
        <v>0.21250607644062769</v>
      </c>
      <c r="BQ12" s="13">
        <v>0.23372633015273889</v>
      </c>
      <c r="BR12" s="13">
        <v>0.26949019452152712</v>
      </c>
      <c r="BS12" s="13">
        <v>0.26370666276524451</v>
      </c>
    </row>
    <row r="13" spans="2:73" ht="19" customHeight="1" x14ac:dyDescent="0.35">
      <c r="B13" s="12" t="s">
        <v>174</v>
      </c>
      <c r="C13" s="13">
        <v>0.13346850802184229</v>
      </c>
      <c r="D13" s="13">
        <v>0.1026837433398991</v>
      </c>
      <c r="E13" s="13">
        <v>0.11939558350436651</v>
      </c>
      <c r="F13" s="13">
        <v>0.1602725665513248</v>
      </c>
      <c r="G13" s="13">
        <v>0.1567232174601805</v>
      </c>
      <c r="H13" s="13">
        <v>0.1375308866307981</v>
      </c>
      <c r="I13" s="13">
        <v>0.1199943218835659</v>
      </c>
      <c r="K13" s="13">
        <v>0.13244318000274841</v>
      </c>
      <c r="L13" s="13">
        <v>0.1347999526359614</v>
      </c>
      <c r="N13" s="13">
        <v>9.0580777713247143E-2</v>
      </c>
      <c r="O13" s="13">
        <v>0.1083459793239292</v>
      </c>
      <c r="P13" s="13">
        <v>0.16424219206594939</v>
      </c>
      <c r="Q13" s="13">
        <v>0.16653676725128719</v>
      </c>
      <c r="S13" s="13">
        <v>0.10379808113988021</v>
      </c>
      <c r="T13" s="13">
        <v>7.5199286458983119E-2</v>
      </c>
      <c r="U13" s="13">
        <v>0.1157050911742899</v>
      </c>
      <c r="V13" s="13">
        <v>0.18257457109200381</v>
      </c>
      <c r="W13" s="13">
        <v>0.17683479811614669</v>
      </c>
      <c r="X13" s="13">
        <v>0.14000321536226609</v>
      </c>
      <c r="Y13" s="13">
        <v>0.1028392013593122</v>
      </c>
      <c r="Z13" s="13">
        <v>0.20361567137374581</v>
      </c>
      <c r="AB13" s="13">
        <v>0.16664228236206169</v>
      </c>
      <c r="AC13" s="13">
        <v>0.1362971702913969</v>
      </c>
      <c r="AD13" s="13">
        <v>0.154492119607853</v>
      </c>
      <c r="AE13" s="13">
        <v>6.2162249398610668E-2</v>
      </c>
      <c r="AF13" s="13">
        <v>0.12222530891215259</v>
      </c>
      <c r="AH13" s="13">
        <v>0.12115376980613519</v>
      </c>
      <c r="AI13" s="13">
        <v>0.1024287085476716</v>
      </c>
      <c r="AJ13" s="13">
        <v>0.148872172086608</v>
      </c>
      <c r="AK13" s="13">
        <v>7.3545848060243599E-2</v>
      </c>
      <c r="AL13" s="13">
        <v>0.13102045332477119</v>
      </c>
      <c r="AM13" s="13">
        <v>0.20104436145184371</v>
      </c>
      <c r="AO13" s="13">
        <v>0.1156520620982391</v>
      </c>
      <c r="AP13" s="13">
        <v>9.5504860173901474E-2</v>
      </c>
      <c r="AQ13" s="13">
        <v>0.1471590994712737</v>
      </c>
      <c r="AR13" s="13">
        <v>0.1035590523486974</v>
      </c>
      <c r="AS13" s="13">
        <v>0.12121992874707339</v>
      </c>
      <c r="AT13" s="13">
        <v>0.19605213315300829</v>
      </c>
      <c r="AV13" s="13">
        <v>9.4328713075413212E-2</v>
      </c>
      <c r="AW13" s="13">
        <v>0.1034466358652604</v>
      </c>
      <c r="AX13" s="13">
        <v>0.1016923988669198</v>
      </c>
      <c r="AY13" s="13">
        <v>0.1246171355839783</v>
      </c>
      <c r="AZ13" s="13">
        <v>0.18174915618157669</v>
      </c>
      <c r="BB13" s="13">
        <v>0.13776260578741539</v>
      </c>
      <c r="BC13" s="13">
        <v>8.0099224815927156E-2</v>
      </c>
      <c r="BD13" s="13">
        <v>0.15115430421114329</v>
      </c>
      <c r="BE13" s="13">
        <v>0.20211914710976081</v>
      </c>
      <c r="BF13" s="13">
        <v>7.5233372698347081E-2</v>
      </c>
      <c r="BH13" s="13">
        <v>0.1399337207127582</v>
      </c>
      <c r="BI13" s="13">
        <v>7.7877730734353279E-2</v>
      </c>
      <c r="BJ13" s="13">
        <v>0.15513574315938569</v>
      </c>
      <c r="BK13" s="13">
        <v>0.20751590005024001</v>
      </c>
      <c r="BL13" s="13">
        <v>9.5041043267506814E-2</v>
      </c>
      <c r="BN13" s="13">
        <v>9.122553910614957E-2</v>
      </c>
      <c r="BO13" s="13">
        <v>0.1185395145873184</v>
      </c>
      <c r="BP13" s="13">
        <v>0.1511148183876779</v>
      </c>
      <c r="BQ13" s="13">
        <v>0.251164898489246</v>
      </c>
      <c r="BR13" s="13">
        <v>0.10815911663274411</v>
      </c>
      <c r="BS13" s="13">
        <v>0.13119574726193031</v>
      </c>
    </row>
    <row r="14" spans="2:73" ht="19" customHeight="1" x14ac:dyDescent="0.35">
      <c r="B14" s="12" t="s">
        <v>120</v>
      </c>
      <c r="C14" s="13">
        <v>0.13457869639876829</v>
      </c>
      <c r="D14" s="13">
        <v>0.12618045224311289</v>
      </c>
      <c r="E14" s="13">
        <v>0.1262577601074997</v>
      </c>
      <c r="F14" s="13">
        <v>0.1140536336080412</v>
      </c>
      <c r="G14" s="13">
        <v>0.14416829276594029</v>
      </c>
      <c r="H14" s="13">
        <v>0.12668398454861621</v>
      </c>
      <c r="I14" s="13">
        <v>0.1561614095751373</v>
      </c>
      <c r="K14" s="13">
        <v>9.7774611316809965E-2</v>
      </c>
      <c r="L14" s="13">
        <v>0.17169172357538789</v>
      </c>
      <c r="N14" s="13">
        <v>0.1005946766458181</v>
      </c>
      <c r="O14" s="13">
        <v>0.15073368191231121</v>
      </c>
      <c r="P14" s="13">
        <v>0.1068615031958222</v>
      </c>
      <c r="Q14" s="13">
        <v>0.16615617158773621</v>
      </c>
      <c r="S14" s="13">
        <v>0.1323459929592721</v>
      </c>
      <c r="T14" s="13">
        <v>0.1572410714746193</v>
      </c>
      <c r="U14" s="13">
        <v>0.1124804581530785</v>
      </c>
      <c r="V14" s="13">
        <v>9.6585358027502455E-2</v>
      </c>
      <c r="W14" s="13">
        <v>0.11900444263707791</v>
      </c>
      <c r="X14" s="13">
        <v>0.1524670148465862</v>
      </c>
      <c r="Y14" s="13">
        <v>0.1569668829844634</v>
      </c>
      <c r="Z14" s="13">
        <v>0.16753212095280379</v>
      </c>
      <c r="AB14" s="13">
        <v>0.12979672092391159</v>
      </c>
      <c r="AC14" s="13">
        <v>0.14222130049631401</v>
      </c>
      <c r="AD14" s="13">
        <v>0.11884648121636721</v>
      </c>
      <c r="AE14" s="13">
        <v>0.1667440946845655</v>
      </c>
      <c r="AF14" s="13">
        <v>5.2617110553268058E-2</v>
      </c>
      <c r="AH14" s="13">
        <v>0.1136999870530445</v>
      </c>
      <c r="AI14" s="13">
        <v>8.9368798501946137E-2</v>
      </c>
      <c r="AJ14" s="13">
        <v>0.16156469185593059</v>
      </c>
      <c r="AK14" s="13">
        <v>0.18258235942233361</v>
      </c>
      <c r="AL14" s="13">
        <v>0.1087869543952935</v>
      </c>
      <c r="AM14" s="13">
        <v>0.11994080547574421</v>
      </c>
      <c r="AO14" s="13">
        <v>0.11341519892221021</v>
      </c>
      <c r="AP14" s="13">
        <v>8.3610227830534053E-2</v>
      </c>
      <c r="AQ14" s="13">
        <v>0.1404721186878205</v>
      </c>
      <c r="AR14" s="13">
        <v>0.16109570503873291</v>
      </c>
      <c r="AS14" s="13">
        <v>0.11907751276555149</v>
      </c>
      <c r="AT14" s="13">
        <v>0.12935807513591971</v>
      </c>
      <c r="AV14" s="13">
        <v>8.8327290062573546E-2</v>
      </c>
      <c r="AW14" s="13">
        <v>0.1491172178843452</v>
      </c>
      <c r="AX14" s="13">
        <v>0.1514805190912121</v>
      </c>
      <c r="AY14" s="13">
        <v>7.4878015453097788E-2</v>
      </c>
      <c r="AZ14" s="13">
        <v>0.1153900647061428</v>
      </c>
      <c r="BB14" s="13">
        <v>8.9605614432238523E-2</v>
      </c>
      <c r="BC14" s="13">
        <v>8.6480161989329035E-2</v>
      </c>
      <c r="BD14" s="13">
        <v>0.15376841291074211</v>
      </c>
      <c r="BE14" s="13">
        <v>0.14767841853439631</v>
      </c>
      <c r="BF14" s="13">
        <v>0.10014318801646541</v>
      </c>
      <c r="BH14" s="13">
        <v>8.8491470483806581E-2</v>
      </c>
      <c r="BI14" s="13">
        <v>7.5710903892606166E-2</v>
      </c>
      <c r="BJ14" s="13">
        <v>0.14548847332389239</v>
      </c>
      <c r="BK14" s="13">
        <v>0.15792412763540639</v>
      </c>
      <c r="BL14" s="13">
        <v>0.1065215533031756</v>
      </c>
      <c r="BN14" s="13">
        <v>9.4142431438308333E-2</v>
      </c>
      <c r="BO14" s="13">
        <v>0.1631173076433837</v>
      </c>
      <c r="BP14" s="13">
        <v>0.17448796439660191</v>
      </c>
      <c r="BQ14" s="13">
        <v>7.9090614529391173E-2</v>
      </c>
      <c r="BR14" s="13">
        <v>0.1095770478909871</v>
      </c>
      <c r="BS14" s="13">
        <v>9.3916273881760048E-2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U19"/>
  <sheetViews>
    <sheetView showGridLines="0" workbookViewId="0">
      <pane xSplit="2" topLeftCell="B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0.445117217708067</v>
      </c>
      <c r="D9" s="13">
        <v>0.41414960534964967</v>
      </c>
      <c r="E9" s="13">
        <v>0.45626699593142128</v>
      </c>
      <c r="F9" s="13">
        <v>0.46009314828554732</v>
      </c>
      <c r="G9" s="13">
        <v>0.42689105787531478</v>
      </c>
      <c r="H9" s="13">
        <v>0.48189324012839818</v>
      </c>
      <c r="I9" s="13">
        <v>0.42789512374198868</v>
      </c>
      <c r="K9" s="13">
        <v>0.43603360983016981</v>
      </c>
      <c r="L9" s="13">
        <v>0.45292827878619502</v>
      </c>
      <c r="N9" s="13">
        <v>0.45666945830951478</v>
      </c>
      <c r="O9" s="13">
        <v>0.41978689460823371</v>
      </c>
      <c r="P9" s="13">
        <v>0.39895402559921977</v>
      </c>
      <c r="Q9" s="13">
        <v>0.50781039204952239</v>
      </c>
      <c r="S9" s="13">
        <v>0.47632864087282928</v>
      </c>
      <c r="T9" s="13">
        <v>0.4386782372733567</v>
      </c>
      <c r="U9" s="13">
        <v>0.37462183490477857</v>
      </c>
      <c r="V9" s="13">
        <v>0.41446353067504588</v>
      </c>
      <c r="W9" s="13">
        <v>0.40783182795505318</v>
      </c>
      <c r="X9" s="13">
        <v>0.40267480894221969</v>
      </c>
      <c r="Y9" s="13">
        <v>0.43997640785467967</v>
      </c>
      <c r="Z9" s="13">
        <v>0.55498228437798158</v>
      </c>
      <c r="AB9" s="13">
        <v>0.482475690975806</v>
      </c>
      <c r="AC9" s="13">
        <v>0.43646086984682281</v>
      </c>
      <c r="AD9" s="13">
        <v>0.45144588068083052</v>
      </c>
      <c r="AE9" s="13">
        <v>0.38538462358124892</v>
      </c>
      <c r="AF9" s="13">
        <v>0.47047046726592667</v>
      </c>
      <c r="AH9" s="13">
        <v>0.52438499719740617</v>
      </c>
      <c r="AI9" s="13">
        <v>0.395377750800602</v>
      </c>
      <c r="AJ9" s="13">
        <v>0.38624959033457767</v>
      </c>
      <c r="AK9" s="13">
        <v>0.29921134590823611</v>
      </c>
      <c r="AL9" s="13">
        <v>0.61104033792033885</v>
      </c>
      <c r="AM9" s="13">
        <v>0.38392328324802272</v>
      </c>
      <c r="AO9" s="13">
        <v>0.507350534509866</v>
      </c>
      <c r="AP9" s="13">
        <v>0.41360629266434101</v>
      </c>
      <c r="AQ9" s="13">
        <v>0.38057603720663141</v>
      </c>
      <c r="AR9" s="13">
        <v>0.28042466004663991</v>
      </c>
      <c r="AS9" s="13">
        <v>0.58757738193524123</v>
      </c>
      <c r="AT9" s="13">
        <v>0.40902752821138588</v>
      </c>
      <c r="AV9" s="13">
        <v>0.45244651822208359</v>
      </c>
      <c r="AW9" s="13">
        <v>0.35357414904084872</v>
      </c>
      <c r="AX9" s="13">
        <v>0.34029274666894299</v>
      </c>
      <c r="AY9" s="13">
        <v>0.60849927461472086</v>
      </c>
      <c r="AZ9" s="13">
        <v>0.41948644991774109</v>
      </c>
      <c r="BB9" s="13">
        <v>0.54562740556543554</v>
      </c>
      <c r="BC9" s="13">
        <v>0.3942337905642459</v>
      </c>
      <c r="BD9" s="13">
        <v>0.31024300002772931</v>
      </c>
      <c r="BE9" s="13">
        <v>0.3305537666537503</v>
      </c>
      <c r="BF9" s="13">
        <v>0.64882752233574148</v>
      </c>
      <c r="BH9" s="13">
        <v>0.5607160614923441</v>
      </c>
      <c r="BI9" s="13">
        <v>0.3945191781524377</v>
      </c>
      <c r="BJ9" s="13">
        <v>0.3480063473918496</v>
      </c>
      <c r="BK9" s="13">
        <v>0.30066364279146479</v>
      </c>
      <c r="BL9" s="13">
        <v>0.4874817970043932</v>
      </c>
      <c r="BN9" s="13">
        <v>0.3985120724059561</v>
      </c>
      <c r="BO9" s="13">
        <v>0.3300829608872502</v>
      </c>
      <c r="BP9" s="13">
        <v>0.32579917211105119</v>
      </c>
      <c r="BQ9" s="13">
        <v>0.4393469962229834</v>
      </c>
      <c r="BR9" s="13">
        <v>0.67393147943551679</v>
      </c>
      <c r="BS9" s="13">
        <v>0.54224211139293244</v>
      </c>
    </row>
    <row r="10" spans="2:73" ht="19" customHeight="1" x14ac:dyDescent="0.35">
      <c r="B10" s="12" t="s">
        <v>171</v>
      </c>
      <c r="C10" s="13">
        <v>0.36544945281709562</v>
      </c>
      <c r="D10" s="13">
        <v>0.252955592667157</v>
      </c>
      <c r="E10" s="13">
        <v>0.32337445927154479</v>
      </c>
      <c r="F10" s="13">
        <v>0.36870397114773679</v>
      </c>
      <c r="G10" s="13">
        <v>0.44626213419759048</v>
      </c>
      <c r="H10" s="13">
        <v>0.33094163807980281</v>
      </c>
      <c r="I10" s="13">
        <v>0.4089268800965743</v>
      </c>
      <c r="K10" s="13">
        <v>0.3726648242615952</v>
      </c>
      <c r="L10" s="13">
        <v>0.35907217944739839</v>
      </c>
      <c r="N10" s="13">
        <v>0.39224676872080261</v>
      </c>
      <c r="O10" s="13">
        <v>0.37506356761738358</v>
      </c>
      <c r="P10" s="13">
        <v>0.36870244921160789</v>
      </c>
      <c r="Q10" s="13">
        <v>0.32999127246960269</v>
      </c>
      <c r="S10" s="13">
        <v>0.32918367478812011</v>
      </c>
      <c r="T10" s="13">
        <v>0.37105634567667661</v>
      </c>
      <c r="U10" s="13">
        <v>0.48988522756446251</v>
      </c>
      <c r="V10" s="13">
        <v>0.40515516311192989</v>
      </c>
      <c r="W10" s="13">
        <v>0.33984589263510379</v>
      </c>
      <c r="X10" s="13">
        <v>0.38675952184762008</v>
      </c>
      <c r="Y10" s="13">
        <v>0.35548674566303862</v>
      </c>
      <c r="Z10" s="13">
        <v>0.33436288987334328</v>
      </c>
      <c r="AB10" s="13">
        <v>0.35245585012101482</v>
      </c>
      <c r="AC10" s="13">
        <v>0.36132641120489939</v>
      </c>
      <c r="AD10" s="13">
        <v>0.36253424314891042</v>
      </c>
      <c r="AE10" s="13">
        <v>0.37575501405651779</v>
      </c>
      <c r="AF10" s="13">
        <v>0.42407769016957159</v>
      </c>
      <c r="AH10" s="13">
        <v>0.32713377678239458</v>
      </c>
      <c r="AI10" s="13">
        <v>0.4763209193210593</v>
      </c>
      <c r="AJ10" s="13">
        <v>0.40645974022032971</v>
      </c>
      <c r="AK10" s="13">
        <v>0.47618376977847249</v>
      </c>
      <c r="AL10" s="13">
        <v>0.17996519465761029</v>
      </c>
      <c r="AM10" s="13">
        <v>0.39492090751654513</v>
      </c>
      <c r="AO10" s="13">
        <v>0.33281486852952752</v>
      </c>
      <c r="AP10" s="13">
        <v>0.45838885254271161</v>
      </c>
      <c r="AQ10" s="13">
        <v>0.4021369740558387</v>
      </c>
      <c r="AR10" s="13">
        <v>0.49083972948578342</v>
      </c>
      <c r="AS10" s="13">
        <v>0.2490504724020251</v>
      </c>
      <c r="AT10" s="13">
        <v>0.38487483098549108</v>
      </c>
      <c r="AV10" s="13">
        <v>0.43521318657079822</v>
      </c>
      <c r="AW10" s="13">
        <v>0.43291907241610211</v>
      </c>
      <c r="AX10" s="13">
        <v>0.44759807562803278</v>
      </c>
      <c r="AY10" s="13">
        <v>0.2126727804814865</v>
      </c>
      <c r="AZ10" s="13">
        <v>0.36573753835687528</v>
      </c>
      <c r="BB10" s="13">
        <v>0.31195219190304269</v>
      </c>
      <c r="BC10" s="13">
        <v>0.477159908544596</v>
      </c>
      <c r="BD10" s="13">
        <v>0.42319176988620683</v>
      </c>
      <c r="BE10" s="13">
        <v>0.42764588207518661</v>
      </c>
      <c r="BF10" s="13">
        <v>0.1553989212150711</v>
      </c>
      <c r="BH10" s="13">
        <v>0.3008081572359606</v>
      </c>
      <c r="BI10" s="13">
        <v>0.48329032879682648</v>
      </c>
      <c r="BJ10" s="13">
        <v>0.40805818332147809</v>
      </c>
      <c r="BK10" s="13">
        <v>0.44772254383548882</v>
      </c>
      <c r="BL10" s="13">
        <v>0.32797245265128361</v>
      </c>
      <c r="BN10" s="13">
        <v>0.44747961133203212</v>
      </c>
      <c r="BO10" s="13">
        <v>0.44603590376926339</v>
      </c>
      <c r="BP10" s="13">
        <v>0.43623550676450612</v>
      </c>
      <c r="BQ10" s="13">
        <v>0.29918131841205181</v>
      </c>
      <c r="BR10" s="13">
        <v>0.13069802569333899</v>
      </c>
      <c r="BS10" s="13">
        <v>0.32133154943503062</v>
      </c>
    </row>
    <row r="11" spans="2:73" ht="32.15" customHeight="1" x14ac:dyDescent="0.35">
      <c r="B11" s="12" t="s">
        <v>172</v>
      </c>
      <c r="C11" s="13">
        <v>0.11502997468542681</v>
      </c>
      <c r="D11" s="13">
        <v>0.17147998792019681</v>
      </c>
      <c r="E11" s="13">
        <v>0.1068814267312805</v>
      </c>
      <c r="F11" s="13">
        <v>0.100295889857828</v>
      </c>
      <c r="G11" s="13">
        <v>9.3294942267065306E-2</v>
      </c>
      <c r="H11" s="13">
        <v>0.10722052466545411</v>
      </c>
      <c r="I11" s="13">
        <v>0.12714538568983941</v>
      </c>
      <c r="K11" s="13">
        <v>0.13019664351585361</v>
      </c>
      <c r="L11" s="13">
        <v>0.1001270074744177</v>
      </c>
      <c r="N11" s="13">
        <v>0.11987395512075991</v>
      </c>
      <c r="O11" s="13">
        <v>0.1117517122956415</v>
      </c>
      <c r="P11" s="13">
        <v>0.1327785741543186</v>
      </c>
      <c r="Q11" s="13">
        <v>0.1008830554234999</v>
      </c>
      <c r="S11" s="13">
        <v>0.1110038366622977</v>
      </c>
      <c r="T11" s="13">
        <v>0.1250987506319039</v>
      </c>
      <c r="U11" s="13">
        <v>0.1112085922709846</v>
      </c>
      <c r="V11" s="13">
        <v>9.1592394229684071E-2</v>
      </c>
      <c r="W11" s="13">
        <v>0.15956016710667159</v>
      </c>
      <c r="X11" s="13">
        <v>0.1167673234812103</v>
      </c>
      <c r="Y11" s="13">
        <v>0.183869349908931</v>
      </c>
      <c r="Z11" s="13">
        <v>6.1187743581684551E-2</v>
      </c>
      <c r="AB11" s="13">
        <v>9.4947195987086216E-2</v>
      </c>
      <c r="AC11" s="13">
        <v>0.11817589990628111</v>
      </c>
      <c r="AD11" s="13">
        <v>0.1185709980016585</v>
      </c>
      <c r="AE11" s="13">
        <v>0.164552736284718</v>
      </c>
      <c r="AF11" s="13">
        <v>7.4515020617464775E-2</v>
      </c>
      <c r="AH11" s="13">
        <v>0.1073153501114902</v>
      </c>
      <c r="AI11" s="13">
        <v>8.0499041028702339E-2</v>
      </c>
      <c r="AJ11" s="13">
        <v>0.14617802255636711</v>
      </c>
      <c r="AK11" s="13">
        <v>0.17941277016155721</v>
      </c>
      <c r="AL11" s="13">
        <v>0.1248622255339651</v>
      </c>
      <c r="AM11" s="13">
        <v>0.12628273874683221</v>
      </c>
      <c r="AO11" s="13">
        <v>0.1157959463326249</v>
      </c>
      <c r="AP11" s="13">
        <v>6.9522013942782665E-2</v>
      </c>
      <c r="AQ11" s="13">
        <v>0.16254550258651579</v>
      </c>
      <c r="AR11" s="13">
        <v>0.1827020616487034</v>
      </c>
      <c r="AS11" s="13">
        <v>0.1033051378401991</v>
      </c>
      <c r="AT11" s="13">
        <v>0.11478465200364581</v>
      </c>
      <c r="AV11" s="13">
        <v>5.9500075609111858E-2</v>
      </c>
      <c r="AW11" s="13">
        <v>0.1423800862547823</v>
      </c>
      <c r="AX11" s="13">
        <v>0.17610741461003901</v>
      </c>
      <c r="AY11" s="13">
        <v>0.1085655303129526</v>
      </c>
      <c r="AZ11" s="13">
        <v>0.1191184661358388</v>
      </c>
      <c r="BB11" s="13">
        <v>0.1030902567519915</v>
      </c>
      <c r="BC11" s="13">
        <v>7.2593245433533529E-2</v>
      </c>
      <c r="BD11" s="13">
        <v>0.1795196772497713</v>
      </c>
      <c r="BE11" s="13">
        <v>0.17853499482365409</v>
      </c>
      <c r="BF11" s="13">
        <v>0.14840958338124891</v>
      </c>
      <c r="BH11" s="13">
        <v>9.5950504563718675E-2</v>
      </c>
      <c r="BI11" s="13">
        <v>6.3275591836364553E-2</v>
      </c>
      <c r="BJ11" s="13">
        <v>0.1640781691051216</v>
      </c>
      <c r="BK11" s="13">
        <v>0.19773855769841331</v>
      </c>
      <c r="BL11" s="13">
        <v>0.18454575034432311</v>
      </c>
      <c r="BN11" s="13">
        <v>8.7318306606781665E-2</v>
      </c>
      <c r="BO11" s="13">
        <v>0.17271047572496981</v>
      </c>
      <c r="BP11" s="13">
        <v>0.18749244938990101</v>
      </c>
      <c r="BQ11" s="13">
        <v>0.1573402897782181</v>
      </c>
      <c r="BR11" s="13">
        <v>9.39838940983386E-2</v>
      </c>
      <c r="BS11" s="13">
        <v>9.7480876033484598E-2</v>
      </c>
    </row>
    <row r="12" spans="2:73" ht="19" customHeight="1" x14ac:dyDescent="0.35">
      <c r="B12" s="12" t="s">
        <v>173</v>
      </c>
      <c r="C12" s="13">
        <v>3.0026843023360832E-2</v>
      </c>
      <c r="D12" s="13">
        <v>5.0222065172898657E-2</v>
      </c>
      <c r="E12" s="13">
        <v>3.4177908491080503E-2</v>
      </c>
      <c r="F12" s="13">
        <v>2.8513970223036141E-2</v>
      </c>
      <c r="G12" s="13">
        <v>1.352688988469289E-2</v>
      </c>
      <c r="H12" s="13">
        <v>4.1744770522967323E-2</v>
      </c>
      <c r="I12" s="13">
        <v>2.276869148001549E-2</v>
      </c>
      <c r="K12" s="13">
        <v>2.8632167917227259E-2</v>
      </c>
      <c r="L12" s="13">
        <v>3.1490395258857988E-2</v>
      </c>
      <c r="N12" s="13">
        <v>1.8637307707625349E-2</v>
      </c>
      <c r="O12" s="13">
        <v>3.9013611194283357E-2</v>
      </c>
      <c r="P12" s="13">
        <v>3.8941423925055743E-2</v>
      </c>
      <c r="Q12" s="13">
        <v>1.989287023732873E-2</v>
      </c>
      <c r="S12" s="13">
        <v>3.054963663840202E-2</v>
      </c>
      <c r="T12" s="13">
        <v>3.1158661172855911E-2</v>
      </c>
      <c r="U12" s="13">
        <v>8.9673155599948734E-3</v>
      </c>
      <c r="V12" s="13">
        <v>3.9444448505914567E-2</v>
      </c>
      <c r="W12" s="13">
        <v>4.5261573532917952E-2</v>
      </c>
      <c r="X12" s="13">
        <v>3.804965759004162E-2</v>
      </c>
      <c r="Y12" s="13">
        <v>0</v>
      </c>
      <c r="Z12" s="13">
        <v>8.6969585887900283E-3</v>
      </c>
      <c r="AB12" s="13">
        <v>1.394319581761032E-2</v>
      </c>
      <c r="AC12" s="13">
        <v>4.0413737011173859E-2</v>
      </c>
      <c r="AD12" s="13">
        <v>2.4983496924042281E-2</v>
      </c>
      <c r="AE12" s="13">
        <v>4.109326623480853E-2</v>
      </c>
      <c r="AF12" s="13">
        <v>2.2357046328834389E-2</v>
      </c>
      <c r="AH12" s="13">
        <v>1.7508550586864811E-2</v>
      </c>
      <c r="AI12" s="13">
        <v>2.3993992772788471E-2</v>
      </c>
      <c r="AJ12" s="13">
        <v>3.7918734088379348E-2</v>
      </c>
      <c r="AK12" s="13">
        <v>3.895473244164778E-2</v>
      </c>
      <c r="AL12" s="13">
        <v>2.2552219228400509E-2</v>
      </c>
      <c r="AM12" s="13">
        <v>5.627619499172716E-2</v>
      </c>
      <c r="AO12" s="13">
        <v>1.7450484109299148E-2</v>
      </c>
      <c r="AP12" s="13">
        <v>3.4676830574870338E-2</v>
      </c>
      <c r="AQ12" s="13">
        <v>2.4212639311552351E-2</v>
      </c>
      <c r="AR12" s="13">
        <v>2.8859506841450031E-2</v>
      </c>
      <c r="AS12" s="13">
        <v>2.2173858139777122E-2</v>
      </c>
      <c r="AT12" s="13">
        <v>5.8841927554088728E-2</v>
      </c>
      <c r="AV12" s="13">
        <v>3.3836349615968708E-2</v>
      </c>
      <c r="AW12" s="13">
        <v>1.363242718041246E-2</v>
      </c>
      <c r="AX12" s="13">
        <v>3.6001763092985202E-2</v>
      </c>
      <c r="AY12" s="13">
        <v>2.8380808015485811E-2</v>
      </c>
      <c r="AZ12" s="13">
        <v>5.958350766770909E-2</v>
      </c>
      <c r="BB12" s="13">
        <v>1.6896853995275019E-2</v>
      </c>
      <c r="BC12" s="13">
        <v>4.2990677354464067E-2</v>
      </c>
      <c r="BD12" s="13">
        <v>5.7600868261141823E-2</v>
      </c>
      <c r="BE12" s="13">
        <v>5.0178404808297827E-2</v>
      </c>
      <c r="BF12" s="13">
        <v>0</v>
      </c>
      <c r="BH12" s="13">
        <v>1.831309191381518E-2</v>
      </c>
      <c r="BI12" s="13">
        <v>4.5244754070802369E-2</v>
      </c>
      <c r="BJ12" s="13">
        <v>5.1985106359935418E-2</v>
      </c>
      <c r="BK12" s="13">
        <v>2.7147999216227538E-2</v>
      </c>
      <c r="BL12" s="13">
        <v>0</v>
      </c>
      <c r="BN12" s="13">
        <v>4.7146247204752627E-2</v>
      </c>
      <c r="BO12" s="13">
        <v>7.0769032909875637E-3</v>
      </c>
      <c r="BP12" s="13">
        <v>5.0472871734541548E-2</v>
      </c>
      <c r="BQ12" s="13">
        <v>7.3335876130050701E-2</v>
      </c>
      <c r="BR12" s="13">
        <v>0</v>
      </c>
      <c r="BS12" s="13">
        <v>1.655137516173839E-2</v>
      </c>
    </row>
    <row r="13" spans="2:73" ht="19" customHeight="1" x14ac:dyDescent="0.35">
      <c r="B13" s="12" t="s">
        <v>174</v>
      </c>
      <c r="C13" s="13">
        <v>5.974813036688606E-3</v>
      </c>
      <c r="D13" s="13">
        <v>1.586612946994196E-2</v>
      </c>
      <c r="E13" s="13">
        <v>4.7613565156560964E-3</v>
      </c>
      <c r="F13" s="13">
        <v>5.3086535750701044E-3</v>
      </c>
      <c r="G13" s="13">
        <v>0</v>
      </c>
      <c r="H13" s="13">
        <v>9.7392379449083924E-3</v>
      </c>
      <c r="I13" s="13">
        <v>4.6025859332310924E-3</v>
      </c>
      <c r="K13" s="13">
        <v>9.0532332485615836E-3</v>
      </c>
      <c r="L13" s="13">
        <v>2.9100719637874129E-3</v>
      </c>
      <c r="N13" s="13">
        <v>0</v>
      </c>
      <c r="O13" s="13">
        <v>4.7102694687503697E-3</v>
      </c>
      <c r="P13" s="13">
        <v>1.8899244042244641E-2</v>
      </c>
      <c r="Q13" s="13">
        <v>0</v>
      </c>
      <c r="S13" s="13">
        <v>2.9557817899777379E-3</v>
      </c>
      <c r="T13" s="13">
        <v>1.0117601958920679E-2</v>
      </c>
      <c r="U13" s="13">
        <v>1.5317029699779369E-2</v>
      </c>
      <c r="V13" s="13">
        <v>0</v>
      </c>
      <c r="W13" s="13">
        <v>6.2651994724050638E-3</v>
      </c>
      <c r="X13" s="13">
        <v>1.0473234122319449E-2</v>
      </c>
      <c r="Y13" s="13">
        <v>0</v>
      </c>
      <c r="Z13" s="13">
        <v>8.5897188442519371E-3</v>
      </c>
      <c r="AB13" s="13">
        <v>3.861004350139822E-3</v>
      </c>
      <c r="AC13" s="13">
        <v>6.8021202932821122E-3</v>
      </c>
      <c r="AD13" s="13">
        <v>9.9519986195706327E-3</v>
      </c>
      <c r="AE13" s="13">
        <v>0</v>
      </c>
      <c r="AF13" s="13">
        <v>8.5797756182026154E-3</v>
      </c>
      <c r="AH13" s="13">
        <v>2.400511802680669E-3</v>
      </c>
      <c r="AI13" s="13">
        <v>5.0320187110035174E-3</v>
      </c>
      <c r="AJ13" s="13">
        <v>1.32439607661827E-2</v>
      </c>
      <c r="AK13" s="13">
        <v>0</v>
      </c>
      <c r="AL13" s="13">
        <v>8.4371873620935293E-3</v>
      </c>
      <c r="AM13" s="13">
        <v>5.9946022557375916E-3</v>
      </c>
      <c r="AO13" s="13">
        <v>2.6979046308672379E-3</v>
      </c>
      <c r="AP13" s="13">
        <v>5.1197295874045173E-3</v>
      </c>
      <c r="AQ13" s="13">
        <v>1.299591452779292E-2</v>
      </c>
      <c r="AR13" s="13">
        <v>0</v>
      </c>
      <c r="AS13" s="13">
        <v>6.0370628627387244E-3</v>
      </c>
      <c r="AT13" s="13">
        <v>5.6480587950793089E-3</v>
      </c>
      <c r="AV13" s="13">
        <v>0</v>
      </c>
      <c r="AW13" s="13">
        <v>1.268732237127086E-2</v>
      </c>
      <c r="AX13" s="13">
        <v>0</v>
      </c>
      <c r="AY13" s="13">
        <v>1.280511874247315E-2</v>
      </c>
      <c r="AZ13" s="13">
        <v>9.0361825234915906E-3</v>
      </c>
      <c r="BB13" s="13">
        <v>2.2869992393891561E-3</v>
      </c>
      <c r="BC13" s="13">
        <v>0</v>
      </c>
      <c r="BD13" s="13">
        <v>8.753537418996097E-3</v>
      </c>
      <c r="BE13" s="13">
        <v>0</v>
      </c>
      <c r="BF13" s="13">
        <v>2.3681986533969138E-2</v>
      </c>
      <c r="BH13" s="13">
        <v>2.478687884115633E-3</v>
      </c>
      <c r="BI13" s="13">
        <v>0</v>
      </c>
      <c r="BJ13" s="13">
        <v>8.2860555338712602E-3</v>
      </c>
      <c r="BK13" s="13">
        <v>1.273085411967604E-2</v>
      </c>
      <c r="BL13" s="13">
        <v>0</v>
      </c>
      <c r="BN13" s="13">
        <v>0</v>
      </c>
      <c r="BO13" s="13">
        <v>1.115855133196168E-2</v>
      </c>
      <c r="BP13" s="13">
        <v>0</v>
      </c>
      <c r="BQ13" s="13">
        <v>0</v>
      </c>
      <c r="BR13" s="13">
        <v>1.7009451231967249E-2</v>
      </c>
      <c r="BS13" s="13">
        <v>5.4071008690568514E-3</v>
      </c>
    </row>
    <row r="14" spans="2:73" ht="19" customHeight="1" x14ac:dyDescent="0.35">
      <c r="B14" s="12" t="s">
        <v>120</v>
      </c>
      <c r="C14" s="13">
        <v>3.840169872936116E-2</v>
      </c>
      <c r="D14" s="13">
        <v>9.5326619420156022E-2</v>
      </c>
      <c r="E14" s="13">
        <v>7.4537853059016682E-2</v>
      </c>
      <c r="F14" s="13">
        <v>3.7084366910781603E-2</v>
      </c>
      <c r="G14" s="13">
        <v>2.0024975775336611E-2</v>
      </c>
      <c r="H14" s="13">
        <v>2.846058865846917E-2</v>
      </c>
      <c r="I14" s="13">
        <v>8.6613330583510863E-3</v>
      </c>
      <c r="K14" s="13">
        <v>2.3419521226592629E-2</v>
      </c>
      <c r="L14" s="13">
        <v>5.3472067069343363E-2</v>
      </c>
      <c r="N14" s="13">
        <v>1.257251014129732E-2</v>
      </c>
      <c r="O14" s="13">
        <v>4.9673944815707541E-2</v>
      </c>
      <c r="P14" s="13">
        <v>4.1724283067553172E-2</v>
      </c>
      <c r="Q14" s="13">
        <v>4.1422409820046323E-2</v>
      </c>
      <c r="S14" s="13">
        <v>4.9978429248373112E-2</v>
      </c>
      <c r="T14" s="13">
        <v>2.389040328628619E-2</v>
      </c>
      <c r="U14" s="13">
        <v>0</v>
      </c>
      <c r="V14" s="13">
        <v>4.9344463477425618E-2</v>
      </c>
      <c r="W14" s="13">
        <v>4.1235339297848457E-2</v>
      </c>
      <c r="X14" s="13">
        <v>4.5275454016588917E-2</v>
      </c>
      <c r="Y14" s="13">
        <v>2.066749657335086E-2</v>
      </c>
      <c r="Z14" s="13">
        <v>3.2180404733948537E-2</v>
      </c>
      <c r="AB14" s="13">
        <v>5.2317062748343003E-2</v>
      </c>
      <c r="AC14" s="13">
        <v>3.6820961737540708E-2</v>
      </c>
      <c r="AD14" s="13">
        <v>3.2513382624987992E-2</v>
      </c>
      <c r="AE14" s="13">
        <v>3.3214359842706709E-2</v>
      </c>
      <c r="AF14" s="13">
        <v>0</v>
      </c>
      <c r="AH14" s="13">
        <v>2.125681351916343E-2</v>
      </c>
      <c r="AI14" s="13">
        <v>1.8776277365844401E-2</v>
      </c>
      <c r="AJ14" s="13">
        <v>9.9499520341634323E-3</v>
      </c>
      <c r="AK14" s="13">
        <v>6.2373817100863996E-3</v>
      </c>
      <c r="AL14" s="13">
        <v>5.3142835297591437E-2</v>
      </c>
      <c r="AM14" s="13">
        <v>3.2602273241135349E-2</v>
      </c>
      <c r="AO14" s="13">
        <v>2.3890261887815109E-2</v>
      </c>
      <c r="AP14" s="13">
        <v>1.8686280687889831E-2</v>
      </c>
      <c r="AQ14" s="13">
        <v>1.7532932311668949E-2</v>
      </c>
      <c r="AR14" s="13">
        <v>1.7174041977423289E-2</v>
      </c>
      <c r="AS14" s="13">
        <v>3.1856086820018822E-2</v>
      </c>
      <c r="AT14" s="13">
        <v>2.6823002450309021E-2</v>
      </c>
      <c r="AV14" s="13">
        <v>1.9003869982037701E-2</v>
      </c>
      <c r="AW14" s="13">
        <v>4.4806942736583491E-2</v>
      </c>
      <c r="AX14" s="13">
        <v>0</v>
      </c>
      <c r="AY14" s="13">
        <v>2.9076487832881252E-2</v>
      </c>
      <c r="AZ14" s="13">
        <v>2.703785539834393E-2</v>
      </c>
      <c r="BB14" s="13">
        <v>2.0146292544865808E-2</v>
      </c>
      <c r="BC14" s="13">
        <v>1.3022378103160519E-2</v>
      </c>
      <c r="BD14" s="13">
        <v>2.069114715615452E-2</v>
      </c>
      <c r="BE14" s="13">
        <v>1.3086951639111159E-2</v>
      </c>
      <c r="BF14" s="13">
        <v>2.3681986533969138E-2</v>
      </c>
      <c r="BH14" s="13">
        <v>2.17334969100457E-2</v>
      </c>
      <c r="BI14" s="13">
        <v>1.367014714356876E-2</v>
      </c>
      <c r="BJ14" s="13">
        <v>1.958613828774395E-2</v>
      </c>
      <c r="BK14" s="13">
        <v>1.3996402338729371E-2</v>
      </c>
      <c r="BL14" s="13">
        <v>0</v>
      </c>
      <c r="BN14" s="13">
        <v>1.954376245047753E-2</v>
      </c>
      <c r="BO14" s="13">
        <v>3.2935204995567298E-2</v>
      </c>
      <c r="BP14" s="13">
        <v>0</v>
      </c>
      <c r="BQ14" s="13">
        <v>3.0795519456696171E-2</v>
      </c>
      <c r="BR14" s="13">
        <v>8.4377149540838622E-2</v>
      </c>
      <c r="BS14" s="13">
        <v>1.6986987107757069E-2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U19"/>
  <sheetViews>
    <sheetView showGridLines="0" workbookViewId="0">
      <pane xSplit="2" topLeftCell="C1" activePane="topRight" state="frozen"/>
      <selection pane="topRight" activeCell="D2" sqref="D2:BU2"/>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0.35943573096129289</v>
      </c>
      <c r="D9" s="13">
        <v>0.32210983472550658</v>
      </c>
      <c r="E9" s="13">
        <v>0.34115555282461463</v>
      </c>
      <c r="F9" s="13">
        <v>0.34810331298109032</v>
      </c>
      <c r="G9" s="13">
        <v>0.33469673022538049</v>
      </c>
      <c r="H9" s="13">
        <v>0.37673386957701988</v>
      </c>
      <c r="I9" s="13">
        <v>0.4020484716418064</v>
      </c>
      <c r="K9" s="13">
        <v>0.40017307720231943</v>
      </c>
      <c r="L9" s="13">
        <v>0.31952242871080039</v>
      </c>
      <c r="N9" s="13">
        <v>0.3992138295355423</v>
      </c>
      <c r="O9" s="13">
        <v>0.33189457090102881</v>
      </c>
      <c r="P9" s="13">
        <v>0.36637123406321481</v>
      </c>
      <c r="Q9" s="13">
        <v>0.35560790436089612</v>
      </c>
      <c r="S9" s="13">
        <v>0.36112258869244479</v>
      </c>
      <c r="T9" s="13">
        <v>0.28926779975960448</v>
      </c>
      <c r="U9" s="13">
        <v>0.36640080102181211</v>
      </c>
      <c r="V9" s="13">
        <v>0.40490434523545432</v>
      </c>
      <c r="W9" s="13">
        <v>0.35821127624335508</v>
      </c>
      <c r="X9" s="13">
        <v>0.29720783207449031</v>
      </c>
      <c r="Y9" s="13">
        <v>0.35958634634565723</v>
      </c>
      <c r="Z9" s="13">
        <v>0.46903389476616297</v>
      </c>
      <c r="AB9" s="13">
        <v>0.33354675545454238</v>
      </c>
      <c r="AC9" s="13">
        <v>0.3349597625661494</v>
      </c>
      <c r="AD9" s="13">
        <v>0.36150906585905968</v>
      </c>
      <c r="AE9" s="13">
        <v>0.3787078193017257</v>
      </c>
      <c r="AF9" s="13">
        <v>0.48222659891392772</v>
      </c>
      <c r="AH9" s="13">
        <v>0.39805010419641568</v>
      </c>
      <c r="AI9" s="13">
        <v>0.37571598983129872</v>
      </c>
      <c r="AJ9" s="13">
        <v>0.32490254560943849</v>
      </c>
      <c r="AK9" s="13">
        <v>0.2602868707716835</v>
      </c>
      <c r="AL9" s="13">
        <v>0.34605582012032032</v>
      </c>
      <c r="AM9" s="13">
        <v>0.3564314260632957</v>
      </c>
      <c r="AO9" s="13">
        <v>0.36881947216810551</v>
      </c>
      <c r="AP9" s="13">
        <v>0.38387441055637611</v>
      </c>
      <c r="AQ9" s="13">
        <v>0.33366537391598311</v>
      </c>
      <c r="AR9" s="13">
        <v>0.26234169480597191</v>
      </c>
      <c r="AS9" s="13">
        <v>0.42581928444879402</v>
      </c>
      <c r="AT9" s="13">
        <v>0.36292475103558852</v>
      </c>
      <c r="AV9" s="13">
        <v>0.42507621911580967</v>
      </c>
      <c r="AW9" s="13">
        <v>0.30074650092428729</v>
      </c>
      <c r="AX9" s="13">
        <v>0.27126421501124148</v>
      </c>
      <c r="AY9" s="13">
        <v>0.36095372395724351</v>
      </c>
      <c r="AZ9" s="13">
        <v>0.37301291528593888</v>
      </c>
      <c r="BB9" s="13">
        <v>0.43337720916631511</v>
      </c>
      <c r="BC9" s="13">
        <v>0.34551985046776051</v>
      </c>
      <c r="BD9" s="13">
        <v>0.35560796404241862</v>
      </c>
      <c r="BE9" s="13">
        <v>0.2354986808996242</v>
      </c>
      <c r="BF9" s="13">
        <v>0.39782658349768102</v>
      </c>
      <c r="BH9" s="13">
        <v>0.42362955321071832</v>
      </c>
      <c r="BI9" s="13">
        <v>0.34644140654691641</v>
      </c>
      <c r="BJ9" s="13">
        <v>0.35794458102659638</v>
      </c>
      <c r="BK9" s="13">
        <v>0.27602751199650077</v>
      </c>
      <c r="BL9" s="13">
        <v>0.43556610353968861</v>
      </c>
      <c r="BN9" s="13">
        <v>0.38751065616284469</v>
      </c>
      <c r="BO9" s="13">
        <v>0.28651036093844912</v>
      </c>
      <c r="BP9" s="13">
        <v>0.2753885242635537</v>
      </c>
      <c r="BQ9" s="13">
        <v>0.38922677944568568</v>
      </c>
      <c r="BR9" s="13">
        <v>0.44984970200232971</v>
      </c>
      <c r="BS9" s="13">
        <v>0.4156303927420783</v>
      </c>
    </row>
    <row r="10" spans="2:73" ht="19" customHeight="1" x14ac:dyDescent="0.35">
      <c r="B10" s="12" t="s">
        <v>171</v>
      </c>
      <c r="C10" s="13">
        <v>0.41298826233023128</v>
      </c>
      <c r="D10" s="13">
        <v>0.33786019881865093</v>
      </c>
      <c r="E10" s="13">
        <v>0.34523292287212948</v>
      </c>
      <c r="F10" s="13">
        <v>0.41561837994273199</v>
      </c>
      <c r="G10" s="13">
        <v>0.49479097847268061</v>
      </c>
      <c r="H10" s="13">
        <v>0.44333539295096003</v>
      </c>
      <c r="I10" s="13">
        <v>0.4116498628565437</v>
      </c>
      <c r="K10" s="13">
        <v>0.39789272855209529</v>
      </c>
      <c r="L10" s="13">
        <v>0.42903109809511408</v>
      </c>
      <c r="N10" s="13">
        <v>0.41971621383246638</v>
      </c>
      <c r="O10" s="13">
        <v>0.44547230097699231</v>
      </c>
      <c r="P10" s="13">
        <v>0.35441025104437668</v>
      </c>
      <c r="Q10" s="13">
        <v>0.42292085892345799</v>
      </c>
      <c r="S10" s="13">
        <v>0.39246766484794288</v>
      </c>
      <c r="T10" s="13">
        <v>0.48007670420430287</v>
      </c>
      <c r="U10" s="13">
        <v>0.3402634177993486</v>
      </c>
      <c r="V10" s="13">
        <v>0.34621688272300533</v>
      </c>
      <c r="W10" s="13">
        <v>0.44311213139107808</v>
      </c>
      <c r="X10" s="13">
        <v>0.55573248171817213</v>
      </c>
      <c r="Y10" s="13">
        <v>0.3263175441036153</v>
      </c>
      <c r="Z10" s="13">
        <v>0.34948029022122928</v>
      </c>
      <c r="AB10" s="13">
        <v>0.42376862825849831</v>
      </c>
      <c r="AC10" s="13">
        <v>0.42812029906004961</v>
      </c>
      <c r="AD10" s="13">
        <v>0.40028551051755468</v>
      </c>
      <c r="AE10" s="13">
        <v>0.38411317415350271</v>
      </c>
      <c r="AF10" s="13">
        <v>0.41799079278813001</v>
      </c>
      <c r="AH10" s="13">
        <v>0.4097053950277757</v>
      </c>
      <c r="AI10" s="13">
        <v>0.4312475658656556</v>
      </c>
      <c r="AJ10" s="13">
        <v>0.39761048474244481</v>
      </c>
      <c r="AK10" s="13">
        <v>0.52277746567732353</v>
      </c>
      <c r="AL10" s="13">
        <v>0.39444498531730132</v>
      </c>
      <c r="AM10" s="13">
        <v>0.4258311265668534</v>
      </c>
      <c r="AO10" s="13">
        <v>0.40722798771117719</v>
      </c>
      <c r="AP10" s="13">
        <v>0.43921422873914928</v>
      </c>
      <c r="AQ10" s="13">
        <v>0.40889840420256413</v>
      </c>
      <c r="AR10" s="13">
        <v>0.48898549074084979</v>
      </c>
      <c r="AS10" s="13">
        <v>0.39623347094553241</v>
      </c>
      <c r="AT10" s="13">
        <v>0.42027144097460362</v>
      </c>
      <c r="AV10" s="13">
        <v>0.37832679179938961</v>
      </c>
      <c r="AW10" s="13">
        <v>0.45986535781233301</v>
      </c>
      <c r="AX10" s="13">
        <v>0.53885983841277929</v>
      </c>
      <c r="AY10" s="13">
        <v>0.39315136940256512</v>
      </c>
      <c r="AZ10" s="13">
        <v>0.41635140628043371</v>
      </c>
      <c r="BB10" s="13">
        <v>0.3754974096213653</v>
      </c>
      <c r="BC10" s="13">
        <v>0.4941194880305283</v>
      </c>
      <c r="BD10" s="13">
        <v>0.45270727949198619</v>
      </c>
      <c r="BE10" s="13">
        <v>0.48048089855458448</v>
      </c>
      <c r="BF10" s="13">
        <v>0.32885067853298672</v>
      </c>
      <c r="BH10" s="13">
        <v>0.37510521262866492</v>
      </c>
      <c r="BI10" s="13">
        <v>0.49326932663421857</v>
      </c>
      <c r="BJ10" s="13">
        <v>0.44838631897609621</v>
      </c>
      <c r="BK10" s="13">
        <v>0.44189179524151989</v>
      </c>
      <c r="BL10" s="13">
        <v>0.40684698528544372</v>
      </c>
      <c r="BN10" s="13">
        <v>0.43958592959216058</v>
      </c>
      <c r="BO10" s="13">
        <v>0.49592981108192791</v>
      </c>
      <c r="BP10" s="13">
        <v>0.47923571672934151</v>
      </c>
      <c r="BQ10" s="13">
        <v>0.34291069877665697</v>
      </c>
      <c r="BR10" s="13">
        <v>0.30953251260789022</v>
      </c>
      <c r="BS10" s="13">
        <v>0.3994242927381555</v>
      </c>
    </row>
    <row r="11" spans="2:73" ht="32.15" customHeight="1" x14ac:dyDescent="0.35">
      <c r="B11" s="12" t="s">
        <v>172</v>
      </c>
      <c r="C11" s="13">
        <v>0.14651102781283951</v>
      </c>
      <c r="D11" s="13">
        <v>0.1581678888455707</v>
      </c>
      <c r="E11" s="13">
        <v>0.1931780382925333</v>
      </c>
      <c r="F11" s="13">
        <v>0.1388684107340058</v>
      </c>
      <c r="G11" s="13">
        <v>0.1152678144928132</v>
      </c>
      <c r="H11" s="13">
        <v>0.14418294484261959</v>
      </c>
      <c r="I11" s="13">
        <v>0.1370495993690925</v>
      </c>
      <c r="K11" s="13">
        <v>0.13290526876655959</v>
      </c>
      <c r="L11" s="13">
        <v>0.1581594252672</v>
      </c>
      <c r="N11" s="13">
        <v>0.11934116044179729</v>
      </c>
      <c r="O11" s="13">
        <v>0.1496589376616603</v>
      </c>
      <c r="P11" s="13">
        <v>0.17160241111938551</v>
      </c>
      <c r="Q11" s="13">
        <v>0.13981767878177509</v>
      </c>
      <c r="S11" s="13">
        <v>0.14789757333413209</v>
      </c>
      <c r="T11" s="13">
        <v>0.16496148260017421</v>
      </c>
      <c r="U11" s="13">
        <v>0.22772239777538</v>
      </c>
      <c r="V11" s="13">
        <v>0.1575191410762202</v>
      </c>
      <c r="W11" s="13">
        <v>0.1209747475575538</v>
      </c>
      <c r="X11" s="13">
        <v>6.5343588143558756E-2</v>
      </c>
      <c r="Y11" s="13">
        <v>0.2370558834278288</v>
      </c>
      <c r="Z11" s="13">
        <v>0.1265824537811237</v>
      </c>
      <c r="AB11" s="13">
        <v>0.15036216748584161</v>
      </c>
      <c r="AC11" s="13">
        <v>0.16374622504386011</v>
      </c>
      <c r="AD11" s="13">
        <v>0.15076567457894699</v>
      </c>
      <c r="AE11" s="13">
        <v>0.154224318801327</v>
      </c>
      <c r="AF11" s="13">
        <v>7.9232681246658193E-2</v>
      </c>
      <c r="AH11" s="13">
        <v>0.12540474531163581</v>
      </c>
      <c r="AI11" s="13">
        <v>0.14832691092184949</v>
      </c>
      <c r="AJ11" s="13">
        <v>0.22750707012173241</v>
      </c>
      <c r="AK11" s="13">
        <v>0.14401628635465691</v>
      </c>
      <c r="AL11" s="13">
        <v>0.1537672161477398</v>
      </c>
      <c r="AM11" s="13">
        <v>0.1402922248812461</v>
      </c>
      <c r="AO11" s="13">
        <v>0.14900147658434709</v>
      </c>
      <c r="AP11" s="13">
        <v>0.14059734817145861</v>
      </c>
      <c r="AQ11" s="13">
        <v>0.20538115067748519</v>
      </c>
      <c r="AR11" s="13">
        <v>0.13876240348100491</v>
      </c>
      <c r="AS11" s="13">
        <v>0.1047988557493576</v>
      </c>
      <c r="AT11" s="13">
        <v>0.1410338955195487</v>
      </c>
      <c r="AV11" s="13">
        <v>0.14569017328300801</v>
      </c>
      <c r="AW11" s="13">
        <v>0.1771281798964488</v>
      </c>
      <c r="AX11" s="13">
        <v>0.1092269830828991</v>
      </c>
      <c r="AY11" s="13">
        <v>0.15689152980779461</v>
      </c>
      <c r="AZ11" s="13">
        <v>0.1354840214317144</v>
      </c>
      <c r="BB11" s="13">
        <v>0.1347970461428471</v>
      </c>
      <c r="BC11" s="13">
        <v>0.11681349972088551</v>
      </c>
      <c r="BD11" s="13">
        <v>0.14436703768690809</v>
      </c>
      <c r="BE11" s="13">
        <v>0.20067419700053341</v>
      </c>
      <c r="BF11" s="13">
        <v>0.14471520026844439</v>
      </c>
      <c r="BH11" s="13">
        <v>0.13532610233588599</v>
      </c>
      <c r="BI11" s="13">
        <v>0.11831764115392041</v>
      </c>
      <c r="BJ11" s="13">
        <v>0.1488783797696823</v>
      </c>
      <c r="BK11" s="13">
        <v>0.20159159551490449</v>
      </c>
      <c r="BL11" s="13">
        <v>9.2955521097383198E-2</v>
      </c>
      <c r="BN11" s="13">
        <v>0.1231955653860065</v>
      </c>
      <c r="BO11" s="13">
        <v>0.1790483920490587</v>
      </c>
      <c r="BP11" s="13">
        <v>0.18833869920621479</v>
      </c>
      <c r="BQ11" s="13">
        <v>0.13240459413621911</v>
      </c>
      <c r="BR11" s="13">
        <v>0.1562429166703761</v>
      </c>
      <c r="BS11" s="13">
        <v>0.12177239617268359</v>
      </c>
    </row>
    <row r="12" spans="2:73" ht="19" customHeight="1" x14ac:dyDescent="0.35">
      <c r="B12" s="12" t="s">
        <v>173</v>
      </c>
      <c r="C12" s="13">
        <v>2.131732042553083E-2</v>
      </c>
      <c r="D12" s="13">
        <v>5.2252268089760433E-2</v>
      </c>
      <c r="E12" s="13">
        <v>1.9822353625088461E-2</v>
      </c>
      <c r="F12" s="13">
        <v>3.8467291730910923E-2</v>
      </c>
      <c r="G12" s="13">
        <v>1.54038216516691E-2</v>
      </c>
      <c r="H12" s="13">
        <v>3.1340133399657571E-3</v>
      </c>
      <c r="I12" s="13">
        <v>1.519054359991729E-2</v>
      </c>
      <c r="K12" s="13">
        <v>2.8744795767370709E-2</v>
      </c>
      <c r="L12" s="13">
        <v>1.3938678149352171E-2</v>
      </c>
      <c r="N12" s="13">
        <v>3.0209555854272391E-2</v>
      </c>
      <c r="O12" s="13">
        <v>1.5936964886382941E-2</v>
      </c>
      <c r="P12" s="13">
        <v>2.6453598029076208E-2</v>
      </c>
      <c r="Q12" s="13">
        <v>1.6829370522604879E-2</v>
      </c>
      <c r="S12" s="13">
        <v>2.6495600365664729E-2</v>
      </c>
      <c r="T12" s="13">
        <v>1.7102220603679309E-2</v>
      </c>
      <c r="U12" s="13">
        <v>4.2236141081031298E-2</v>
      </c>
      <c r="V12" s="13">
        <v>2.0467014087352891E-2</v>
      </c>
      <c r="W12" s="13">
        <v>2.4022208183174042E-2</v>
      </c>
      <c r="X12" s="13">
        <v>1.5215981110724161E-2</v>
      </c>
      <c r="Y12" s="13">
        <v>3.3173016300354068E-2</v>
      </c>
      <c r="Z12" s="13">
        <v>0</v>
      </c>
      <c r="AB12" s="13">
        <v>2.4840150474094991E-2</v>
      </c>
      <c r="AC12" s="13">
        <v>1.532566854251965E-2</v>
      </c>
      <c r="AD12" s="13">
        <v>2.123529515951653E-2</v>
      </c>
      <c r="AE12" s="13">
        <v>5.1872632924879099E-2</v>
      </c>
      <c r="AF12" s="13">
        <v>4.3569801465601953E-3</v>
      </c>
      <c r="AH12" s="13">
        <v>2.6997413518462559E-2</v>
      </c>
      <c r="AI12" s="13">
        <v>1.259946557088582E-2</v>
      </c>
      <c r="AJ12" s="13">
        <v>1.819289370590834E-2</v>
      </c>
      <c r="AK12" s="13">
        <v>3.5306496871784741E-2</v>
      </c>
      <c r="AL12" s="13">
        <v>6.0227798653135958E-3</v>
      </c>
      <c r="AM12" s="13">
        <v>1.7081986461470199E-2</v>
      </c>
      <c r="AO12" s="13">
        <v>3.0172763042328882E-2</v>
      </c>
      <c r="AP12" s="13">
        <v>1.281908124222465E-2</v>
      </c>
      <c r="AQ12" s="13">
        <v>1.3094071446616361E-2</v>
      </c>
      <c r="AR12" s="13">
        <v>5.4272956877953957E-2</v>
      </c>
      <c r="AS12" s="13">
        <v>6.0370628627387244E-3</v>
      </c>
      <c r="AT12" s="13">
        <v>1.3825321925808289E-2</v>
      </c>
      <c r="AV12" s="13">
        <v>1.182893142982475E-2</v>
      </c>
      <c r="AW12" s="13">
        <v>1.566110692664955E-2</v>
      </c>
      <c r="AX12" s="13">
        <v>3.8633622837190712E-2</v>
      </c>
      <c r="AY12" s="13">
        <v>3.4596680659378737E-2</v>
      </c>
      <c r="AZ12" s="13">
        <v>2.311931601683229E-2</v>
      </c>
      <c r="BB12" s="13">
        <v>2.325732604485491E-2</v>
      </c>
      <c r="BC12" s="13">
        <v>2.2849731277093312E-2</v>
      </c>
      <c r="BD12" s="13">
        <v>1.219346729567526E-2</v>
      </c>
      <c r="BE12" s="13">
        <v>4.99981079112456E-2</v>
      </c>
      <c r="BF12" s="13">
        <v>3.2994178794709499E-2</v>
      </c>
      <c r="BH12" s="13">
        <v>2.82303011012804E-2</v>
      </c>
      <c r="BI12" s="13">
        <v>2.0244647824304199E-2</v>
      </c>
      <c r="BJ12" s="13">
        <v>1.154227626229712E-2</v>
      </c>
      <c r="BK12" s="13">
        <v>5.3472623250904738E-2</v>
      </c>
      <c r="BL12" s="13">
        <v>8.4956086722313851E-3</v>
      </c>
      <c r="BN12" s="13">
        <v>1.2733145867987031E-2</v>
      </c>
      <c r="BO12" s="13">
        <v>5.1620394865126186E-3</v>
      </c>
      <c r="BP12" s="13">
        <v>3.5950144119504181E-2</v>
      </c>
      <c r="BQ12" s="13">
        <v>4.7596897166262919E-2</v>
      </c>
      <c r="BR12" s="13">
        <v>0</v>
      </c>
      <c r="BS12" s="13">
        <v>2.8965679923287239E-2</v>
      </c>
    </row>
    <row r="13" spans="2:73" ht="19" customHeight="1" x14ac:dyDescent="0.35">
      <c r="B13" s="12" t="s">
        <v>174</v>
      </c>
      <c r="C13" s="13">
        <v>4.3802163469953337E-3</v>
      </c>
      <c r="D13" s="13">
        <v>9.0794636720618101E-3</v>
      </c>
      <c r="E13" s="13">
        <v>5.1763466592271608E-3</v>
      </c>
      <c r="F13" s="13">
        <v>5.0735439023442633E-3</v>
      </c>
      <c r="G13" s="13">
        <v>4.1645054316486064E-3</v>
      </c>
      <c r="H13" s="13">
        <v>0</v>
      </c>
      <c r="I13" s="13">
        <v>4.6025859332310924E-3</v>
      </c>
      <c r="K13" s="13">
        <v>5.4730769611174932E-3</v>
      </c>
      <c r="L13" s="13">
        <v>3.2973931810306219E-3</v>
      </c>
      <c r="N13" s="13">
        <v>0</v>
      </c>
      <c r="O13" s="13">
        <v>2.4833396710815399E-3</v>
      </c>
      <c r="P13" s="13">
        <v>1.21127252564175E-2</v>
      </c>
      <c r="Q13" s="13">
        <v>2.7690790273197431E-3</v>
      </c>
      <c r="S13" s="13">
        <v>6.0096116528762936E-3</v>
      </c>
      <c r="T13" s="13">
        <v>0</v>
      </c>
      <c r="U13" s="13">
        <v>0</v>
      </c>
      <c r="V13" s="13">
        <v>0</v>
      </c>
      <c r="W13" s="13">
        <v>7.7929250632474099E-3</v>
      </c>
      <c r="X13" s="13">
        <v>1.7414694596640169E-2</v>
      </c>
      <c r="Y13" s="13">
        <v>0</v>
      </c>
      <c r="Z13" s="13">
        <v>0</v>
      </c>
      <c r="AB13" s="13">
        <v>3.9487180385497853E-3</v>
      </c>
      <c r="AC13" s="13">
        <v>4.766562716761037E-3</v>
      </c>
      <c r="AD13" s="13">
        <v>1.062385635749115E-2</v>
      </c>
      <c r="AE13" s="13">
        <v>0</v>
      </c>
      <c r="AF13" s="13">
        <v>0</v>
      </c>
      <c r="AH13" s="13">
        <v>4.4460103816477284E-3</v>
      </c>
      <c r="AI13" s="13">
        <v>0</v>
      </c>
      <c r="AJ13" s="13">
        <v>1.32439607661827E-2</v>
      </c>
      <c r="AK13" s="13">
        <v>0</v>
      </c>
      <c r="AL13" s="13">
        <v>9.2326244120962287E-3</v>
      </c>
      <c r="AM13" s="13">
        <v>5.6348111104235887E-3</v>
      </c>
      <c r="AO13" s="13">
        <v>4.9968144227145296E-3</v>
      </c>
      <c r="AP13" s="13">
        <v>0</v>
      </c>
      <c r="AQ13" s="13">
        <v>1.299591452779292E-2</v>
      </c>
      <c r="AR13" s="13">
        <v>0</v>
      </c>
      <c r="AS13" s="13">
        <v>6.606222141551538E-3</v>
      </c>
      <c r="AT13" s="13">
        <v>5.3090669060448991E-3</v>
      </c>
      <c r="AV13" s="13">
        <v>0</v>
      </c>
      <c r="AW13" s="13">
        <v>1.268732237127086E-2</v>
      </c>
      <c r="AX13" s="13">
        <v>0</v>
      </c>
      <c r="AY13" s="13">
        <v>6.4970519714052377E-3</v>
      </c>
      <c r="AZ13" s="13">
        <v>9.4458271923558018E-3</v>
      </c>
      <c r="BB13" s="13">
        <v>4.2357727005507499E-3</v>
      </c>
      <c r="BC13" s="13">
        <v>0</v>
      </c>
      <c r="BD13" s="13">
        <v>8.753537418996097E-3</v>
      </c>
      <c r="BE13" s="13">
        <v>0</v>
      </c>
      <c r="BF13" s="13">
        <v>2.5914665351962091E-2</v>
      </c>
      <c r="BH13" s="13">
        <v>4.5908010339029068E-3</v>
      </c>
      <c r="BI13" s="13">
        <v>0</v>
      </c>
      <c r="BJ13" s="13">
        <v>8.2860555338712602E-3</v>
      </c>
      <c r="BK13" s="13">
        <v>0</v>
      </c>
      <c r="BL13" s="13">
        <v>1.302334898118941E-2</v>
      </c>
      <c r="BN13" s="13">
        <v>0</v>
      </c>
      <c r="BO13" s="13">
        <v>1.115855133196168E-2</v>
      </c>
      <c r="BP13" s="13">
        <v>0</v>
      </c>
      <c r="BQ13" s="13">
        <v>1.132452148636939E-2</v>
      </c>
      <c r="BR13" s="13">
        <v>1.8613060009331599E-2</v>
      </c>
      <c r="BS13" s="13">
        <v>5.2498824841735606E-3</v>
      </c>
    </row>
    <row r="14" spans="2:73" ht="19" customHeight="1" x14ac:dyDescent="0.35">
      <c r="B14" s="12" t="s">
        <v>120</v>
      </c>
      <c r="C14" s="13">
        <v>5.5367442123110178E-2</v>
      </c>
      <c r="D14" s="13">
        <v>0.1205303458484497</v>
      </c>
      <c r="E14" s="13">
        <v>9.5434785726406984E-2</v>
      </c>
      <c r="F14" s="13">
        <v>5.3869060708916727E-2</v>
      </c>
      <c r="G14" s="13">
        <v>3.5676149725807953E-2</v>
      </c>
      <c r="H14" s="13">
        <v>3.2613779289434729E-2</v>
      </c>
      <c r="I14" s="13">
        <v>2.945893659940901E-2</v>
      </c>
      <c r="K14" s="13">
        <v>3.4811052750537502E-2</v>
      </c>
      <c r="L14" s="13">
        <v>7.605097659650252E-2</v>
      </c>
      <c r="N14" s="13">
        <v>3.1519240335921662E-2</v>
      </c>
      <c r="O14" s="13">
        <v>5.455388590285408E-2</v>
      </c>
      <c r="P14" s="13">
        <v>6.904978048752905E-2</v>
      </c>
      <c r="Q14" s="13">
        <v>6.20551083839464E-2</v>
      </c>
      <c r="S14" s="13">
        <v>6.600696110693903E-2</v>
      </c>
      <c r="T14" s="13">
        <v>4.8591792832238877E-2</v>
      </c>
      <c r="U14" s="13">
        <v>2.3377242322427921E-2</v>
      </c>
      <c r="V14" s="13">
        <v>7.0892616877967427E-2</v>
      </c>
      <c r="W14" s="13">
        <v>4.5886711561591353E-2</v>
      </c>
      <c r="X14" s="13">
        <v>4.9085422356414707E-2</v>
      </c>
      <c r="Y14" s="13">
        <v>4.3867209822544717E-2</v>
      </c>
      <c r="Z14" s="13">
        <v>5.4903361231484038E-2</v>
      </c>
      <c r="AB14" s="13">
        <v>6.3533580288472905E-2</v>
      </c>
      <c r="AC14" s="13">
        <v>5.3081482070660178E-2</v>
      </c>
      <c r="AD14" s="13">
        <v>5.5580597527430831E-2</v>
      </c>
      <c r="AE14" s="13">
        <v>3.108205481856554E-2</v>
      </c>
      <c r="AF14" s="13">
        <v>1.6192946904724208E-2</v>
      </c>
      <c r="AH14" s="13">
        <v>3.5396331564062522E-2</v>
      </c>
      <c r="AI14" s="13">
        <v>3.2110067810310422E-2</v>
      </c>
      <c r="AJ14" s="13">
        <v>1.8543045054293241E-2</v>
      </c>
      <c r="AK14" s="13">
        <v>3.7612880324551137E-2</v>
      </c>
      <c r="AL14" s="13">
        <v>9.0476574137228399E-2</v>
      </c>
      <c r="AM14" s="13">
        <v>5.4728424916711031E-2</v>
      </c>
      <c r="AO14" s="13">
        <v>3.9781486071326727E-2</v>
      </c>
      <c r="AP14" s="13">
        <v>2.3494931290791329E-2</v>
      </c>
      <c r="AQ14" s="13">
        <v>2.5965085229558409E-2</v>
      </c>
      <c r="AR14" s="13">
        <v>5.5637454094219552E-2</v>
      </c>
      <c r="AS14" s="13">
        <v>6.0505103852025517E-2</v>
      </c>
      <c r="AT14" s="13">
        <v>5.6635523638406057E-2</v>
      </c>
      <c r="AV14" s="13">
        <v>3.9077884371968158E-2</v>
      </c>
      <c r="AW14" s="13">
        <v>3.3911532069010347E-2</v>
      </c>
      <c r="AX14" s="13">
        <v>4.2015340655889362E-2</v>
      </c>
      <c r="AY14" s="13">
        <v>4.7909644201612749E-2</v>
      </c>
      <c r="AZ14" s="13">
        <v>4.2586513792724802E-2</v>
      </c>
      <c r="BB14" s="13">
        <v>2.883523632406659E-2</v>
      </c>
      <c r="BC14" s="13">
        <v>2.069743050373243E-2</v>
      </c>
      <c r="BD14" s="13">
        <v>2.6370714064015501E-2</v>
      </c>
      <c r="BE14" s="13">
        <v>3.3348115634012257E-2</v>
      </c>
      <c r="BF14" s="13">
        <v>6.9698693554216165E-2</v>
      </c>
      <c r="BH14" s="13">
        <v>3.3118029689547489E-2</v>
      </c>
      <c r="BI14" s="13">
        <v>2.172697784064051E-2</v>
      </c>
      <c r="BJ14" s="13">
        <v>2.4962388431456789E-2</v>
      </c>
      <c r="BK14" s="13">
        <v>2.7016473996170041E-2</v>
      </c>
      <c r="BL14" s="13">
        <v>4.3112432424063749E-2</v>
      </c>
      <c r="BN14" s="13">
        <v>3.6974702991001113E-2</v>
      </c>
      <c r="BO14" s="13">
        <v>2.219084511208997E-2</v>
      </c>
      <c r="BP14" s="13">
        <v>2.108691568138556E-2</v>
      </c>
      <c r="BQ14" s="13">
        <v>7.6536508988805985E-2</v>
      </c>
      <c r="BR14" s="13">
        <v>6.5761808710072769E-2</v>
      </c>
      <c r="BS14" s="13">
        <v>2.895735593962178E-2</v>
      </c>
    </row>
    <row r="16" spans="2:73" x14ac:dyDescent="0.35">
      <c r="B16" t="s">
        <v>292</v>
      </c>
    </row>
    <row r="17" spans="2:3" x14ac:dyDescent="0.35">
      <c r="B17" t="s">
        <v>9</v>
      </c>
    </row>
    <row r="19" spans="2:3" x14ac:dyDescent="0.35">
      <c r="B19" s="5" t="str">
        <f>HYPERLINK("#Contents!A1", "Return to Contents")</f>
        <v>Return to Contents</v>
      </c>
      <c r="C19" s="20"/>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U19"/>
  <sheetViews>
    <sheetView showGridLines="0" workbookViewId="0">
      <pane xSplit="2" topLeftCell="B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0.38884748772161648</v>
      </c>
      <c r="D9" s="13">
        <v>0.33994412902465521</v>
      </c>
      <c r="E9" s="13">
        <v>0.44302656981803079</v>
      </c>
      <c r="F9" s="13">
        <v>0.38748798257401212</v>
      </c>
      <c r="G9" s="13">
        <v>0.48585755550687482</v>
      </c>
      <c r="H9" s="13">
        <v>0.41825893988053248</v>
      </c>
      <c r="I9" s="13">
        <v>0.27972681034457758</v>
      </c>
      <c r="K9" s="13">
        <v>0.41947338291354341</v>
      </c>
      <c r="L9" s="13">
        <v>0.35911317100034168</v>
      </c>
      <c r="N9" s="13">
        <v>0.37473714244770989</v>
      </c>
      <c r="O9" s="13">
        <v>0.3463885539237278</v>
      </c>
      <c r="P9" s="13">
        <v>0.42016890681011082</v>
      </c>
      <c r="Q9" s="13">
        <v>0.41872507870207759</v>
      </c>
      <c r="S9" s="13">
        <v>0.37604362248805839</v>
      </c>
      <c r="T9" s="13">
        <v>0.40298270452052443</v>
      </c>
      <c r="U9" s="13">
        <v>0.46080791375598351</v>
      </c>
      <c r="V9" s="13">
        <v>0.37658809860563253</v>
      </c>
      <c r="W9" s="13">
        <v>0.40296866579927848</v>
      </c>
      <c r="X9" s="13">
        <v>0.35322300806724621</v>
      </c>
      <c r="Y9" s="13">
        <v>0.3531131506088635</v>
      </c>
      <c r="Z9" s="13">
        <v>0.41293149545302998</v>
      </c>
      <c r="AB9" s="13">
        <v>0.40312437604084439</v>
      </c>
      <c r="AC9" s="13">
        <v>0.39077694363559429</v>
      </c>
      <c r="AD9" s="13">
        <v>0.37408349017715958</v>
      </c>
      <c r="AE9" s="13">
        <v>0.39404234715790942</v>
      </c>
      <c r="AF9" s="13">
        <v>0.44225909692355581</v>
      </c>
      <c r="AH9" s="13">
        <v>0.63576192739534265</v>
      </c>
      <c r="AI9" s="13">
        <v>0.26918265378010342</v>
      </c>
      <c r="AJ9" s="13">
        <v>0.13531795253069559</v>
      </c>
      <c r="AK9" s="13">
        <v>0.14154512024746971</v>
      </c>
      <c r="AL9" s="13">
        <v>0.42578886551878459</v>
      </c>
      <c r="AM9" s="13">
        <v>0.23909825752771061</v>
      </c>
      <c r="AO9" s="13">
        <v>0.6043553227171522</v>
      </c>
      <c r="AP9" s="13">
        <v>0.26891262828404278</v>
      </c>
      <c r="AQ9" s="13">
        <v>0.15616384363662569</v>
      </c>
      <c r="AR9" s="13">
        <v>0.15756959238622281</v>
      </c>
      <c r="AS9" s="13">
        <v>0.56995062801202856</v>
      </c>
      <c r="AT9" s="13">
        <v>0.2373433084789224</v>
      </c>
      <c r="AV9" s="13">
        <v>0.35868679771141881</v>
      </c>
      <c r="AW9" s="13">
        <v>0.15139763986596469</v>
      </c>
      <c r="AX9" s="13">
        <v>0.23775447562976751</v>
      </c>
      <c r="AY9" s="13">
        <v>0.53515604235541236</v>
      </c>
      <c r="AZ9" s="13">
        <v>0.25977605179506269</v>
      </c>
      <c r="BB9" s="13">
        <v>0.64336575763260673</v>
      </c>
      <c r="BC9" s="13">
        <v>0.2558943691386783</v>
      </c>
      <c r="BD9" s="13">
        <v>7.9853823458057416E-2</v>
      </c>
      <c r="BE9" s="13">
        <v>0.13623723852378361</v>
      </c>
      <c r="BF9" s="13">
        <v>0.45691960763810402</v>
      </c>
      <c r="BH9" s="13">
        <v>0.63204125216505158</v>
      </c>
      <c r="BI9" s="13">
        <v>0.27020677646756869</v>
      </c>
      <c r="BJ9" s="13">
        <v>8.4336928693014665E-2</v>
      </c>
      <c r="BK9" s="13">
        <v>0.10955970921285831</v>
      </c>
      <c r="BL9" s="13">
        <v>0.59561534358859514</v>
      </c>
      <c r="BN9" s="13">
        <v>0.28291574044527251</v>
      </c>
      <c r="BO9" s="13">
        <v>7.3831701681151635E-2</v>
      </c>
      <c r="BP9" s="13">
        <v>0.17440774523491351</v>
      </c>
      <c r="BQ9" s="13">
        <v>0.32375074948841132</v>
      </c>
      <c r="BR9" s="13">
        <v>0.4770540368194599</v>
      </c>
      <c r="BS9" s="13">
        <v>0.68076654726782881</v>
      </c>
    </row>
    <row r="10" spans="2:73" ht="19" customHeight="1" x14ac:dyDescent="0.35">
      <c r="B10" s="12" t="s">
        <v>171</v>
      </c>
      <c r="C10" s="13">
        <v>0.26515322523342949</v>
      </c>
      <c r="D10" s="13">
        <v>0.2930151768550624</v>
      </c>
      <c r="E10" s="13">
        <v>0.29891845727053362</v>
      </c>
      <c r="F10" s="13">
        <v>0.30632692670685691</v>
      </c>
      <c r="G10" s="13">
        <v>0.26941471089651398</v>
      </c>
      <c r="H10" s="13">
        <v>0.23152636078281999</v>
      </c>
      <c r="I10" s="13">
        <v>0.2230335187213891</v>
      </c>
      <c r="K10" s="13">
        <v>0.2557551266698182</v>
      </c>
      <c r="L10" s="13">
        <v>0.27286603396633852</v>
      </c>
      <c r="N10" s="13">
        <v>0.25559844533470177</v>
      </c>
      <c r="O10" s="13">
        <v>0.29160735318653591</v>
      </c>
      <c r="P10" s="13">
        <v>0.2295602913647842</v>
      </c>
      <c r="Q10" s="13">
        <v>0.27396824201854209</v>
      </c>
      <c r="S10" s="13">
        <v>0.30662092397959712</v>
      </c>
      <c r="T10" s="13">
        <v>0.27070977843706751</v>
      </c>
      <c r="U10" s="13">
        <v>0.18760163699704371</v>
      </c>
      <c r="V10" s="13">
        <v>0.26524606262834138</v>
      </c>
      <c r="W10" s="13">
        <v>0.23047139143472431</v>
      </c>
      <c r="X10" s="13">
        <v>0.28509202234302933</v>
      </c>
      <c r="Y10" s="13">
        <v>0.22673134349320839</v>
      </c>
      <c r="Z10" s="13">
        <v>0.2208354717155786</v>
      </c>
      <c r="AB10" s="13">
        <v>0.26196994837688348</v>
      </c>
      <c r="AC10" s="13">
        <v>0.28256184828011321</v>
      </c>
      <c r="AD10" s="13">
        <v>0.26239695609516789</v>
      </c>
      <c r="AE10" s="13">
        <v>0.17409510622498339</v>
      </c>
      <c r="AF10" s="13">
        <v>0.28343312588182579</v>
      </c>
      <c r="AH10" s="13">
        <v>0.24936006966555571</v>
      </c>
      <c r="AI10" s="13">
        <v>0.28804913146474431</v>
      </c>
      <c r="AJ10" s="13">
        <v>0.22489965412889429</v>
      </c>
      <c r="AK10" s="13">
        <v>0.3056583623888971</v>
      </c>
      <c r="AL10" s="13">
        <v>0.33672273829032612</v>
      </c>
      <c r="AM10" s="13">
        <v>0.23056121330131979</v>
      </c>
      <c r="AO10" s="13">
        <v>0.27284361835213838</v>
      </c>
      <c r="AP10" s="13">
        <v>0.27729901965211262</v>
      </c>
      <c r="AQ10" s="13">
        <v>0.2019080108370187</v>
      </c>
      <c r="AR10" s="13">
        <v>0.33027925281428389</v>
      </c>
      <c r="AS10" s="13">
        <v>0.25062793753336698</v>
      </c>
      <c r="AT10" s="13">
        <v>0.2426068671607037</v>
      </c>
      <c r="AV10" s="13">
        <v>0.31359827978554039</v>
      </c>
      <c r="AW10" s="13">
        <v>0.32086733610881341</v>
      </c>
      <c r="AX10" s="13">
        <v>0.30902355002889909</v>
      </c>
      <c r="AY10" s="13">
        <v>0.24853492754711151</v>
      </c>
      <c r="AZ10" s="13">
        <v>0.23414936441520171</v>
      </c>
      <c r="BB10" s="13">
        <v>0.24361203580270269</v>
      </c>
      <c r="BC10" s="13">
        <v>0.28930949693373248</v>
      </c>
      <c r="BD10" s="13">
        <v>0.22338037750154369</v>
      </c>
      <c r="BE10" s="13">
        <v>0.25953701791439798</v>
      </c>
      <c r="BF10" s="13">
        <v>0.29373733622767267</v>
      </c>
      <c r="BH10" s="13">
        <v>0.24826815095693081</v>
      </c>
      <c r="BI10" s="13">
        <v>0.30552318466812339</v>
      </c>
      <c r="BJ10" s="13">
        <v>0.2312432623525619</v>
      </c>
      <c r="BK10" s="13">
        <v>0.25103047234889608</v>
      </c>
      <c r="BL10" s="13">
        <v>0.20814191640727681</v>
      </c>
      <c r="BN10" s="13">
        <v>0.30286859164605417</v>
      </c>
      <c r="BO10" s="13">
        <v>0.22710707403330271</v>
      </c>
      <c r="BP10" s="13">
        <v>0.27282561879910477</v>
      </c>
      <c r="BQ10" s="13">
        <v>0.19989352755642481</v>
      </c>
      <c r="BR10" s="13">
        <v>0.26280977073511441</v>
      </c>
      <c r="BS10" s="13">
        <v>0.23505161291831639</v>
      </c>
    </row>
    <row r="11" spans="2:73" ht="32.15" customHeight="1" x14ac:dyDescent="0.35">
      <c r="B11" s="12" t="s">
        <v>172</v>
      </c>
      <c r="C11" s="13">
        <v>0.15564628705286909</v>
      </c>
      <c r="D11" s="13">
        <v>0.18808724554379949</v>
      </c>
      <c r="E11" s="13">
        <v>0.1147680545348016</v>
      </c>
      <c r="F11" s="13">
        <v>0.14150292174563339</v>
      </c>
      <c r="G11" s="13">
        <v>0.15438148416538269</v>
      </c>
      <c r="H11" s="13">
        <v>0.1240190092711799</v>
      </c>
      <c r="I11" s="13">
        <v>0.20379871982927461</v>
      </c>
      <c r="K11" s="13">
        <v>0.1271286478545369</v>
      </c>
      <c r="L11" s="13">
        <v>0.1845211219537157</v>
      </c>
      <c r="N11" s="13">
        <v>0.1906888224617434</v>
      </c>
      <c r="O11" s="13">
        <v>0.15890559437481749</v>
      </c>
      <c r="P11" s="13">
        <v>0.13505247160527889</v>
      </c>
      <c r="Q11" s="13">
        <v>0.1477371084003824</v>
      </c>
      <c r="S11" s="13">
        <v>0.1617196048774063</v>
      </c>
      <c r="T11" s="13">
        <v>0.13713382598842211</v>
      </c>
      <c r="U11" s="13">
        <v>0.15371175291242831</v>
      </c>
      <c r="V11" s="13">
        <v>0.15615513902702349</v>
      </c>
      <c r="W11" s="13">
        <v>0.1322894355548902</v>
      </c>
      <c r="X11" s="13">
        <v>0.1127014109750219</v>
      </c>
      <c r="Y11" s="13">
        <v>0.24215454543060991</v>
      </c>
      <c r="Z11" s="13">
        <v>0.21144248906442389</v>
      </c>
      <c r="AB11" s="13">
        <v>0.1551533353834646</v>
      </c>
      <c r="AC11" s="13">
        <v>0.14969510301069669</v>
      </c>
      <c r="AD11" s="13">
        <v>0.15297807802772431</v>
      </c>
      <c r="AE11" s="13">
        <v>0.19566988448727199</v>
      </c>
      <c r="AF11" s="13">
        <v>0.1447136586209721</v>
      </c>
      <c r="AH11" s="13">
        <v>6.6483786868660633E-2</v>
      </c>
      <c r="AI11" s="13">
        <v>0.2215373313590778</v>
      </c>
      <c r="AJ11" s="13">
        <v>0.26505580840555443</v>
      </c>
      <c r="AK11" s="13">
        <v>0.31277364199534968</v>
      </c>
      <c r="AL11" s="13">
        <v>0.14698330628346731</v>
      </c>
      <c r="AM11" s="13">
        <v>0.18419271923837921</v>
      </c>
      <c r="AO11" s="13">
        <v>7.0770036675623399E-2</v>
      </c>
      <c r="AP11" s="13">
        <v>0.2216917148274668</v>
      </c>
      <c r="AQ11" s="13">
        <v>0.2385240115437533</v>
      </c>
      <c r="AR11" s="13">
        <v>0.30993596778658888</v>
      </c>
      <c r="AS11" s="13">
        <v>0.1174590988741858</v>
      </c>
      <c r="AT11" s="13">
        <v>0.1896031387293784</v>
      </c>
      <c r="AV11" s="13">
        <v>0.16663735682543979</v>
      </c>
      <c r="AW11" s="13">
        <v>0.1819728705859821</v>
      </c>
      <c r="AX11" s="13">
        <v>0.26634697047872752</v>
      </c>
      <c r="AY11" s="13">
        <v>0.1400218209737531</v>
      </c>
      <c r="AZ11" s="13">
        <v>0.1815635152180575</v>
      </c>
      <c r="BB11" s="13">
        <v>6.365783811350692E-2</v>
      </c>
      <c r="BC11" s="13">
        <v>0.21770756289120419</v>
      </c>
      <c r="BD11" s="13">
        <v>0.21027529538195849</v>
      </c>
      <c r="BE11" s="13">
        <v>0.31564883852170628</v>
      </c>
      <c r="BF11" s="13">
        <v>0.1642516874915694</v>
      </c>
      <c r="BH11" s="13">
        <v>6.8132373353226805E-2</v>
      </c>
      <c r="BI11" s="13">
        <v>0.21179675463515579</v>
      </c>
      <c r="BJ11" s="13">
        <v>0.2041424167358323</v>
      </c>
      <c r="BK11" s="13">
        <v>0.3257576852093374</v>
      </c>
      <c r="BL11" s="13">
        <v>0.14926758317608671</v>
      </c>
      <c r="BN11" s="13">
        <v>0.1885620546648909</v>
      </c>
      <c r="BO11" s="13">
        <v>0.21221457996996729</v>
      </c>
      <c r="BP11" s="13">
        <v>0.34673050868633631</v>
      </c>
      <c r="BQ11" s="13">
        <v>0.21299620591566909</v>
      </c>
      <c r="BR11" s="13">
        <v>0.18470665396586999</v>
      </c>
      <c r="BS11" s="13">
        <v>4.9246498442167941E-2</v>
      </c>
    </row>
    <row r="12" spans="2:73" ht="19" customHeight="1" x14ac:dyDescent="0.35">
      <c r="B12" s="12" t="s">
        <v>173</v>
      </c>
      <c r="C12" s="13">
        <v>8.5672952472470351E-2</v>
      </c>
      <c r="D12" s="13">
        <v>5.5046029682803803E-2</v>
      </c>
      <c r="E12" s="13">
        <v>5.9386501542230373E-2</v>
      </c>
      <c r="F12" s="13">
        <v>8.9183107931614145E-2</v>
      </c>
      <c r="G12" s="13">
        <v>5.0568235479903252E-2</v>
      </c>
      <c r="H12" s="13">
        <v>0.10514638383139099</v>
      </c>
      <c r="I12" s="13">
        <v>0.12762168290373771</v>
      </c>
      <c r="K12" s="13">
        <v>0.1027958384524984</v>
      </c>
      <c r="L12" s="13">
        <v>6.8746422825854456E-2</v>
      </c>
      <c r="N12" s="13">
        <v>8.4150245916069608E-2</v>
      </c>
      <c r="O12" s="13">
        <v>0.1125384888359256</v>
      </c>
      <c r="P12" s="13">
        <v>9.2111809054594651E-2</v>
      </c>
      <c r="Q12" s="13">
        <v>5.0198117291591939E-2</v>
      </c>
      <c r="S12" s="13">
        <v>7.3137028873849486E-2</v>
      </c>
      <c r="T12" s="13">
        <v>0.10585647458555369</v>
      </c>
      <c r="U12" s="13">
        <v>0.138635452134347</v>
      </c>
      <c r="V12" s="13">
        <v>5.6939938371101971E-2</v>
      </c>
      <c r="W12" s="13">
        <v>0.110538699647168</v>
      </c>
      <c r="X12" s="13">
        <v>0.1209924947387019</v>
      </c>
      <c r="Y12" s="13">
        <v>4.1301384819314377E-2</v>
      </c>
      <c r="Z12" s="13">
        <v>4.8185993117968388E-2</v>
      </c>
      <c r="AB12" s="13">
        <v>8.6473101508282177E-2</v>
      </c>
      <c r="AC12" s="13">
        <v>8.3766670876736324E-2</v>
      </c>
      <c r="AD12" s="13">
        <v>8.588619161039153E-2</v>
      </c>
      <c r="AE12" s="13">
        <v>0.1254476010782834</v>
      </c>
      <c r="AF12" s="13">
        <v>8.6972944071645727E-2</v>
      </c>
      <c r="AH12" s="13">
        <v>2.154609151634285E-2</v>
      </c>
      <c r="AI12" s="13">
        <v>0.13056243068474199</v>
      </c>
      <c r="AJ12" s="13">
        <v>0.18300029378998819</v>
      </c>
      <c r="AK12" s="13">
        <v>0.1301258288857918</v>
      </c>
      <c r="AL12" s="13">
        <v>3.604149137536073E-2</v>
      </c>
      <c r="AM12" s="13">
        <v>0.1641612984850887</v>
      </c>
      <c r="AO12" s="13">
        <v>2.1098035080433189E-2</v>
      </c>
      <c r="AP12" s="13">
        <v>0.1497816833824995</v>
      </c>
      <c r="AQ12" s="13">
        <v>0.20540883981528579</v>
      </c>
      <c r="AR12" s="13">
        <v>0.1189278795562943</v>
      </c>
      <c r="AS12" s="13">
        <v>1.2811406863294969E-2</v>
      </c>
      <c r="AT12" s="13">
        <v>0.14660382113716691</v>
      </c>
      <c r="AV12" s="13">
        <v>9.4631950557666669E-2</v>
      </c>
      <c r="AW12" s="13">
        <v>0.1564615249685041</v>
      </c>
      <c r="AX12" s="13">
        <v>0.1013054740521363</v>
      </c>
      <c r="AY12" s="13">
        <v>4.3245066046634688E-2</v>
      </c>
      <c r="AZ12" s="13">
        <v>0.1514886909164565</v>
      </c>
      <c r="BB12" s="13">
        <v>2.7471247943121259E-2</v>
      </c>
      <c r="BC12" s="13">
        <v>0.14017602112365429</v>
      </c>
      <c r="BD12" s="13">
        <v>0.23002108417314621</v>
      </c>
      <c r="BE12" s="13">
        <v>0.14959917904712031</v>
      </c>
      <c r="BF12" s="13">
        <v>4.0645449229019033E-2</v>
      </c>
      <c r="BH12" s="13">
        <v>2.7795547474154959E-2</v>
      </c>
      <c r="BI12" s="13">
        <v>0.1256040350093198</v>
      </c>
      <c r="BJ12" s="13">
        <v>0.2400039812164983</v>
      </c>
      <c r="BK12" s="13">
        <v>0.1669470582610488</v>
      </c>
      <c r="BL12" s="13">
        <v>2.042626684996543E-2</v>
      </c>
      <c r="BN12" s="13">
        <v>0.12873127258615921</v>
      </c>
      <c r="BO12" s="13">
        <v>0.2202039082645868</v>
      </c>
      <c r="BP12" s="13">
        <v>0.130018810161384</v>
      </c>
      <c r="BQ12" s="13">
        <v>0.1173143412676602</v>
      </c>
      <c r="BR12" s="13">
        <v>0</v>
      </c>
      <c r="BS12" s="13">
        <v>2.0919722739326341E-2</v>
      </c>
    </row>
    <row r="13" spans="2:73" ht="19" customHeight="1" x14ac:dyDescent="0.35">
      <c r="B13" s="12" t="s">
        <v>174</v>
      </c>
      <c r="C13" s="13">
        <v>5.8070166170531581E-2</v>
      </c>
      <c r="D13" s="13">
        <v>2.0432493123828211E-2</v>
      </c>
      <c r="E13" s="13">
        <v>1.5826420063495029E-2</v>
      </c>
      <c r="F13" s="13">
        <v>2.8196658259206631E-2</v>
      </c>
      <c r="G13" s="13">
        <v>2.4298074395723578E-2</v>
      </c>
      <c r="H13" s="13">
        <v>7.9723102377338165E-2</v>
      </c>
      <c r="I13" s="13">
        <v>0.1335950428749734</v>
      </c>
      <c r="K13" s="13">
        <v>6.6246932968564987E-2</v>
      </c>
      <c r="L13" s="13">
        <v>5.002651884646718E-2</v>
      </c>
      <c r="N13" s="13">
        <v>7.005584300650472E-2</v>
      </c>
      <c r="O13" s="13">
        <v>4.5646742217030113E-2</v>
      </c>
      <c r="P13" s="13">
        <v>5.8153688021960498E-2</v>
      </c>
      <c r="Q13" s="13">
        <v>6.0946582498071181E-2</v>
      </c>
      <c r="S13" s="13">
        <v>4.1497179428547318E-2</v>
      </c>
      <c r="T13" s="13">
        <v>3.929269418164217E-2</v>
      </c>
      <c r="U13" s="13">
        <v>5.9243244200197553E-2</v>
      </c>
      <c r="V13" s="13">
        <v>7.5423548851274017E-2</v>
      </c>
      <c r="W13" s="13">
        <v>8.1982914470684454E-2</v>
      </c>
      <c r="X13" s="13">
        <v>9.6296763692139659E-2</v>
      </c>
      <c r="Y13" s="13">
        <v>7.2164869252108355E-2</v>
      </c>
      <c r="Z13" s="13">
        <v>3.1691246159441397E-2</v>
      </c>
      <c r="AB13" s="13">
        <v>3.7403564332526083E-2</v>
      </c>
      <c r="AC13" s="13">
        <v>5.0251535474436712E-2</v>
      </c>
      <c r="AD13" s="13">
        <v>0.10160544550820511</v>
      </c>
      <c r="AE13" s="13">
        <v>5.0588536939191082E-2</v>
      </c>
      <c r="AF13" s="13">
        <v>2.620725300519388E-2</v>
      </c>
      <c r="AH13" s="13">
        <v>8.0627918091050379E-3</v>
      </c>
      <c r="AI13" s="13">
        <v>6.9053137535458747E-2</v>
      </c>
      <c r="AJ13" s="13">
        <v>0.1469575262087621</v>
      </c>
      <c r="AK13" s="13">
        <v>8.7481825743687042E-2</v>
      </c>
      <c r="AL13" s="13">
        <v>0</v>
      </c>
      <c r="AM13" s="13">
        <v>0.1389552603746288</v>
      </c>
      <c r="AO13" s="13">
        <v>9.2567894177769169E-3</v>
      </c>
      <c r="AP13" s="13">
        <v>6.032287174873726E-2</v>
      </c>
      <c r="AQ13" s="13">
        <v>0.15605927006557899</v>
      </c>
      <c r="AR13" s="13">
        <v>7.2610901948652842E-2</v>
      </c>
      <c r="AS13" s="13">
        <v>1.018057592559427E-2</v>
      </c>
      <c r="AT13" s="13">
        <v>0.1382283098518271</v>
      </c>
      <c r="AV13" s="13">
        <v>4.1189067771711371E-2</v>
      </c>
      <c r="AW13" s="13">
        <v>0.1397973925928199</v>
      </c>
      <c r="AX13" s="13">
        <v>6.4853498249368924E-2</v>
      </c>
      <c r="AY13" s="13">
        <v>5.9372982520751322E-3</v>
      </c>
      <c r="AZ13" s="13">
        <v>0.12556568150298611</v>
      </c>
      <c r="BB13" s="13">
        <v>9.0348414383928585E-3</v>
      </c>
      <c r="BC13" s="13">
        <v>7.7414543118196552E-2</v>
      </c>
      <c r="BD13" s="13">
        <v>0.21681439147502371</v>
      </c>
      <c r="BE13" s="13">
        <v>0.12415902782541929</v>
      </c>
      <c r="BF13" s="13">
        <v>0</v>
      </c>
      <c r="BH13" s="13">
        <v>7.4056047626953059E-3</v>
      </c>
      <c r="BI13" s="13">
        <v>6.918979569657395E-2</v>
      </c>
      <c r="BJ13" s="13">
        <v>0.2027361562258396</v>
      </c>
      <c r="BK13" s="13">
        <v>0.13397422084818339</v>
      </c>
      <c r="BL13" s="13">
        <v>8.3503592279257997E-3</v>
      </c>
      <c r="BN13" s="13">
        <v>7.0405211586990271E-2</v>
      </c>
      <c r="BO13" s="13">
        <v>0.21456823473150391</v>
      </c>
      <c r="BP13" s="13">
        <v>7.6017317118261429E-2</v>
      </c>
      <c r="BQ13" s="13">
        <v>9.4161364006519074E-2</v>
      </c>
      <c r="BR13" s="13">
        <v>0</v>
      </c>
      <c r="BS13" s="13">
        <v>4.2667586439069276E-3</v>
      </c>
    </row>
    <row r="14" spans="2:73" ht="19" customHeight="1" x14ac:dyDescent="0.35">
      <c r="B14" s="12" t="s">
        <v>120</v>
      </c>
      <c r="C14" s="13">
        <v>4.6609881349083011E-2</v>
      </c>
      <c r="D14" s="13">
        <v>0.10347492576985109</v>
      </c>
      <c r="E14" s="13">
        <v>6.8073996770908626E-2</v>
      </c>
      <c r="F14" s="13">
        <v>4.7302402782676653E-2</v>
      </c>
      <c r="G14" s="13">
        <v>1.547993955560165E-2</v>
      </c>
      <c r="H14" s="13">
        <v>4.1326203856738443E-2</v>
      </c>
      <c r="I14" s="13">
        <v>3.2224225326047538E-2</v>
      </c>
      <c r="K14" s="13">
        <v>2.860007114103813E-2</v>
      </c>
      <c r="L14" s="13">
        <v>6.4726731407282412E-2</v>
      </c>
      <c r="N14" s="13">
        <v>2.4769500833270581E-2</v>
      </c>
      <c r="O14" s="13">
        <v>4.4913267461963051E-2</v>
      </c>
      <c r="P14" s="13">
        <v>6.4952833143270841E-2</v>
      </c>
      <c r="Q14" s="13">
        <v>4.8424871089334902E-2</v>
      </c>
      <c r="S14" s="13">
        <v>4.0981640352541461E-2</v>
      </c>
      <c r="T14" s="13">
        <v>4.4024522286790033E-2</v>
      </c>
      <c r="U14" s="13">
        <v>0</v>
      </c>
      <c r="V14" s="13">
        <v>6.9647212516626672E-2</v>
      </c>
      <c r="W14" s="13">
        <v>4.1748893093254552E-2</v>
      </c>
      <c r="X14" s="13">
        <v>3.169430018386115E-2</v>
      </c>
      <c r="Y14" s="13">
        <v>6.4534706395895577E-2</v>
      </c>
      <c r="Z14" s="13">
        <v>7.4913304489557561E-2</v>
      </c>
      <c r="AB14" s="13">
        <v>5.5875674357999207E-2</v>
      </c>
      <c r="AC14" s="13">
        <v>4.2947898722422759E-2</v>
      </c>
      <c r="AD14" s="13">
        <v>2.304983858135156E-2</v>
      </c>
      <c r="AE14" s="13">
        <v>6.0156524112360797E-2</v>
      </c>
      <c r="AF14" s="13">
        <v>1.6413921496806771E-2</v>
      </c>
      <c r="AH14" s="13">
        <v>1.8785332744993111E-2</v>
      </c>
      <c r="AI14" s="13">
        <v>2.1615315175873819E-2</v>
      </c>
      <c r="AJ14" s="13">
        <v>4.4768764936105418E-2</v>
      </c>
      <c r="AK14" s="13">
        <v>2.2415220738804489E-2</v>
      </c>
      <c r="AL14" s="13">
        <v>5.4463598532060932E-2</v>
      </c>
      <c r="AM14" s="13">
        <v>4.3031251072872943E-2</v>
      </c>
      <c r="AO14" s="13">
        <v>2.1676197756875869E-2</v>
      </c>
      <c r="AP14" s="13">
        <v>2.1992082105140989E-2</v>
      </c>
      <c r="AQ14" s="13">
        <v>4.1936024101737593E-2</v>
      </c>
      <c r="AR14" s="13">
        <v>1.0676405507957251E-2</v>
      </c>
      <c r="AS14" s="13">
        <v>3.8970352791529182E-2</v>
      </c>
      <c r="AT14" s="13">
        <v>4.5614554642001412E-2</v>
      </c>
      <c r="AV14" s="13">
        <v>2.52565473482231E-2</v>
      </c>
      <c r="AW14" s="13">
        <v>4.9503235877915781E-2</v>
      </c>
      <c r="AX14" s="13">
        <v>2.0716031561100679E-2</v>
      </c>
      <c r="AY14" s="13">
        <v>2.7104844825013411E-2</v>
      </c>
      <c r="AZ14" s="13">
        <v>4.7456696152235453E-2</v>
      </c>
      <c r="BB14" s="13">
        <v>1.2858279069669231E-2</v>
      </c>
      <c r="BC14" s="13">
        <v>1.949800679453394E-2</v>
      </c>
      <c r="BD14" s="13">
        <v>3.9655028010270411E-2</v>
      </c>
      <c r="BE14" s="13">
        <v>1.481869816757252E-2</v>
      </c>
      <c r="BF14" s="13">
        <v>4.4445919413634648E-2</v>
      </c>
      <c r="BH14" s="13">
        <v>1.6357071287940429E-2</v>
      </c>
      <c r="BI14" s="13">
        <v>1.7679453523258219E-2</v>
      </c>
      <c r="BJ14" s="13">
        <v>3.753725477625304E-2</v>
      </c>
      <c r="BK14" s="13">
        <v>1.273085411967604E-2</v>
      </c>
      <c r="BL14" s="13">
        <v>1.819853075015013E-2</v>
      </c>
      <c r="BN14" s="13">
        <v>2.651712907063291E-2</v>
      </c>
      <c r="BO14" s="13">
        <v>5.2074501319487633E-2</v>
      </c>
      <c r="BP14" s="13">
        <v>0</v>
      </c>
      <c r="BQ14" s="13">
        <v>5.1883811765315722E-2</v>
      </c>
      <c r="BR14" s="13">
        <v>7.5429538479555885E-2</v>
      </c>
      <c r="BS14" s="13">
        <v>9.7488599884536006E-3</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J19"/>
  <sheetViews>
    <sheetView showGridLines="0" workbookViewId="0">
      <selection activeCell="C8" sqref="C7:C8"/>
    </sheetView>
  </sheetViews>
  <sheetFormatPr defaultRowHeight="14.5" x14ac:dyDescent="0.35"/>
  <cols>
    <col min="1" max="1" width="5" customWidth="1"/>
    <col min="2" max="2" width="25" customWidth="1"/>
    <col min="3" max="10" width="20" customWidth="1"/>
  </cols>
  <sheetData>
    <row r="2" spans="2:10" ht="40" customHeight="1" x14ac:dyDescent="0.35">
      <c r="D2" s="14" t="s">
        <v>304</v>
      </c>
    </row>
    <row r="6" spans="2:10" ht="88" customHeight="1" x14ac:dyDescent="0.35">
      <c r="C6" s="15" t="s">
        <v>314</v>
      </c>
      <c r="D6" s="15" t="s">
        <v>315</v>
      </c>
      <c r="E6" s="15" t="s">
        <v>316</v>
      </c>
      <c r="F6" s="15" t="s">
        <v>317</v>
      </c>
      <c r="G6" s="15" t="s">
        <v>318</v>
      </c>
      <c r="H6" s="15" t="s">
        <v>319</v>
      </c>
      <c r="I6" s="15" t="s">
        <v>320</v>
      </c>
      <c r="J6" s="15" t="s">
        <v>321</v>
      </c>
    </row>
    <row r="7" spans="2:10" x14ac:dyDescent="0.35">
      <c r="B7" s="12" t="s">
        <v>170</v>
      </c>
      <c r="C7" s="13">
        <v>9.7221893161404574E-2</v>
      </c>
      <c r="D7" s="13">
        <v>0.22679513848328309</v>
      </c>
      <c r="E7" s="13">
        <v>0.20190441652415181</v>
      </c>
      <c r="F7" s="13">
        <v>0.1826159776442863</v>
      </c>
      <c r="G7" s="13">
        <v>6.0328902744054787E-2</v>
      </c>
      <c r="H7" s="13">
        <v>0.23598880224446039</v>
      </c>
      <c r="I7" s="13">
        <v>0.17115912216702381</v>
      </c>
      <c r="J7" s="13">
        <v>0.24737685865474801</v>
      </c>
    </row>
    <row r="8" spans="2:10" x14ac:dyDescent="0.35">
      <c r="B8" s="12" t="s">
        <v>171</v>
      </c>
      <c r="C8" s="13">
        <v>0.14494970140360641</v>
      </c>
      <c r="D8" s="13">
        <v>0.43970408886089862</v>
      </c>
      <c r="E8" s="13">
        <v>0.37018972711049281</v>
      </c>
      <c r="F8" s="13">
        <v>0.29024394590881952</v>
      </c>
      <c r="G8" s="13">
        <v>0.1153737494992878</v>
      </c>
      <c r="H8" s="13">
        <v>0.21508946142038279</v>
      </c>
      <c r="I8" s="13">
        <v>0.18565648295631459</v>
      </c>
      <c r="J8" s="13">
        <v>0.36288733163814418</v>
      </c>
    </row>
    <row r="9" spans="2:10" x14ac:dyDescent="0.35">
      <c r="B9" s="12" t="s">
        <v>172</v>
      </c>
      <c r="C9" s="13">
        <v>0.28156132430078717</v>
      </c>
      <c r="D9" s="13">
        <v>0.2103991924622855</v>
      </c>
      <c r="E9" s="13">
        <v>0.2200423017900775</v>
      </c>
      <c r="F9" s="13">
        <v>0.23697045701951969</v>
      </c>
      <c r="G9" s="13">
        <v>0.2366611048944422</v>
      </c>
      <c r="H9" s="13">
        <v>0.18558701902477259</v>
      </c>
      <c r="I9" s="13">
        <v>0.2530858479170438</v>
      </c>
      <c r="J9" s="13">
        <v>0.24144535223692989</v>
      </c>
    </row>
    <row r="10" spans="2:10" x14ac:dyDescent="0.35">
      <c r="B10" s="12" t="s">
        <v>173</v>
      </c>
      <c r="C10" s="13">
        <v>0.24927019848511409</v>
      </c>
      <c r="D10" s="13">
        <v>5.488961888706282E-2</v>
      </c>
      <c r="E10" s="13">
        <v>9.491095189415677E-2</v>
      </c>
      <c r="F10" s="13">
        <v>9.6649050097487574E-2</v>
      </c>
      <c r="G10" s="13">
        <v>0.2637015370579287</v>
      </c>
      <c r="H10" s="13">
        <v>0.1796416749923512</v>
      </c>
      <c r="I10" s="13">
        <v>0.15645231515936339</v>
      </c>
      <c r="J10" s="13">
        <v>6.4527209438407909E-2</v>
      </c>
    </row>
    <row r="11" spans="2:10" x14ac:dyDescent="0.35">
      <c r="B11" s="12" t="s">
        <v>174</v>
      </c>
      <c r="C11" s="13">
        <v>0.16722832630645701</v>
      </c>
      <c r="D11" s="13">
        <v>1.7684793060558129E-2</v>
      </c>
      <c r="E11" s="13">
        <v>4.1323174019380807E-2</v>
      </c>
      <c r="F11" s="13">
        <v>9.3169138056401452E-2</v>
      </c>
      <c r="G11" s="13">
        <v>0.24542690369698389</v>
      </c>
      <c r="H11" s="13">
        <v>0.1517663796969059</v>
      </c>
      <c r="I11" s="13">
        <v>0.14203990928911869</v>
      </c>
      <c r="J11" s="13">
        <v>2.25572685594825E-2</v>
      </c>
    </row>
    <row r="12" spans="2:10" x14ac:dyDescent="0.35">
      <c r="B12" s="12" t="s">
        <v>120</v>
      </c>
      <c r="C12" s="13">
        <v>5.9768556342630889E-2</v>
      </c>
      <c r="D12" s="13">
        <v>5.0527168245911927E-2</v>
      </c>
      <c r="E12" s="13">
        <v>7.1629428661740421E-2</v>
      </c>
      <c r="F12" s="13">
        <v>0.1003514312734855</v>
      </c>
      <c r="G12" s="13">
        <v>7.8507802107302641E-2</v>
      </c>
      <c r="H12" s="13">
        <v>3.1926662621127123E-2</v>
      </c>
      <c r="I12" s="13">
        <v>9.160632251113579E-2</v>
      </c>
      <c r="J12" s="13">
        <v>6.1205979472287633E-2</v>
      </c>
    </row>
    <row r="15" spans="2:10" x14ac:dyDescent="0.35">
      <c r="B15" t="s">
        <v>292</v>
      </c>
    </row>
    <row r="16" spans="2:10" x14ac:dyDescent="0.35">
      <c r="B16" t="s">
        <v>9</v>
      </c>
    </row>
    <row r="19" spans="2:2" x14ac:dyDescent="0.35">
      <c r="B19" t="str">
        <f>HYPERLINK("#Contents!A1", "Return to Contents")</f>
        <v>Return to Contents</v>
      </c>
    </row>
  </sheetData>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U19"/>
  <sheetViews>
    <sheetView showGridLines="0" workbookViewId="0">
      <pane xSplit="2" topLeftCell="AX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0.23598880224446039</v>
      </c>
      <c r="D9" s="13">
        <v>0.1100437268408575</v>
      </c>
      <c r="E9" s="13">
        <v>0.17972431216525489</v>
      </c>
      <c r="F9" s="13">
        <v>0.19514007975149969</v>
      </c>
      <c r="G9" s="13">
        <v>0.19989918918518301</v>
      </c>
      <c r="H9" s="13">
        <v>0.27646243258302189</v>
      </c>
      <c r="I9" s="13">
        <v>0.35569691253478408</v>
      </c>
      <c r="K9" s="13">
        <v>0.25398757590766319</v>
      </c>
      <c r="L9" s="13">
        <v>0.21853112586605949</v>
      </c>
      <c r="N9" s="13">
        <v>0.30832343112792082</v>
      </c>
      <c r="O9" s="13">
        <v>0.20442777849224569</v>
      </c>
      <c r="P9" s="13">
        <v>0.24870352475017379</v>
      </c>
      <c r="Q9" s="13">
        <v>0.2108021226145215</v>
      </c>
      <c r="S9" s="13">
        <v>0.26696779966176959</v>
      </c>
      <c r="T9" s="13">
        <v>0.18497966518860531</v>
      </c>
      <c r="U9" s="13">
        <v>0.22699886526195501</v>
      </c>
      <c r="V9" s="13">
        <v>0.21654502458182801</v>
      </c>
      <c r="W9" s="13">
        <v>0.25732573767294598</v>
      </c>
      <c r="X9" s="13">
        <v>0.28534439909972809</v>
      </c>
      <c r="Y9" s="13">
        <v>0.17084738784727549</v>
      </c>
      <c r="Z9" s="13">
        <v>0.21568175627030201</v>
      </c>
      <c r="AB9" s="13">
        <v>0.1663127901107703</v>
      </c>
      <c r="AC9" s="13">
        <v>0.23843870935448169</v>
      </c>
      <c r="AD9" s="13">
        <v>0.24927834737007479</v>
      </c>
      <c r="AE9" s="13">
        <v>0.28052280996456602</v>
      </c>
      <c r="AF9" s="13">
        <v>0.29807097584628628</v>
      </c>
      <c r="AH9" s="13">
        <v>5.894178884031543E-2</v>
      </c>
      <c r="AI9" s="13">
        <v>0.3587091974703952</v>
      </c>
      <c r="AJ9" s="13">
        <v>0.53708005369549483</v>
      </c>
      <c r="AK9" s="13">
        <v>0.34598130727037679</v>
      </c>
      <c r="AL9" s="13">
        <v>0.15438546234212611</v>
      </c>
      <c r="AM9" s="13">
        <v>0.42542911855741611</v>
      </c>
      <c r="AO9" s="13">
        <v>6.1270167729551878E-2</v>
      </c>
      <c r="AP9" s="13">
        <v>0.34608880280393572</v>
      </c>
      <c r="AQ9" s="13">
        <v>0.55462773175040148</v>
      </c>
      <c r="AR9" s="13">
        <v>0.39177128150915569</v>
      </c>
      <c r="AS9" s="13">
        <v>9.7003252964722272E-2</v>
      </c>
      <c r="AT9" s="13">
        <v>0.40452685887418799</v>
      </c>
      <c r="AV9" s="13">
        <v>0.30254335069626292</v>
      </c>
      <c r="AW9" s="13">
        <v>0.44945599657641061</v>
      </c>
      <c r="AX9" s="13">
        <v>0.28608610096974002</v>
      </c>
      <c r="AY9" s="13">
        <v>0.10177289884289741</v>
      </c>
      <c r="AZ9" s="13">
        <v>0.39848310698270961</v>
      </c>
      <c r="BB9" s="13">
        <v>6.6953366806733056E-2</v>
      </c>
      <c r="BC9" s="13">
        <v>0.41042763841921981</v>
      </c>
      <c r="BD9" s="13">
        <v>0.64212645729385198</v>
      </c>
      <c r="BE9" s="13">
        <v>0.37460084385899112</v>
      </c>
      <c r="BF9" s="13">
        <v>0.1448889361739806</v>
      </c>
      <c r="BH9" s="13">
        <v>6.774861731380874E-2</v>
      </c>
      <c r="BI9" s="13">
        <v>0.38910163008192178</v>
      </c>
      <c r="BJ9" s="13">
        <v>0.61644115051445503</v>
      </c>
      <c r="BK9" s="13">
        <v>0.45263511092622488</v>
      </c>
      <c r="BL9" s="13">
        <v>0.1043219579140169</v>
      </c>
      <c r="BN9" s="13">
        <v>0.35165778748498189</v>
      </c>
      <c r="BO9" s="13">
        <v>0.61296480369199857</v>
      </c>
      <c r="BP9" s="13">
        <v>0.37249365517662791</v>
      </c>
      <c r="BQ9" s="13">
        <v>0.31081372010864411</v>
      </c>
      <c r="BR9" s="13">
        <v>0.19872393295690369</v>
      </c>
      <c r="BS9" s="13">
        <v>4.1466191543800948E-2</v>
      </c>
    </row>
    <row r="10" spans="2:73" ht="19" customHeight="1" x14ac:dyDescent="0.35">
      <c r="B10" s="12" t="s">
        <v>171</v>
      </c>
      <c r="C10" s="13">
        <v>0.21508946142038279</v>
      </c>
      <c r="D10" s="13">
        <v>0.27258955541212188</v>
      </c>
      <c r="E10" s="13">
        <v>0.19254318656267241</v>
      </c>
      <c r="F10" s="13">
        <v>0.2273229426648643</v>
      </c>
      <c r="G10" s="13">
        <v>0.18131447785487159</v>
      </c>
      <c r="H10" s="13">
        <v>0.20447522940274249</v>
      </c>
      <c r="I10" s="13">
        <v>0.23066538481614071</v>
      </c>
      <c r="K10" s="13">
        <v>0.2106609057908338</v>
      </c>
      <c r="L10" s="13">
        <v>0.21771786772104179</v>
      </c>
      <c r="N10" s="13">
        <v>0.25422081295727472</v>
      </c>
      <c r="O10" s="13">
        <v>0.23430063305114199</v>
      </c>
      <c r="P10" s="13">
        <v>0.19616492259950019</v>
      </c>
      <c r="Q10" s="13">
        <v>0.18255397190903561</v>
      </c>
      <c r="S10" s="13">
        <v>0.19488331541501039</v>
      </c>
      <c r="T10" s="13">
        <v>0.22609157218950021</v>
      </c>
      <c r="U10" s="13">
        <v>0.16075815212223721</v>
      </c>
      <c r="V10" s="13">
        <v>0.23193821749577589</v>
      </c>
      <c r="W10" s="13">
        <v>0.21635067768259181</v>
      </c>
      <c r="X10" s="13">
        <v>0.22879007968944839</v>
      </c>
      <c r="Y10" s="13">
        <v>0.28541949603100042</v>
      </c>
      <c r="Z10" s="13">
        <v>0.21583130067497469</v>
      </c>
      <c r="AB10" s="13">
        <v>0.21589080848166439</v>
      </c>
      <c r="AC10" s="13">
        <v>0.1992153913800975</v>
      </c>
      <c r="AD10" s="13">
        <v>0.20887682555939299</v>
      </c>
      <c r="AE10" s="13">
        <v>0.25344756702595228</v>
      </c>
      <c r="AF10" s="13">
        <v>0.25804639444261712</v>
      </c>
      <c r="AH10" s="13">
        <v>0.1124204485409642</v>
      </c>
      <c r="AI10" s="13">
        <v>0.28014909054828502</v>
      </c>
      <c r="AJ10" s="13">
        <v>0.30647086745822261</v>
      </c>
      <c r="AK10" s="13">
        <v>0.40341327600255578</v>
      </c>
      <c r="AL10" s="13">
        <v>0.15438573367529931</v>
      </c>
      <c r="AM10" s="13">
        <v>0.28353184457139607</v>
      </c>
      <c r="AO10" s="13">
        <v>0.1207631760289553</v>
      </c>
      <c r="AP10" s="13">
        <v>0.28273983399532732</v>
      </c>
      <c r="AQ10" s="13">
        <v>0.30565374559363012</v>
      </c>
      <c r="AR10" s="13">
        <v>0.36098430826841549</v>
      </c>
      <c r="AS10" s="13">
        <v>0.116348238210762</v>
      </c>
      <c r="AT10" s="13">
        <v>0.28821427398825072</v>
      </c>
      <c r="AV10" s="13">
        <v>0.24746608702234141</v>
      </c>
      <c r="AW10" s="13">
        <v>0.28330119077409582</v>
      </c>
      <c r="AX10" s="13">
        <v>0.35674119836539792</v>
      </c>
      <c r="AY10" s="13">
        <v>0.17966653609755789</v>
      </c>
      <c r="AZ10" s="13">
        <v>0.27233705752416082</v>
      </c>
      <c r="BB10" s="13">
        <v>0.1158597673286519</v>
      </c>
      <c r="BC10" s="13">
        <v>0.2696982122288627</v>
      </c>
      <c r="BD10" s="13">
        <v>0.23659089991237159</v>
      </c>
      <c r="BE10" s="13">
        <v>0.40484299718606681</v>
      </c>
      <c r="BF10" s="13">
        <v>0.19961228883446341</v>
      </c>
      <c r="BH10" s="13">
        <v>0.1258412184947911</v>
      </c>
      <c r="BI10" s="13">
        <v>0.27799517074635338</v>
      </c>
      <c r="BJ10" s="13">
        <v>0.24556428499176139</v>
      </c>
      <c r="BK10" s="13">
        <v>0.35968378169895432</v>
      </c>
      <c r="BL10" s="13">
        <v>0.13822575264380321</v>
      </c>
      <c r="BN10" s="13">
        <v>0.26278222964188142</v>
      </c>
      <c r="BO10" s="13">
        <v>0.25317043224430757</v>
      </c>
      <c r="BP10" s="13">
        <v>0.368565358359839</v>
      </c>
      <c r="BQ10" s="13">
        <v>0.31052508747989421</v>
      </c>
      <c r="BR10" s="13">
        <v>0.20885089762841719</v>
      </c>
      <c r="BS10" s="13">
        <v>0.10514273554712909</v>
      </c>
    </row>
    <row r="11" spans="2:73" ht="32.15" customHeight="1" x14ac:dyDescent="0.35">
      <c r="B11" s="12" t="s">
        <v>172</v>
      </c>
      <c r="C11" s="13">
        <v>0.18558701902477259</v>
      </c>
      <c r="D11" s="13">
        <v>0.25408024809114782</v>
      </c>
      <c r="E11" s="13">
        <v>0.24821373006517261</v>
      </c>
      <c r="F11" s="13">
        <v>0.18360299323468479</v>
      </c>
      <c r="G11" s="13">
        <v>0.19422333001167261</v>
      </c>
      <c r="H11" s="13">
        <v>0.11242648943570741</v>
      </c>
      <c r="I11" s="13">
        <v>0.15770995351044589</v>
      </c>
      <c r="K11" s="13">
        <v>0.17121745197368479</v>
      </c>
      <c r="L11" s="13">
        <v>0.20038234008387959</v>
      </c>
      <c r="N11" s="13">
        <v>0.17599545779393111</v>
      </c>
      <c r="O11" s="13">
        <v>0.1873150590804592</v>
      </c>
      <c r="P11" s="13">
        <v>0.16489861407376999</v>
      </c>
      <c r="Q11" s="13">
        <v>0.2107449675603805</v>
      </c>
      <c r="S11" s="13">
        <v>0.17733495766762949</v>
      </c>
      <c r="T11" s="13">
        <v>0.2097555294273491</v>
      </c>
      <c r="U11" s="13">
        <v>0.21052850090029501</v>
      </c>
      <c r="V11" s="13">
        <v>0.1798487982822789</v>
      </c>
      <c r="W11" s="13">
        <v>0.18194924791606751</v>
      </c>
      <c r="X11" s="13">
        <v>0.19941324237273411</v>
      </c>
      <c r="Y11" s="13">
        <v>0.2005427576873931</v>
      </c>
      <c r="Z11" s="13">
        <v>0.14467510609918899</v>
      </c>
      <c r="AB11" s="13">
        <v>0.16884867821973379</v>
      </c>
      <c r="AC11" s="13">
        <v>0.1839833039494671</v>
      </c>
      <c r="AD11" s="13">
        <v>0.22753996687174491</v>
      </c>
      <c r="AE11" s="13">
        <v>0.1226171161317483</v>
      </c>
      <c r="AF11" s="13">
        <v>0.16506361462158081</v>
      </c>
      <c r="AH11" s="13">
        <v>0.21482207085711441</v>
      </c>
      <c r="AI11" s="13">
        <v>0.19694105846736029</v>
      </c>
      <c r="AJ11" s="13">
        <v>7.5996040334698187E-2</v>
      </c>
      <c r="AK11" s="13">
        <v>0.1525940957659507</v>
      </c>
      <c r="AL11" s="13">
        <v>0.202178401746962</v>
      </c>
      <c r="AM11" s="13">
        <v>0.12765508870414591</v>
      </c>
      <c r="AO11" s="13">
        <v>0.21635053369341889</v>
      </c>
      <c r="AP11" s="13">
        <v>0.20694374537000829</v>
      </c>
      <c r="AQ11" s="13">
        <v>4.5964006436874941E-2</v>
      </c>
      <c r="AR11" s="13">
        <v>0.13843772344500629</v>
      </c>
      <c r="AS11" s="13">
        <v>0.1978219644223714</v>
      </c>
      <c r="AT11" s="13">
        <v>0.15321475267432019</v>
      </c>
      <c r="AV11" s="13">
        <v>0.19341075217359241</v>
      </c>
      <c r="AW11" s="13">
        <v>0.1028064411863347</v>
      </c>
      <c r="AX11" s="13">
        <v>0.17104208045380981</v>
      </c>
      <c r="AY11" s="13">
        <v>0.2053799956201596</v>
      </c>
      <c r="AZ11" s="13">
        <v>0.1635524269670145</v>
      </c>
      <c r="BB11" s="13">
        <v>0.20060701392822461</v>
      </c>
      <c r="BC11" s="13">
        <v>0.175251186704412</v>
      </c>
      <c r="BD11" s="13">
        <v>7.1231794975291779E-2</v>
      </c>
      <c r="BE11" s="13">
        <v>0.13810946952579931</v>
      </c>
      <c r="BF11" s="13">
        <v>0.12308117541319739</v>
      </c>
      <c r="BH11" s="13">
        <v>0.20619460004068349</v>
      </c>
      <c r="BI11" s="13">
        <v>0.18402784847493039</v>
      </c>
      <c r="BJ11" s="13">
        <v>6.7427667317870491E-2</v>
      </c>
      <c r="BK11" s="13">
        <v>0.1317780626378546</v>
      </c>
      <c r="BL11" s="13">
        <v>0.16682817972901731</v>
      </c>
      <c r="BN11" s="13">
        <v>0.21424664316064559</v>
      </c>
      <c r="BO11" s="13">
        <v>5.3473525808845117E-2</v>
      </c>
      <c r="BP11" s="13">
        <v>0.15109203283165151</v>
      </c>
      <c r="BQ11" s="13">
        <v>0.16733263324448561</v>
      </c>
      <c r="BR11" s="13">
        <v>0.171331894357278</v>
      </c>
      <c r="BS11" s="13">
        <v>0.185354340195902</v>
      </c>
    </row>
    <row r="12" spans="2:73" ht="19" customHeight="1" x14ac:dyDescent="0.35">
      <c r="B12" s="12" t="s">
        <v>173</v>
      </c>
      <c r="C12" s="13">
        <v>0.1796416749923512</v>
      </c>
      <c r="D12" s="13">
        <v>0.16349034299763229</v>
      </c>
      <c r="E12" s="13">
        <v>0.1815839564890635</v>
      </c>
      <c r="F12" s="13">
        <v>0.2268011030367956</v>
      </c>
      <c r="G12" s="13">
        <v>0.23927801248572461</v>
      </c>
      <c r="H12" s="13">
        <v>0.1594098840007224</v>
      </c>
      <c r="I12" s="13">
        <v>0.12587173919279079</v>
      </c>
      <c r="K12" s="13">
        <v>0.16115315239762501</v>
      </c>
      <c r="L12" s="13">
        <v>0.19854234816554919</v>
      </c>
      <c r="N12" s="13">
        <v>0.14358085446057731</v>
      </c>
      <c r="O12" s="13">
        <v>0.1867685421531495</v>
      </c>
      <c r="P12" s="13">
        <v>0.1690954402401042</v>
      </c>
      <c r="Q12" s="13">
        <v>0.20837306747305051</v>
      </c>
      <c r="S12" s="13">
        <v>0.18491374156448559</v>
      </c>
      <c r="T12" s="13">
        <v>0.22024354280732239</v>
      </c>
      <c r="U12" s="13">
        <v>0.17898880038470091</v>
      </c>
      <c r="V12" s="13">
        <v>0.17080339634711841</v>
      </c>
      <c r="W12" s="13">
        <v>0.12329131977122081</v>
      </c>
      <c r="X12" s="13">
        <v>0.13474521196546529</v>
      </c>
      <c r="Y12" s="13">
        <v>0.18229767958895701</v>
      </c>
      <c r="Z12" s="13">
        <v>0.22946521101903061</v>
      </c>
      <c r="AB12" s="13">
        <v>0.2481219954940953</v>
      </c>
      <c r="AC12" s="13">
        <v>0.18625255585582659</v>
      </c>
      <c r="AD12" s="13">
        <v>0.1161125570112591</v>
      </c>
      <c r="AE12" s="13">
        <v>0.20308893202365211</v>
      </c>
      <c r="AF12" s="13">
        <v>0.15498105936794199</v>
      </c>
      <c r="AH12" s="13">
        <v>0.29175804778297437</v>
      </c>
      <c r="AI12" s="13">
        <v>0.1280718011685992</v>
      </c>
      <c r="AJ12" s="13">
        <v>4.6390921318125083E-2</v>
      </c>
      <c r="AK12" s="13">
        <v>4.3529162684337028E-2</v>
      </c>
      <c r="AL12" s="13">
        <v>0.2407641356901106</v>
      </c>
      <c r="AM12" s="13">
        <v>7.9662259266737867E-2</v>
      </c>
      <c r="AO12" s="13">
        <v>0.30048052445897128</v>
      </c>
      <c r="AP12" s="13">
        <v>0.12622732266746819</v>
      </c>
      <c r="AQ12" s="13">
        <v>5.7083029885383003E-2</v>
      </c>
      <c r="AR12" s="13">
        <v>5.5048707638665852E-2</v>
      </c>
      <c r="AS12" s="13">
        <v>0.26869922762932158</v>
      </c>
      <c r="AT12" s="13">
        <v>6.4052798490813495E-2</v>
      </c>
      <c r="AV12" s="13">
        <v>0.1865773549741892</v>
      </c>
      <c r="AW12" s="13">
        <v>0.1227663995296657</v>
      </c>
      <c r="AX12" s="13">
        <v>0.1167389826406609</v>
      </c>
      <c r="AY12" s="13">
        <v>0.24226685412884971</v>
      </c>
      <c r="AZ12" s="13">
        <v>8.8564939864707773E-2</v>
      </c>
      <c r="BB12" s="13">
        <v>0.28357304413382678</v>
      </c>
      <c r="BC12" s="13">
        <v>0.1079134563231943</v>
      </c>
      <c r="BD12" s="13">
        <v>2.4034205162740799E-2</v>
      </c>
      <c r="BE12" s="13">
        <v>3.2987770883820787E-2</v>
      </c>
      <c r="BF12" s="13">
        <v>0.2251213430873889</v>
      </c>
      <c r="BH12" s="13">
        <v>0.28163055761818118</v>
      </c>
      <c r="BI12" s="13">
        <v>0.11221484154178631</v>
      </c>
      <c r="BJ12" s="13">
        <v>2.9939183432620309E-2</v>
      </c>
      <c r="BK12" s="13">
        <v>2.565258316406473E-2</v>
      </c>
      <c r="BL12" s="13">
        <v>0.22157997600741061</v>
      </c>
      <c r="BN12" s="13">
        <v>0.1190509486165956</v>
      </c>
      <c r="BO12" s="13">
        <v>4.7226583936992667E-2</v>
      </c>
      <c r="BP12" s="13">
        <v>5.7701738899023303E-2</v>
      </c>
      <c r="BQ12" s="13">
        <v>9.9164692854333325E-2</v>
      </c>
      <c r="BR12" s="13">
        <v>0.194224445114422</v>
      </c>
      <c r="BS12" s="13">
        <v>0.30318433608056528</v>
      </c>
    </row>
    <row r="13" spans="2:73" ht="19" customHeight="1" x14ac:dyDescent="0.35">
      <c r="B13" s="12" t="s">
        <v>174</v>
      </c>
      <c r="C13" s="13">
        <v>0.1517663796969059</v>
      </c>
      <c r="D13" s="13">
        <v>0.1224700300955769</v>
      </c>
      <c r="E13" s="13">
        <v>0.1451353547954416</v>
      </c>
      <c r="F13" s="13">
        <v>0.13837532718212839</v>
      </c>
      <c r="G13" s="13">
        <v>0.16628012537014661</v>
      </c>
      <c r="H13" s="13">
        <v>0.22442306771763049</v>
      </c>
      <c r="I13" s="13">
        <v>0.1151367050762927</v>
      </c>
      <c r="K13" s="13">
        <v>0.1836665111422465</v>
      </c>
      <c r="L13" s="13">
        <v>0.1202140737977354</v>
      </c>
      <c r="N13" s="13">
        <v>0.1050266256117966</v>
      </c>
      <c r="O13" s="13">
        <v>0.169381002461269</v>
      </c>
      <c r="P13" s="13">
        <v>0.15953810277612271</v>
      </c>
      <c r="Q13" s="13">
        <v>0.1517117354173011</v>
      </c>
      <c r="S13" s="13">
        <v>0.14136757238698891</v>
      </c>
      <c r="T13" s="13">
        <v>0.13302123385789061</v>
      </c>
      <c r="U13" s="13">
        <v>0.2109645791933363</v>
      </c>
      <c r="V13" s="13">
        <v>0.1511129405716482</v>
      </c>
      <c r="W13" s="13">
        <v>0.18567465826387081</v>
      </c>
      <c r="X13" s="13">
        <v>0.1235670678899536</v>
      </c>
      <c r="Y13" s="13">
        <v>0.13847339660513411</v>
      </c>
      <c r="Z13" s="13">
        <v>0.1719778412117621</v>
      </c>
      <c r="AB13" s="13">
        <v>0.15862285557851941</v>
      </c>
      <c r="AC13" s="13">
        <v>0.1596504333103419</v>
      </c>
      <c r="AD13" s="13">
        <v>0.17500225631028651</v>
      </c>
      <c r="AE13" s="13">
        <v>0.11676893445600239</v>
      </c>
      <c r="AF13" s="13">
        <v>0.12383795572157399</v>
      </c>
      <c r="AH13" s="13">
        <v>0.31086189862327979</v>
      </c>
      <c r="AI13" s="13">
        <v>1.804438513611616E-2</v>
      </c>
      <c r="AJ13" s="13">
        <v>1.6054776462471929E-2</v>
      </c>
      <c r="AK13" s="13">
        <v>3.4248205152288977E-2</v>
      </c>
      <c r="AL13" s="13">
        <v>0.2067976691563162</v>
      </c>
      <c r="AM13" s="13">
        <v>3.7530769221249732E-2</v>
      </c>
      <c r="AO13" s="13">
        <v>0.28558439496281479</v>
      </c>
      <c r="AP13" s="13">
        <v>1.9600605662672431E-2</v>
      </c>
      <c r="AQ13" s="13">
        <v>1.9001405219433179E-2</v>
      </c>
      <c r="AR13" s="13">
        <v>5.3757979138756552E-2</v>
      </c>
      <c r="AS13" s="13">
        <v>0.28613148867620258</v>
      </c>
      <c r="AT13" s="13">
        <v>4.647065871841511E-2</v>
      </c>
      <c r="AV13" s="13">
        <v>5.5095456657563019E-2</v>
      </c>
      <c r="AW13" s="13">
        <v>2.441947255971684E-2</v>
      </c>
      <c r="AX13" s="13">
        <v>6.9391637570391351E-2</v>
      </c>
      <c r="AY13" s="13">
        <v>0.2416482528726914</v>
      </c>
      <c r="AZ13" s="13">
        <v>4.220197972867977E-2</v>
      </c>
      <c r="BB13" s="13">
        <v>0.31789428376064383</v>
      </c>
      <c r="BC13" s="13">
        <v>2.5550789254315611E-2</v>
      </c>
      <c r="BD13" s="13">
        <v>0</v>
      </c>
      <c r="BE13" s="13">
        <v>4.9458918545322042E-2</v>
      </c>
      <c r="BF13" s="13">
        <v>0.28020794250550363</v>
      </c>
      <c r="BH13" s="13">
        <v>0.30220580115461071</v>
      </c>
      <c r="BI13" s="13">
        <v>3.1766220232268487E-2</v>
      </c>
      <c r="BJ13" s="13">
        <v>1.6000487568128979E-2</v>
      </c>
      <c r="BK13" s="13">
        <v>3.0250461572901469E-2</v>
      </c>
      <c r="BL13" s="13">
        <v>0.34766730136026058</v>
      </c>
      <c r="BN13" s="13">
        <v>4.5946577239231623E-2</v>
      </c>
      <c r="BO13" s="13">
        <v>0</v>
      </c>
      <c r="BP13" s="13">
        <v>5.0147214732858207E-2</v>
      </c>
      <c r="BQ13" s="13">
        <v>4.6887205116808807E-2</v>
      </c>
      <c r="BR13" s="13">
        <v>0.21577294042908271</v>
      </c>
      <c r="BS13" s="13">
        <v>0.34774672066622558</v>
      </c>
    </row>
    <row r="14" spans="2:73" ht="19" customHeight="1" x14ac:dyDescent="0.35">
      <c r="B14" s="12" t="s">
        <v>120</v>
      </c>
      <c r="C14" s="13">
        <v>3.1926662621127123E-2</v>
      </c>
      <c r="D14" s="13">
        <v>7.7326096562663843E-2</v>
      </c>
      <c r="E14" s="13">
        <v>5.2799459922394917E-2</v>
      </c>
      <c r="F14" s="13">
        <v>2.875755413002681E-2</v>
      </c>
      <c r="G14" s="13">
        <v>1.900486509240153E-2</v>
      </c>
      <c r="H14" s="13">
        <v>2.280289686017534E-2</v>
      </c>
      <c r="I14" s="13">
        <v>1.491930486954589E-2</v>
      </c>
      <c r="K14" s="13">
        <v>1.9314402787946799E-2</v>
      </c>
      <c r="L14" s="13">
        <v>4.4612244365734487E-2</v>
      </c>
      <c r="N14" s="13">
        <v>1.285281804849956E-2</v>
      </c>
      <c r="O14" s="13">
        <v>1.7806984761734469E-2</v>
      </c>
      <c r="P14" s="13">
        <v>6.1599395560328861E-2</v>
      </c>
      <c r="Q14" s="13">
        <v>3.5814135025710958E-2</v>
      </c>
      <c r="S14" s="13">
        <v>3.4532613304116111E-2</v>
      </c>
      <c r="T14" s="13">
        <v>2.5908456529332251E-2</v>
      </c>
      <c r="U14" s="13">
        <v>1.176110213747553E-2</v>
      </c>
      <c r="V14" s="13">
        <v>4.9751622721350572E-2</v>
      </c>
      <c r="W14" s="13">
        <v>3.5408358693303048E-2</v>
      </c>
      <c r="X14" s="13">
        <v>2.8139998982670611E-2</v>
      </c>
      <c r="Y14" s="13">
        <v>2.2419282240239952E-2</v>
      </c>
      <c r="Z14" s="13">
        <v>2.2368784724741561E-2</v>
      </c>
      <c r="AB14" s="13">
        <v>4.2202872115216727E-2</v>
      </c>
      <c r="AC14" s="13">
        <v>3.2459606149785138E-2</v>
      </c>
      <c r="AD14" s="13">
        <v>2.3190046877241809E-2</v>
      </c>
      <c r="AE14" s="13">
        <v>2.3554640398078908E-2</v>
      </c>
      <c r="AF14" s="13">
        <v>0</v>
      </c>
      <c r="AH14" s="13">
        <v>1.119574535535179E-2</v>
      </c>
      <c r="AI14" s="13">
        <v>1.8084467209244282E-2</v>
      </c>
      <c r="AJ14" s="13">
        <v>1.8007340730987271E-2</v>
      </c>
      <c r="AK14" s="13">
        <v>2.0233953124490549E-2</v>
      </c>
      <c r="AL14" s="13">
        <v>4.1488597389185602E-2</v>
      </c>
      <c r="AM14" s="13">
        <v>4.6190919679054372E-2</v>
      </c>
      <c r="AO14" s="13">
        <v>1.555120312628768E-2</v>
      </c>
      <c r="AP14" s="13">
        <v>1.8399689500588189E-2</v>
      </c>
      <c r="AQ14" s="13">
        <v>1.76700811142773E-2</v>
      </c>
      <c r="AR14" s="13">
        <v>0</v>
      </c>
      <c r="AS14" s="13">
        <v>3.3995828096620002E-2</v>
      </c>
      <c r="AT14" s="13">
        <v>4.3520657254012329E-2</v>
      </c>
      <c r="AV14" s="13">
        <v>1.490699847605134E-2</v>
      </c>
      <c r="AW14" s="13">
        <v>1.7250499373776231E-2</v>
      </c>
      <c r="AX14" s="13">
        <v>0</v>
      </c>
      <c r="AY14" s="13">
        <v>2.9265462437843951E-2</v>
      </c>
      <c r="AZ14" s="13">
        <v>3.486048893272739E-2</v>
      </c>
      <c r="BB14" s="13">
        <v>1.511252404191972E-2</v>
      </c>
      <c r="BC14" s="13">
        <v>1.115871706999557E-2</v>
      </c>
      <c r="BD14" s="13">
        <v>2.6016642655743851E-2</v>
      </c>
      <c r="BE14" s="13">
        <v>0</v>
      </c>
      <c r="BF14" s="13">
        <v>2.7088313985465851E-2</v>
      </c>
      <c r="BH14" s="13">
        <v>1.6379205377924731E-2</v>
      </c>
      <c r="BI14" s="13">
        <v>4.8942889227394978E-3</v>
      </c>
      <c r="BJ14" s="13">
        <v>2.462722617516391E-2</v>
      </c>
      <c r="BK14" s="13">
        <v>0</v>
      </c>
      <c r="BL14" s="13">
        <v>2.1376832345491491E-2</v>
      </c>
      <c r="BN14" s="13">
        <v>6.3158138566638683E-3</v>
      </c>
      <c r="BO14" s="13">
        <v>3.3164654317855848E-2</v>
      </c>
      <c r="BP14" s="13">
        <v>0</v>
      </c>
      <c r="BQ14" s="13">
        <v>6.5276661195834279E-2</v>
      </c>
      <c r="BR14" s="13">
        <v>1.109588951389677E-2</v>
      </c>
      <c r="BS14" s="13">
        <v>1.710567596637699E-2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U19"/>
  <sheetViews>
    <sheetView showGridLines="0" workbookViewId="0">
      <pane xSplit="2" topLeftCell="C1" activePane="topRight" state="frozen"/>
      <selection pane="topRight" activeCell="D2" sqref="D2:BU2"/>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0.1826159776442863</v>
      </c>
      <c r="D9" s="13">
        <v>0.17923432854396901</v>
      </c>
      <c r="E9" s="13">
        <v>0.22983655341183609</v>
      </c>
      <c r="F9" s="13">
        <v>0.15223108753066791</v>
      </c>
      <c r="G9" s="13">
        <v>0.14557059671796921</v>
      </c>
      <c r="H9" s="13">
        <v>0.15458757705463219</v>
      </c>
      <c r="I9" s="13">
        <v>0.2167412462279166</v>
      </c>
      <c r="K9" s="13">
        <v>0.2483941952431139</v>
      </c>
      <c r="L9" s="13">
        <v>0.1149625850850207</v>
      </c>
      <c r="N9" s="13">
        <v>0.2471964938298104</v>
      </c>
      <c r="O9" s="13">
        <v>0.17889521218774401</v>
      </c>
      <c r="P9" s="13">
        <v>0.16694373764558909</v>
      </c>
      <c r="Q9" s="13">
        <v>0.15730728555940199</v>
      </c>
      <c r="S9" s="13">
        <v>0.19812494419041951</v>
      </c>
      <c r="T9" s="13">
        <v>0.14794420147751561</v>
      </c>
      <c r="U9" s="13">
        <v>0.1942944675077844</v>
      </c>
      <c r="V9" s="13">
        <v>0.22096279732143381</v>
      </c>
      <c r="W9" s="13">
        <v>0.1707594785945202</v>
      </c>
      <c r="X9" s="13">
        <v>0.14284236084913321</v>
      </c>
      <c r="Y9" s="13">
        <v>0.1090172780858841</v>
      </c>
      <c r="Z9" s="13">
        <v>0.21850740855713191</v>
      </c>
      <c r="AB9" s="13">
        <v>9.1965543109729625E-2</v>
      </c>
      <c r="AC9" s="13">
        <v>0.1862592087820974</v>
      </c>
      <c r="AD9" s="13">
        <v>0.1917470215027855</v>
      </c>
      <c r="AE9" s="13">
        <v>0.23950471279567681</v>
      </c>
      <c r="AF9" s="13">
        <v>0.27792571748988981</v>
      </c>
      <c r="AH9" s="13">
        <v>0.13002917048004489</v>
      </c>
      <c r="AI9" s="13">
        <v>0.21358433058452711</v>
      </c>
      <c r="AJ9" s="13">
        <v>0.22054791517159919</v>
      </c>
      <c r="AK9" s="13">
        <v>0.19590092879288171</v>
      </c>
      <c r="AL9" s="13">
        <v>0.1132033728241628</v>
      </c>
      <c r="AM9" s="13">
        <v>0.31126695518213587</v>
      </c>
      <c r="AO9" s="13">
        <v>0.13034531637061331</v>
      </c>
      <c r="AP9" s="13">
        <v>0.21775521544724261</v>
      </c>
      <c r="AQ9" s="13">
        <v>0.23665650209863509</v>
      </c>
      <c r="AR9" s="13">
        <v>0.17052364277328361</v>
      </c>
      <c r="AS9" s="13">
        <v>0.11474920172660601</v>
      </c>
      <c r="AT9" s="13">
        <v>0.30525112112640579</v>
      </c>
      <c r="AV9" s="13">
        <v>0.2153734055385125</v>
      </c>
      <c r="AW9" s="13">
        <v>0.21765943263143081</v>
      </c>
      <c r="AX9" s="13">
        <v>0.1975345201148842</v>
      </c>
      <c r="AY9" s="13">
        <v>0.12048061012053519</v>
      </c>
      <c r="AZ9" s="13">
        <v>0.27781661480565412</v>
      </c>
      <c r="BB9" s="13">
        <v>0.14543917057612979</v>
      </c>
      <c r="BC9" s="13">
        <v>0.21831807430281031</v>
      </c>
      <c r="BD9" s="13">
        <v>0.31261939006396477</v>
      </c>
      <c r="BE9" s="13">
        <v>0.26250876959155961</v>
      </c>
      <c r="BF9" s="13">
        <v>0.13194621780511659</v>
      </c>
      <c r="BH9" s="13">
        <v>0.14740580943119419</v>
      </c>
      <c r="BI9" s="13">
        <v>0.2145622752558754</v>
      </c>
      <c r="BJ9" s="13">
        <v>0.30717617962391558</v>
      </c>
      <c r="BK9" s="13">
        <v>0.2617988147754699</v>
      </c>
      <c r="BL9" s="13">
        <v>0.13378463567645099</v>
      </c>
      <c r="BN9" s="13">
        <v>0.21328785486883139</v>
      </c>
      <c r="BO9" s="13">
        <v>0.28493104910946532</v>
      </c>
      <c r="BP9" s="13">
        <v>0.25520805359290671</v>
      </c>
      <c r="BQ9" s="13">
        <v>0.28023852497293339</v>
      </c>
      <c r="BR9" s="13">
        <v>8.5485919992944914E-2</v>
      </c>
      <c r="BS9" s="13">
        <v>0.13297486106731879</v>
      </c>
    </row>
    <row r="10" spans="2:73" ht="19" customHeight="1" x14ac:dyDescent="0.35">
      <c r="B10" s="12" t="s">
        <v>171</v>
      </c>
      <c r="C10" s="13">
        <v>0.29024394590881952</v>
      </c>
      <c r="D10" s="13">
        <v>0.26019560897149258</v>
      </c>
      <c r="E10" s="13">
        <v>0.30793307048244928</v>
      </c>
      <c r="F10" s="13">
        <v>0.28830007190776069</v>
      </c>
      <c r="G10" s="13">
        <v>0.308856253382227</v>
      </c>
      <c r="H10" s="13">
        <v>0.2382044779593841</v>
      </c>
      <c r="I10" s="13">
        <v>0.31570408893489138</v>
      </c>
      <c r="K10" s="13">
        <v>0.33208022563420908</v>
      </c>
      <c r="L10" s="13">
        <v>0.24907301097886439</v>
      </c>
      <c r="N10" s="13">
        <v>0.35570506463619528</v>
      </c>
      <c r="O10" s="13">
        <v>0.31630198495814571</v>
      </c>
      <c r="P10" s="13">
        <v>0.28590202639498308</v>
      </c>
      <c r="Q10" s="13">
        <v>0.21802199416843329</v>
      </c>
      <c r="S10" s="13">
        <v>0.29723921537414721</v>
      </c>
      <c r="T10" s="13">
        <v>0.32419180384006629</v>
      </c>
      <c r="U10" s="13">
        <v>0.30363510353770579</v>
      </c>
      <c r="V10" s="13">
        <v>0.24626158389830211</v>
      </c>
      <c r="W10" s="13">
        <v>0.30638730493510202</v>
      </c>
      <c r="X10" s="13">
        <v>0.31104648035754379</v>
      </c>
      <c r="Y10" s="13">
        <v>0.27784831707784358</v>
      </c>
      <c r="Z10" s="13">
        <v>0.2345746805098736</v>
      </c>
      <c r="AB10" s="13">
        <v>0.26769317401420573</v>
      </c>
      <c r="AC10" s="13">
        <v>0.2796657618013495</v>
      </c>
      <c r="AD10" s="13">
        <v>0.3267160170863827</v>
      </c>
      <c r="AE10" s="13">
        <v>0.27387875416057728</v>
      </c>
      <c r="AF10" s="13">
        <v>0.37119822152371629</v>
      </c>
      <c r="AH10" s="13">
        <v>0.24668608448244239</v>
      </c>
      <c r="AI10" s="13">
        <v>0.36422241330181221</v>
      </c>
      <c r="AJ10" s="13">
        <v>0.47904795352277202</v>
      </c>
      <c r="AK10" s="13">
        <v>0.36608890444431652</v>
      </c>
      <c r="AL10" s="13">
        <v>0.24584730732793281</v>
      </c>
      <c r="AM10" s="13">
        <v>0.27689309148635177</v>
      </c>
      <c r="AO10" s="13">
        <v>0.25622489352262517</v>
      </c>
      <c r="AP10" s="13">
        <v>0.34124755248203509</v>
      </c>
      <c r="AQ10" s="13">
        <v>0.4513738555190876</v>
      </c>
      <c r="AR10" s="13">
        <v>0.38658585305784438</v>
      </c>
      <c r="AS10" s="13">
        <v>0.24329770361228489</v>
      </c>
      <c r="AT10" s="13">
        <v>0.28087102237594153</v>
      </c>
      <c r="AV10" s="13">
        <v>0.33685562037056371</v>
      </c>
      <c r="AW10" s="13">
        <v>0.48659863844110618</v>
      </c>
      <c r="AX10" s="13">
        <v>0.37488045897607919</v>
      </c>
      <c r="AY10" s="13">
        <v>0.28740225273796111</v>
      </c>
      <c r="AZ10" s="13">
        <v>0.28951733145733771</v>
      </c>
      <c r="BB10" s="13">
        <v>0.26569066416175102</v>
      </c>
      <c r="BC10" s="13">
        <v>0.31209000848039581</v>
      </c>
      <c r="BD10" s="13">
        <v>0.424625003611104</v>
      </c>
      <c r="BE10" s="13">
        <v>0.37381279845972182</v>
      </c>
      <c r="BF10" s="13">
        <v>0.3003070860322698</v>
      </c>
      <c r="BH10" s="13">
        <v>0.26019595655437983</v>
      </c>
      <c r="BI10" s="13">
        <v>0.31801749401150009</v>
      </c>
      <c r="BJ10" s="13">
        <v>0.42749922530248669</v>
      </c>
      <c r="BK10" s="13">
        <v>0.41688425644216748</v>
      </c>
      <c r="BL10" s="13">
        <v>0.28016163566672692</v>
      </c>
      <c r="BN10" s="13">
        <v>0.35280068283124683</v>
      </c>
      <c r="BO10" s="13">
        <v>0.43557688274752582</v>
      </c>
      <c r="BP10" s="13">
        <v>0.39164556673930018</v>
      </c>
      <c r="BQ10" s="13">
        <v>0.26308450206580419</v>
      </c>
      <c r="BR10" s="13">
        <v>0.34115819766262101</v>
      </c>
      <c r="BS10" s="13">
        <v>0.21681072874818241</v>
      </c>
    </row>
    <row r="11" spans="2:73" ht="32.15" customHeight="1" x14ac:dyDescent="0.35">
      <c r="B11" s="12" t="s">
        <v>172</v>
      </c>
      <c r="C11" s="13">
        <v>0.23697045701951969</v>
      </c>
      <c r="D11" s="13">
        <v>0.17720640094058041</v>
      </c>
      <c r="E11" s="13">
        <v>0.21073050048112149</v>
      </c>
      <c r="F11" s="13">
        <v>0.27698432737730311</v>
      </c>
      <c r="G11" s="13">
        <v>0.24893223641649001</v>
      </c>
      <c r="H11" s="13">
        <v>0.26307356164780998</v>
      </c>
      <c r="I11" s="13">
        <v>0.22895951881845911</v>
      </c>
      <c r="K11" s="13">
        <v>0.19332350010975671</v>
      </c>
      <c r="L11" s="13">
        <v>0.28116124384487479</v>
      </c>
      <c r="N11" s="13">
        <v>0.17505076723900531</v>
      </c>
      <c r="O11" s="13">
        <v>0.23750310290761559</v>
      </c>
      <c r="P11" s="13">
        <v>0.20356962055746719</v>
      </c>
      <c r="Q11" s="13">
        <v>0.30570328736757729</v>
      </c>
      <c r="S11" s="13">
        <v>0.24067586024502369</v>
      </c>
      <c r="T11" s="13">
        <v>0.26082111584781031</v>
      </c>
      <c r="U11" s="13">
        <v>0.20465415483107999</v>
      </c>
      <c r="V11" s="13">
        <v>0.21570639627432731</v>
      </c>
      <c r="W11" s="13">
        <v>0.18771447892940679</v>
      </c>
      <c r="X11" s="13">
        <v>0.2705435025538242</v>
      </c>
      <c r="Y11" s="13">
        <v>0.35280146496173098</v>
      </c>
      <c r="Z11" s="13">
        <v>0.21666025680269271</v>
      </c>
      <c r="AB11" s="13">
        <v>0.31804630143338852</v>
      </c>
      <c r="AC11" s="13">
        <v>0.24112097644236941</v>
      </c>
      <c r="AD11" s="13">
        <v>0.20166981453622129</v>
      </c>
      <c r="AE11" s="13">
        <v>0.19782530846950641</v>
      </c>
      <c r="AF11" s="13">
        <v>0.15635838676560779</v>
      </c>
      <c r="AH11" s="13">
        <v>0.26288234048036568</v>
      </c>
      <c r="AI11" s="13">
        <v>0.27654353731904119</v>
      </c>
      <c r="AJ11" s="13">
        <v>0.1051236187718665</v>
      </c>
      <c r="AK11" s="13">
        <v>0.20164374754637751</v>
      </c>
      <c r="AL11" s="13">
        <v>0.22569948000270529</v>
      </c>
      <c r="AM11" s="13">
        <v>0.1962748459493904</v>
      </c>
      <c r="AO11" s="13">
        <v>0.27024046832538218</v>
      </c>
      <c r="AP11" s="13">
        <v>0.28870265886247881</v>
      </c>
      <c r="AQ11" s="13">
        <v>0.1101370589936984</v>
      </c>
      <c r="AR11" s="13">
        <v>0.1968215124299903</v>
      </c>
      <c r="AS11" s="13">
        <v>0.226036054713876</v>
      </c>
      <c r="AT11" s="13">
        <v>0.19113424804332241</v>
      </c>
      <c r="AV11" s="13">
        <v>0.25011159442465519</v>
      </c>
      <c r="AW11" s="13">
        <v>0.1062182627602494</v>
      </c>
      <c r="AX11" s="13">
        <v>0.1989936194453539</v>
      </c>
      <c r="AY11" s="13">
        <v>0.2120605640450306</v>
      </c>
      <c r="AZ11" s="13">
        <v>0.21321522879813001</v>
      </c>
      <c r="BB11" s="13">
        <v>0.25631932746897779</v>
      </c>
      <c r="BC11" s="13">
        <v>0.28500676191545121</v>
      </c>
      <c r="BD11" s="13">
        <v>0.1095933109947176</v>
      </c>
      <c r="BE11" s="13">
        <v>0.12679599569711941</v>
      </c>
      <c r="BF11" s="13">
        <v>0.201314041495605</v>
      </c>
      <c r="BH11" s="13">
        <v>0.26622604553527152</v>
      </c>
      <c r="BI11" s="13">
        <v>0.284939746349472</v>
      </c>
      <c r="BJ11" s="13">
        <v>0.1174143210435717</v>
      </c>
      <c r="BK11" s="13">
        <v>0.1176887618403895</v>
      </c>
      <c r="BL11" s="13">
        <v>0.21799816166958819</v>
      </c>
      <c r="BN11" s="13">
        <v>0.25375630053055592</v>
      </c>
      <c r="BO11" s="13">
        <v>0.1097107376553917</v>
      </c>
      <c r="BP11" s="13">
        <v>0.1246092420146505</v>
      </c>
      <c r="BQ11" s="13">
        <v>0.2156205601826493</v>
      </c>
      <c r="BR11" s="13">
        <v>0.14895570471490729</v>
      </c>
      <c r="BS11" s="13">
        <v>0.26646134693374829</v>
      </c>
    </row>
    <row r="12" spans="2:73" ht="19" customHeight="1" x14ac:dyDescent="0.35">
      <c r="B12" s="12" t="s">
        <v>173</v>
      </c>
      <c r="C12" s="13">
        <v>9.6649050097487574E-2</v>
      </c>
      <c r="D12" s="13">
        <v>0.10988832368141251</v>
      </c>
      <c r="E12" s="13">
        <v>8.426532589301465E-2</v>
      </c>
      <c r="F12" s="13">
        <v>7.0554028604369032E-2</v>
      </c>
      <c r="G12" s="13">
        <v>0.12369097964734339</v>
      </c>
      <c r="H12" s="13">
        <v>0.13679440243556709</v>
      </c>
      <c r="I12" s="13">
        <v>6.7889134035459264E-2</v>
      </c>
      <c r="K12" s="13">
        <v>8.0067424890979108E-2</v>
      </c>
      <c r="L12" s="13">
        <v>0.1134524683021689</v>
      </c>
      <c r="N12" s="13">
        <v>7.909350092372211E-2</v>
      </c>
      <c r="O12" s="13">
        <v>0.10174439327538171</v>
      </c>
      <c r="P12" s="13">
        <v>0.1041148683301221</v>
      </c>
      <c r="Q12" s="13">
        <v>9.4367168824102274E-2</v>
      </c>
      <c r="S12" s="13">
        <v>9.965482207474359E-2</v>
      </c>
      <c r="T12" s="13">
        <v>8.2229872266579004E-2</v>
      </c>
      <c r="U12" s="13">
        <v>0.1205100565887804</v>
      </c>
      <c r="V12" s="13">
        <v>0.10671392736633049</v>
      </c>
      <c r="W12" s="13">
        <v>9.5153765347170557E-2</v>
      </c>
      <c r="X12" s="13">
        <v>0.1060493835182391</v>
      </c>
      <c r="Y12" s="13">
        <v>9.6715631776060851E-2</v>
      </c>
      <c r="Z12" s="13">
        <v>7.3266338779623477E-2</v>
      </c>
      <c r="AB12" s="13">
        <v>0.1003217676494033</v>
      </c>
      <c r="AC12" s="13">
        <v>0.105577066164592</v>
      </c>
      <c r="AD12" s="13">
        <v>9.0251704931173848E-2</v>
      </c>
      <c r="AE12" s="13">
        <v>7.5429311195420179E-2</v>
      </c>
      <c r="AF12" s="13">
        <v>0.1038249211587646</v>
      </c>
      <c r="AH12" s="13">
        <v>0.1246627360082139</v>
      </c>
      <c r="AI12" s="13">
        <v>4.3100093244242507E-2</v>
      </c>
      <c r="AJ12" s="13">
        <v>9.6612234558190804E-2</v>
      </c>
      <c r="AK12" s="13">
        <v>6.5313613542949539E-2</v>
      </c>
      <c r="AL12" s="13">
        <v>0.13234655463731149</v>
      </c>
      <c r="AM12" s="13">
        <v>8.496193018158299E-2</v>
      </c>
      <c r="AO12" s="13">
        <v>0.1231527808392166</v>
      </c>
      <c r="AP12" s="13">
        <v>3.8911127076376423E-2</v>
      </c>
      <c r="AQ12" s="13">
        <v>0.1083958445630928</v>
      </c>
      <c r="AR12" s="13">
        <v>7.3148082351772337E-2</v>
      </c>
      <c r="AS12" s="13">
        <v>0.1312019542971439</v>
      </c>
      <c r="AT12" s="13">
        <v>8.5424736014103109E-2</v>
      </c>
      <c r="AV12" s="13">
        <v>5.725140637275284E-2</v>
      </c>
      <c r="AW12" s="13">
        <v>9.2688744966223521E-2</v>
      </c>
      <c r="AX12" s="13">
        <v>7.9393224498470721E-2</v>
      </c>
      <c r="AY12" s="13">
        <v>0.1483395031781054</v>
      </c>
      <c r="AZ12" s="13">
        <v>9.1996827711933613E-2</v>
      </c>
      <c r="BB12" s="13">
        <v>0.11862283560890351</v>
      </c>
      <c r="BC12" s="13">
        <v>7.6246200054424715E-2</v>
      </c>
      <c r="BD12" s="13">
        <v>6.2528340672170168E-2</v>
      </c>
      <c r="BE12" s="13">
        <v>8.5864347465179416E-2</v>
      </c>
      <c r="BF12" s="13">
        <v>8.7323722899084993E-2</v>
      </c>
      <c r="BH12" s="13">
        <v>0.1134257704435762</v>
      </c>
      <c r="BI12" s="13">
        <v>6.9109234934540742E-2</v>
      </c>
      <c r="BJ12" s="13">
        <v>5.9280203582577219E-2</v>
      </c>
      <c r="BK12" s="13">
        <v>9.1831313113703211E-2</v>
      </c>
      <c r="BL12" s="13">
        <v>0.1238352296256523</v>
      </c>
      <c r="BN12" s="13">
        <v>7.0923058292522101E-2</v>
      </c>
      <c r="BO12" s="13">
        <v>6.3510375218817625E-2</v>
      </c>
      <c r="BP12" s="13">
        <v>9.746881095782918E-2</v>
      </c>
      <c r="BQ12" s="13">
        <v>8.028115168636106E-2</v>
      </c>
      <c r="BR12" s="13">
        <v>0.15371383184277371</v>
      </c>
      <c r="BS12" s="13">
        <v>0.1270053275276749</v>
      </c>
    </row>
    <row r="13" spans="2:73" ht="19" customHeight="1" x14ac:dyDescent="0.35">
      <c r="B13" s="12" t="s">
        <v>174</v>
      </c>
      <c r="C13" s="13">
        <v>9.3169138056401452E-2</v>
      </c>
      <c r="D13" s="13">
        <v>0.1138827106967525</v>
      </c>
      <c r="E13" s="13">
        <v>5.2718739060778563E-2</v>
      </c>
      <c r="F13" s="13">
        <v>9.4541936586541475E-2</v>
      </c>
      <c r="G13" s="13">
        <v>7.9282401428500016E-2</v>
      </c>
      <c r="H13" s="13">
        <v>0.1377072405582245</v>
      </c>
      <c r="I13" s="13">
        <v>9.0610040151316226E-2</v>
      </c>
      <c r="K13" s="13">
        <v>9.892034574803496E-2</v>
      </c>
      <c r="L13" s="13">
        <v>8.7631567888467238E-2</v>
      </c>
      <c r="N13" s="13">
        <v>8.5228677573711539E-2</v>
      </c>
      <c r="O13" s="13">
        <v>7.8986161541999375E-2</v>
      </c>
      <c r="P13" s="13">
        <v>0.1055288596382503</v>
      </c>
      <c r="Q13" s="13">
        <v>0.10601333350722</v>
      </c>
      <c r="S13" s="13">
        <v>7.3701009975821546E-2</v>
      </c>
      <c r="T13" s="13">
        <v>6.7478983639271295E-2</v>
      </c>
      <c r="U13" s="13">
        <v>0.14582397622763971</v>
      </c>
      <c r="V13" s="13">
        <v>8.9358037187921568E-2</v>
      </c>
      <c r="W13" s="13">
        <v>0.15079998843616441</v>
      </c>
      <c r="X13" s="13">
        <v>8.3183623884061642E-2</v>
      </c>
      <c r="Y13" s="13">
        <v>8.0045255805295548E-2</v>
      </c>
      <c r="Z13" s="13">
        <v>0.1104468983145737</v>
      </c>
      <c r="AB13" s="13">
        <v>9.5671606778461857E-2</v>
      </c>
      <c r="AC13" s="13">
        <v>0.1001650928867137</v>
      </c>
      <c r="AD13" s="13">
        <v>0.1189175707551727</v>
      </c>
      <c r="AE13" s="13">
        <v>8.3765215089660408E-2</v>
      </c>
      <c r="AF13" s="13">
        <v>4.1848748936117883E-2</v>
      </c>
      <c r="AH13" s="13">
        <v>0.15454568277605041</v>
      </c>
      <c r="AI13" s="13">
        <v>3.4521522681482689E-2</v>
      </c>
      <c r="AJ13" s="13">
        <v>3.7930461210474178E-2</v>
      </c>
      <c r="AK13" s="13">
        <v>5.3653306207601552E-2</v>
      </c>
      <c r="AL13" s="13">
        <v>0.12561454538641581</v>
      </c>
      <c r="AM13" s="13">
        <v>5.8030018429918E-2</v>
      </c>
      <c r="AO13" s="13">
        <v>0.12622137340242209</v>
      </c>
      <c r="AP13" s="13">
        <v>4.5341589757496387E-2</v>
      </c>
      <c r="AQ13" s="13">
        <v>2.7087776062084078E-2</v>
      </c>
      <c r="AR13" s="13">
        <v>7.794004360470054E-2</v>
      </c>
      <c r="AS13" s="13">
        <v>0.17423355273120419</v>
      </c>
      <c r="AT13" s="13">
        <v>5.9500461455496437E-2</v>
      </c>
      <c r="AV13" s="13">
        <v>5.7162583629977733E-2</v>
      </c>
      <c r="AW13" s="13">
        <v>2.5509659469807489E-2</v>
      </c>
      <c r="AX13" s="13">
        <v>7.4496788705103401E-2</v>
      </c>
      <c r="AY13" s="13">
        <v>0.12529949713763319</v>
      </c>
      <c r="AZ13" s="13">
        <v>5.3022279660640062E-2</v>
      </c>
      <c r="BB13" s="13">
        <v>0.14249104477085101</v>
      </c>
      <c r="BC13" s="13">
        <v>2.6890016188014329E-2</v>
      </c>
      <c r="BD13" s="13">
        <v>4.755804566192668E-2</v>
      </c>
      <c r="BE13" s="13">
        <v>5.0065630145912511E-2</v>
      </c>
      <c r="BF13" s="13">
        <v>0.1340524848075724</v>
      </c>
      <c r="BH13" s="13">
        <v>0.13146949285105619</v>
      </c>
      <c r="BI13" s="13">
        <v>4.2105389430189953E-2</v>
      </c>
      <c r="BJ13" s="13">
        <v>4.1950972122681458E-2</v>
      </c>
      <c r="BK13" s="13">
        <v>4.4807068868027738E-2</v>
      </c>
      <c r="BL13" s="13">
        <v>0.14376089922579949</v>
      </c>
      <c r="BN13" s="13">
        <v>4.4124858190905149E-2</v>
      </c>
      <c r="BO13" s="13">
        <v>3.4498083577864519E-2</v>
      </c>
      <c r="BP13" s="13">
        <v>3.0713198795487191E-2</v>
      </c>
      <c r="BQ13" s="13">
        <v>8.645599343899206E-2</v>
      </c>
      <c r="BR13" s="13">
        <v>0.1351109280357333</v>
      </c>
      <c r="BS13" s="13">
        <v>0.17682889895430989</v>
      </c>
    </row>
    <row r="14" spans="2:73" ht="19" customHeight="1" x14ac:dyDescent="0.35">
      <c r="B14" s="12" t="s">
        <v>120</v>
      </c>
      <c r="C14" s="13">
        <v>0.1003514312734855</v>
      </c>
      <c r="D14" s="13">
        <v>0.15959262716579309</v>
      </c>
      <c r="E14" s="13">
        <v>0.1145158106707997</v>
      </c>
      <c r="F14" s="13">
        <v>0.1173885479933575</v>
      </c>
      <c r="G14" s="13">
        <v>9.3667532407470347E-2</v>
      </c>
      <c r="H14" s="13">
        <v>6.9632740344381938E-2</v>
      </c>
      <c r="I14" s="13">
        <v>8.0095971831957463E-2</v>
      </c>
      <c r="K14" s="13">
        <v>4.721430837390634E-2</v>
      </c>
      <c r="L14" s="13">
        <v>0.15371912390060391</v>
      </c>
      <c r="N14" s="13">
        <v>5.7725495797555149E-2</v>
      </c>
      <c r="O14" s="13">
        <v>8.6569145129113553E-2</v>
      </c>
      <c r="P14" s="13">
        <v>0.13394088743358801</v>
      </c>
      <c r="Q14" s="13">
        <v>0.11858693057326521</v>
      </c>
      <c r="S14" s="13">
        <v>9.0604148139844382E-2</v>
      </c>
      <c r="T14" s="13">
        <v>0.1173340229287573</v>
      </c>
      <c r="U14" s="13">
        <v>3.108224130700973E-2</v>
      </c>
      <c r="V14" s="13">
        <v>0.1209972579516846</v>
      </c>
      <c r="W14" s="13">
        <v>8.9184983757635963E-2</v>
      </c>
      <c r="X14" s="13">
        <v>8.6334648837198005E-2</v>
      </c>
      <c r="Y14" s="13">
        <v>8.3572052293184929E-2</v>
      </c>
      <c r="Z14" s="13">
        <v>0.1465444170361046</v>
      </c>
      <c r="AB14" s="13">
        <v>0.126301607014811</v>
      </c>
      <c r="AC14" s="13">
        <v>8.7211893922877953E-2</v>
      </c>
      <c r="AD14" s="13">
        <v>7.0697871188263928E-2</v>
      </c>
      <c r="AE14" s="13">
        <v>0.12959669828915901</v>
      </c>
      <c r="AF14" s="13">
        <v>4.884400412590386E-2</v>
      </c>
      <c r="AH14" s="13">
        <v>8.1193985772882699E-2</v>
      </c>
      <c r="AI14" s="13">
        <v>6.8028102868894491E-2</v>
      </c>
      <c r="AJ14" s="13">
        <v>6.0737816765097319E-2</v>
      </c>
      <c r="AK14" s="13">
        <v>0.117399499465873</v>
      </c>
      <c r="AL14" s="13">
        <v>0.15728873982147151</v>
      </c>
      <c r="AM14" s="13">
        <v>7.2573158770621066E-2</v>
      </c>
      <c r="AO14" s="13">
        <v>9.3815167539740743E-2</v>
      </c>
      <c r="AP14" s="13">
        <v>6.8041856374370671E-2</v>
      </c>
      <c r="AQ14" s="13">
        <v>6.63489627634022E-2</v>
      </c>
      <c r="AR14" s="13">
        <v>9.4980865782408899E-2</v>
      </c>
      <c r="AS14" s="13">
        <v>0.110481532918885</v>
      </c>
      <c r="AT14" s="13">
        <v>7.7818410984730718E-2</v>
      </c>
      <c r="AV14" s="13">
        <v>8.3245389663538297E-2</v>
      </c>
      <c r="AW14" s="13">
        <v>7.1325261731182629E-2</v>
      </c>
      <c r="AX14" s="13">
        <v>7.4701388260108512E-2</v>
      </c>
      <c r="AY14" s="13">
        <v>0.1064175727807346</v>
      </c>
      <c r="AZ14" s="13">
        <v>7.4431717566304498E-2</v>
      </c>
      <c r="BB14" s="13">
        <v>7.1436957413386529E-2</v>
      </c>
      <c r="BC14" s="13">
        <v>8.1448939058903561E-2</v>
      </c>
      <c r="BD14" s="13">
        <v>4.3075908996116678E-2</v>
      </c>
      <c r="BE14" s="13">
        <v>0.10095245864050729</v>
      </c>
      <c r="BF14" s="13">
        <v>0.145056446960351</v>
      </c>
      <c r="BH14" s="13">
        <v>8.1276925184522092E-2</v>
      </c>
      <c r="BI14" s="13">
        <v>7.1265860018421723E-2</v>
      </c>
      <c r="BJ14" s="13">
        <v>4.6679098324767299E-2</v>
      </c>
      <c r="BK14" s="13">
        <v>6.6989784960242132E-2</v>
      </c>
      <c r="BL14" s="13">
        <v>0.10045943813578199</v>
      </c>
      <c r="BN14" s="13">
        <v>6.5107245285938656E-2</v>
      </c>
      <c r="BO14" s="13">
        <v>7.1772871690934992E-2</v>
      </c>
      <c r="BP14" s="13">
        <v>0.1003551278998261</v>
      </c>
      <c r="BQ14" s="13">
        <v>7.4319267653260163E-2</v>
      </c>
      <c r="BR14" s="13">
        <v>0.13557541775102011</v>
      </c>
      <c r="BS14" s="13">
        <v>7.9918836768765725E-2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U19"/>
  <sheetViews>
    <sheetView showGridLines="0" workbookViewId="0">
      <pane xSplit="2" topLeftCell="AX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0.17115912216702381</v>
      </c>
      <c r="D9" s="13">
        <v>5.9648507908040313E-2</v>
      </c>
      <c r="E9" s="13">
        <v>0.10840112505549331</v>
      </c>
      <c r="F9" s="13">
        <v>0.1421418485352188</v>
      </c>
      <c r="G9" s="13">
        <v>0.12817802120933131</v>
      </c>
      <c r="H9" s="13">
        <v>0.21627191775170451</v>
      </c>
      <c r="I9" s="13">
        <v>0.28332618893316308</v>
      </c>
      <c r="K9" s="13">
        <v>0.19936430005021241</v>
      </c>
      <c r="L9" s="13">
        <v>0.14334627572017289</v>
      </c>
      <c r="N9" s="13">
        <v>0.1669932041952133</v>
      </c>
      <c r="O9" s="13">
        <v>0.17130191595726921</v>
      </c>
      <c r="P9" s="13">
        <v>0.1993430777502283</v>
      </c>
      <c r="Q9" s="13">
        <v>0.15080247136410679</v>
      </c>
      <c r="S9" s="13">
        <v>0.16140797122793399</v>
      </c>
      <c r="T9" s="13">
        <v>7.1886045676759019E-2</v>
      </c>
      <c r="U9" s="13">
        <v>0.22763434285169901</v>
      </c>
      <c r="V9" s="13">
        <v>0.22143399634250899</v>
      </c>
      <c r="W9" s="13">
        <v>0.25457382779021243</v>
      </c>
      <c r="X9" s="13">
        <v>0.19100628370520439</v>
      </c>
      <c r="Y9" s="13">
        <v>8.4206319675337163E-2</v>
      </c>
      <c r="Z9" s="13">
        <v>0.16309319044844489</v>
      </c>
      <c r="AB9" s="13">
        <v>0.1223776910063203</v>
      </c>
      <c r="AC9" s="13">
        <v>0.17506828304061109</v>
      </c>
      <c r="AD9" s="13">
        <v>0.20153161807220721</v>
      </c>
      <c r="AE9" s="13">
        <v>0.1464650418107451</v>
      </c>
      <c r="AF9" s="13">
        <v>0.21279175375338</v>
      </c>
      <c r="AH9" s="13">
        <v>9.3853497465799393E-2</v>
      </c>
      <c r="AI9" s="13">
        <v>0.1195932004440934</v>
      </c>
      <c r="AJ9" s="13">
        <v>0.24600282568245879</v>
      </c>
      <c r="AK9" s="13">
        <v>0.13229471196874659</v>
      </c>
      <c r="AL9" s="13">
        <v>8.6543646727456375E-2</v>
      </c>
      <c r="AM9" s="13">
        <v>0.43223244943521039</v>
      </c>
      <c r="AO9" s="13">
        <v>0.10018126451815661</v>
      </c>
      <c r="AP9" s="13">
        <v>0.13171629073515659</v>
      </c>
      <c r="AQ9" s="13">
        <v>0.27451165168466252</v>
      </c>
      <c r="AR9" s="13">
        <v>0.13759983062429129</v>
      </c>
      <c r="AS9" s="13">
        <v>5.5610479953769117E-2</v>
      </c>
      <c r="AT9" s="13">
        <v>0.41046895756512208</v>
      </c>
      <c r="AV9" s="13">
        <v>9.7098532697797585E-2</v>
      </c>
      <c r="AW9" s="13">
        <v>0.20106277114140039</v>
      </c>
      <c r="AX9" s="13">
        <v>0.15323980842871851</v>
      </c>
      <c r="AY9" s="13">
        <v>5.5328854292287191E-2</v>
      </c>
      <c r="AZ9" s="13">
        <v>0.40243170833151892</v>
      </c>
      <c r="BB9" s="13">
        <v>0.12528259983635689</v>
      </c>
      <c r="BC9" s="13">
        <v>0.19171710822812921</v>
      </c>
      <c r="BD9" s="13">
        <v>0.40068394657198231</v>
      </c>
      <c r="BE9" s="13">
        <v>0.18290968052674811</v>
      </c>
      <c r="BF9" s="13">
        <v>3.2178182338782918E-2</v>
      </c>
      <c r="BH9" s="13">
        <v>0.12976859698351539</v>
      </c>
      <c r="BI9" s="13">
        <v>0.19972422402242249</v>
      </c>
      <c r="BJ9" s="13">
        <v>0.36465780765703398</v>
      </c>
      <c r="BK9" s="13">
        <v>0.1960827397170469</v>
      </c>
      <c r="BL9" s="13">
        <v>2.8933609024473991E-2</v>
      </c>
      <c r="BN9" s="13">
        <v>0.19340781968488391</v>
      </c>
      <c r="BO9" s="13">
        <v>0.33038180350194901</v>
      </c>
      <c r="BP9" s="13">
        <v>0.14572848211688419</v>
      </c>
      <c r="BQ9" s="13">
        <v>0.36215585835891873</v>
      </c>
      <c r="BR9" s="13">
        <v>4.5407688055044998E-2</v>
      </c>
      <c r="BS9" s="13">
        <v>0.1068533230983697</v>
      </c>
    </row>
    <row r="10" spans="2:73" ht="19" customHeight="1" x14ac:dyDescent="0.35">
      <c r="B10" s="12" t="s">
        <v>171</v>
      </c>
      <c r="C10" s="13">
        <v>0.18565648295631459</v>
      </c>
      <c r="D10" s="13">
        <v>0.1686403838494788</v>
      </c>
      <c r="E10" s="13">
        <v>0.2102385066032888</v>
      </c>
      <c r="F10" s="13">
        <v>0.16355829982135339</v>
      </c>
      <c r="G10" s="13">
        <v>0.21485775390015399</v>
      </c>
      <c r="H10" s="13">
        <v>0.18342994142290289</v>
      </c>
      <c r="I10" s="13">
        <v>0.1697511621594876</v>
      </c>
      <c r="K10" s="13">
        <v>0.19079921842864209</v>
      </c>
      <c r="L10" s="13">
        <v>0.18093950849074009</v>
      </c>
      <c r="N10" s="13">
        <v>0.19832426599950681</v>
      </c>
      <c r="O10" s="13">
        <v>0.16308545441236391</v>
      </c>
      <c r="P10" s="13">
        <v>0.2029442797961678</v>
      </c>
      <c r="Q10" s="13">
        <v>0.1842974040477614</v>
      </c>
      <c r="S10" s="13">
        <v>0.1642003658055344</v>
      </c>
      <c r="T10" s="13">
        <v>0.1845995209295421</v>
      </c>
      <c r="U10" s="13">
        <v>0.32723222746072161</v>
      </c>
      <c r="V10" s="13">
        <v>0.18697775517522369</v>
      </c>
      <c r="W10" s="13">
        <v>0.15598036025564599</v>
      </c>
      <c r="X10" s="13">
        <v>0.17913315773422689</v>
      </c>
      <c r="Y10" s="13">
        <v>0.1888691158229151</v>
      </c>
      <c r="Z10" s="13">
        <v>0.2040597692472898</v>
      </c>
      <c r="AB10" s="13">
        <v>0.16412097608740719</v>
      </c>
      <c r="AC10" s="13">
        <v>0.19512057757173271</v>
      </c>
      <c r="AD10" s="13">
        <v>0.17559230241750831</v>
      </c>
      <c r="AE10" s="13">
        <v>0.2149465502517538</v>
      </c>
      <c r="AF10" s="13">
        <v>0.20084250963720179</v>
      </c>
      <c r="AH10" s="13">
        <v>0.1867574514433781</v>
      </c>
      <c r="AI10" s="13">
        <v>0.18441003740306841</v>
      </c>
      <c r="AJ10" s="13">
        <v>0.2420026536642996</v>
      </c>
      <c r="AK10" s="13">
        <v>0.23908435090808089</v>
      </c>
      <c r="AL10" s="13">
        <v>0.10594305928028359</v>
      </c>
      <c r="AM10" s="13">
        <v>0.20581389050678331</v>
      </c>
      <c r="AO10" s="13">
        <v>0.18504243399471659</v>
      </c>
      <c r="AP10" s="13">
        <v>0.18826585927178599</v>
      </c>
      <c r="AQ10" s="13">
        <v>0.23855518269622511</v>
      </c>
      <c r="AR10" s="13">
        <v>0.2498615835039848</v>
      </c>
      <c r="AS10" s="13">
        <v>0.1163892039237561</v>
      </c>
      <c r="AT10" s="13">
        <v>0.20072455948362619</v>
      </c>
      <c r="AV10" s="13">
        <v>0.18869214908625101</v>
      </c>
      <c r="AW10" s="13">
        <v>0.26702685411102789</v>
      </c>
      <c r="AX10" s="13">
        <v>0.19747527959109601</v>
      </c>
      <c r="AY10" s="13">
        <v>0.137436510830551</v>
      </c>
      <c r="AZ10" s="13">
        <v>0.23516432764871481</v>
      </c>
      <c r="BB10" s="13">
        <v>0.18062486332686409</v>
      </c>
      <c r="BC10" s="13">
        <v>0.19469028923764359</v>
      </c>
      <c r="BD10" s="13">
        <v>0.20958476971819959</v>
      </c>
      <c r="BE10" s="13">
        <v>0.26839133403784071</v>
      </c>
      <c r="BF10" s="13">
        <v>0.1735916273392433</v>
      </c>
      <c r="BH10" s="13">
        <v>0.19064456398316901</v>
      </c>
      <c r="BI10" s="13">
        <v>0.1875657519886996</v>
      </c>
      <c r="BJ10" s="13">
        <v>0.22332116505848859</v>
      </c>
      <c r="BK10" s="13">
        <v>0.24449646694315491</v>
      </c>
      <c r="BL10" s="13">
        <v>0.1539125432667095</v>
      </c>
      <c r="BN10" s="13">
        <v>0.16748648227244581</v>
      </c>
      <c r="BO10" s="13">
        <v>0.27300023021495368</v>
      </c>
      <c r="BP10" s="13">
        <v>0.19122668252444411</v>
      </c>
      <c r="BQ10" s="13">
        <v>0.24860230342973011</v>
      </c>
      <c r="BR10" s="13">
        <v>6.5905614684728955E-2</v>
      </c>
      <c r="BS10" s="13">
        <v>0.19438529753653999</v>
      </c>
    </row>
    <row r="11" spans="2:73" ht="32.15" customHeight="1" x14ac:dyDescent="0.35">
      <c r="B11" s="12" t="s">
        <v>172</v>
      </c>
      <c r="C11" s="13">
        <v>0.2530858479170438</v>
      </c>
      <c r="D11" s="13">
        <v>0.24008986744235511</v>
      </c>
      <c r="E11" s="13">
        <v>0.23801037557649399</v>
      </c>
      <c r="F11" s="13">
        <v>0.27433351303539971</v>
      </c>
      <c r="G11" s="13">
        <v>0.21259745949816081</v>
      </c>
      <c r="H11" s="13">
        <v>0.30734900277124921</v>
      </c>
      <c r="I11" s="13">
        <v>0.2466549120168649</v>
      </c>
      <c r="K11" s="13">
        <v>0.23670214313923771</v>
      </c>
      <c r="L11" s="13">
        <v>0.26775664099446528</v>
      </c>
      <c r="N11" s="13">
        <v>0.21780870513804479</v>
      </c>
      <c r="O11" s="13">
        <v>0.23836829585018651</v>
      </c>
      <c r="P11" s="13">
        <v>0.25015617901716342</v>
      </c>
      <c r="Q11" s="13">
        <v>0.30000993742450038</v>
      </c>
      <c r="S11" s="13">
        <v>0.28455100577214848</v>
      </c>
      <c r="T11" s="13">
        <v>0.22299777268457141</v>
      </c>
      <c r="U11" s="13">
        <v>0.19282556053501609</v>
      </c>
      <c r="V11" s="13">
        <v>0.28511181887164849</v>
      </c>
      <c r="W11" s="13">
        <v>0.18965328552057339</v>
      </c>
      <c r="X11" s="13">
        <v>0.25083728613884271</v>
      </c>
      <c r="Y11" s="13">
        <v>0.27335732946565999</v>
      </c>
      <c r="Z11" s="13">
        <v>0.27469280297552379</v>
      </c>
      <c r="AB11" s="13">
        <v>0.31340906007816599</v>
      </c>
      <c r="AC11" s="13">
        <v>0.24051318390288179</v>
      </c>
      <c r="AD11" s="13">
        <v>0.22970210074212011</v>
      </c>
      <c r="AE11" s="13">
        <v>0.21877152350440709</v>
      </c>
      <c r="AF11" s="13">
        <v>0.24701892652641769</v>
      </c>
      <c r="AH11" s="13">
        <v>0.28702964420297677</v>
      </c>
      <c r="AI11" s="13">
        <v>0.25676770832623003</v>
      </c>
      <c r="AJ11" s="13">
        <v>0.22284049890386881</v>
      </c>
      <c r="AK11" s="13">
        <v>0.34161319191985212</v>
      </c>
      <c r="AL11" s="13">
        <v>0.1531503573345305</v>
      </c>
      <c r="AM11" s="13">
        <v>0.17389926478780479</v>
      </c>
      <c r="AO11" s="13">
        <v>0.30532511194464501</v>
      </c>
      <c r="AP11" s="13">
        <v>0.27235059600305123</v>
      </c>
      <c r="AQ11" s="13">
        <v>0.21286588501935799</v>
      </c>
      <c r="AR11" s="13">
        <v>0.32358699741412228</v>
      </c>
      <c r="AS11" s="13">
        <v>0.13253618606989531</v>
      </c>
      <c r="AT11" s="13">
        <v>0.1833391821357955</v>
      </c>
      <c r="AV11" s="13">
        <v>0.26438285776149278</v>
      </c>
      <c r="AW11" s="13">
        <v>0.20466201891562061</v>
      </c>
      <c r="AX11" s="13">
        <v>0.3268094915312087</v>
      </c>
      <c r="AY11" s="13">
        <v>0.1757723905122435</v>
      </c>
      <c r="AZ11" s="13">
        <v>0.18590900220475351</v>
      </c>
      <c r="BB11" s="13">
        <v>0.28693126859534962</v>
      </c>
      <c r="BC11" s="13">
        <v>0.25128801109703131</v>
      </c>
      <c r="BD11" s="13">
        <v>0.1447429142701713</v>
      </c>
      <c r="BE11" s="13">
        <v>0.24515734886459509</v>
      </c>
      <c r="BF11" s="13">
        <v>0.14253540020113531</v>
      </c>
      <c r="BH11" s="13">
        <v>0.29785811306265952</v>
      </c>
      <c r="BI11" s="13">
        <v>0.25559763401675611</v>
      </c>
      <c r="BJ11" s="13">
        <v>0.16148839690962619</v>
      </c>
      <c r="BK11" s="13">
        <v>0.24751555650545221</v>
      </c>
      <c r="BL11" s="13">
        <v>0.11497606231709021</v>
      </c>
      <c r="BN11" s="13">
        <v>0.22857801500100811</v>
      </c>
      <c r="BO11" s="13">
        <v>0.17514918171561439</v>
      </c>
      <c r="BP11" s="13">
        <v>0.31544030334423118</v>
      </c>
      <c r="BQ11" s="13">
        <v>0.18937736238709901</v>
      </c>
      <c r="BR11" s="13">
        <v>0.14220361148704391</v>
      </c>
      <c r="BS11" s="13">
        <v>0.28445628953673602</v>
      </c>
    </row>
    <row r="12" spans="2:73" ht="19" customHeight="1" x14ac:dyDescent="0.35">
      <c r="B12" s="12" t="s">
        <v>173</v>
      </c>
      <c r="C12" s="13">
        <v>0.15645231515936339</v>
      </c>
      <c r="D12" s="13">
        <v>0.13180186522446191</v>
      </c>
      <c r="E12" s="13">
        <v>0.16212960139326779</v>
      </c>
      <c r="F12" s="13">
        <v>0.1910501770085079</v>
      </c>
      <c r="G12" s="13">
        <v>0.17850154692738041</v>
      </c>
      <c r="H12" s="13">
        <v>8.8831338655628797E-2</v>
      </c>
      <c r="I12" s="13">
        <v>0.17343298987392061</v>
      </c>
      <c r="K12" s="13">
        <v>0.15536694854917571</v>
      </c>
      <c r="L12" s="13">
        <v>0.15789651194832219</v>
      </c>
      <c r="N12" s="13">
        <v>0.19931270877774099</v>
      </c>
      <c r="O12" s="13">
        <v>0.18663212497235651</v>
      </c>
      <c r="P12" s="13">
        <v>0.100773230348047</v>
      </c>
      <c r="Q12" s="13">
        <v>0.14127703845190689</v>
      </c>
      <c r="S12" s="13">
        <v>0.16756304717015899</v>
      </c>
      <c r="T12" s="13">
        <v>0.19430628646947701</v>
      </c>
      <c r="U12" s="13">
        <v>7.9212383665969263E-2</v>
      </c>
      <c r="V12" s="13">
        <v>0.1051630262045873</v>
      </c>
      <c r="W12" s="13">
        <v>0.121987836471489</v>
      </c>
      <c r="X12" s="13">
        <v>0.2273837181652387</v>
      </c>
      <c r="Y12" s="13">
        <v>0.22066745243573921</v>
      </c>
      <c r="Z12" s="13">
        <v>0.12777298119825009</v>
      </c>
      <c r="AB12" s="13">
        <v>0.14264653490633741</v>
      </c>
      <c r="AC12" s="13">
        <v>0.14195822373819411</v>
      </c>
      <c r="AD12" s="13">
        <v>0.16753636876907629</v>
      </c>
      <c r="AE12" s="13">
        <v>0.19466514199609811</v>
      </c>
      <c r="AF12" s="13">
        <v>0.183759318941939</v>
      </c>
      <c r="AH12" s="13">
        <v>0.15877497367227489</v>
      </c>
      <c r="AI12" s="13">
        <v>0.25355717768838432</v>
      </c>
      <c r="AJ12" s="13">
        <v>0.13290080159932191</v>
      </c>
      <c r="AK12" s="13">
        <v>0.14205440431493679</v>
      </c>
      <c r="AL12" s="13">
        <v>0.20111582841544459</v>
      </c>
      <c r="AM12" s="13">
        <v>6.2025732457058003E-2</v>
      </c>
      <c r="AO12" s="13">
        <v>0.1675996981659415</v>
      </c>
      <c r="AP12" s="13">
        <v>0.23106643064539559</v>
      </c>
      <c r="AQ12" s="13">
        <v>0.12242359427793779</v>
      </c>
      <c r="AR12" s="13">
        <v>0.12762383693598339</v>
      </c>
      <c r="AS12" s="13">
        <v>0.1983089486435744</v>
      </c>
      <c r="AT12" s="13">
        <v>7.5253196455212723E-2</v>
      </c>
      <c r="AV12" s="13">
        <v>0.23101889793680189</v>
      </c>
      <c r="AW12" s="13">
        <v>0.1810391199786133</v>
      </c>
      <c r="AX12" s="13">
        <v>0.17744251943885189</v>
      </c>
      <c r="AY12" s="13">
        <v>0.19551936034044931</v>
      </c>
      <c r="AZ12" s="13">
        <v>7.2323838479096236E-2</v>
      </c>
      <c r="BB12" s="13">
        <v>0.1549143109580004</v>
      </c>
      <c r="BC12" s="13">
        <v>0.2297980136339447</v>
      </c>
      <c r="BD12" s="13">
        <v>0.1059047945901313</v>
      </c>
      <c r="BE12" s="13">
        <v>0.10633216059685729</v>
      </c>
      <c r="BF12" s="13">
        <v>0.23708057026372301</v>
      </c>
      <c r="BH12" s="13">
        <v>0.15259132035152881</v>
      </c>
      <c r="BI12" s="13">
        <v>0.21676387859865981</v>
      </c>
      <c r="BJ12" s="13">
        <v>0.1188768014351729</v>
      </c>
      <c r="BK12" s="13">
        <v>0.1331988875702621</v>
      </c>
      <c r="BL12" s="13">
        <v>0.209922789059759</v>
      </c>
      <c r="BN12" s="13">
        <v>0.22839232951764071</v>
      </c>
      <c r="BO12" s="13">
        <v>7.9334697939368148E-2</v>
      </c>
      <c r="BP12" s="13">
        <v>0.15571900013277901</v>
      </c>
      <c r="BQ12" s="13">
        <v>7.9247967139083997E-2</v>
      </c>
      <c r="BR12" s="13">
        <v>0.2100083104356906</v>
      </c>
      <c r="BS12" s="13">
        <v>0.1547188441097101</v>
      </c>
    </row>
    <row r="13" spans="2:73" ht="19" customHeight="1" x14ac:dyDescent="0.35">
      <c r="B13" s="12" t="s">
        <v>174</v>
      </c>
      <c r="C13" s="13">
        <v>0.14203990928911869</v>
      </c>
      <c r="D13" s="13">
        <v>0.2043836992103483</v>
      </c>
      <c r="E13" s="13">
        <v>0.1416125965399645</v>
      </c>
      <c r="F13" s="13">
        <v>0.15744521598547359</v>
      </c>
      <c r="G13" s="13">
        <v>0.1609585304607197</v>
      </c>
      <c r="H13" s="13">
        <v>0.1435714541731295</v>
      </c>
      <c r="I13" s="13">
        <v>9.007851593280318E-2</v>
      </c>
      <c r="K13" s="13">
        <v>0.1751778539765986</v>
      </c>
      <c r="L13" s="13">
        <v>0.1092274729297231</v>
      </c>
      <c r="N13" s="13">
        <v>0.17685269370892021</v>
      </c>
      <c r="O13" s="13">
        <v>0.14739888507913809</v>
      </c>
      <c r="P13" s="13">
        <v>0.12479134494716319</v>
      </c>
      <c r="Q13" s="13">
        <v>0.1232581469039578</v>
      </c>
      <c r="S13" s="13">
        <v>0.124592084775817</v>
      </c>
      <c r="T13" s="13">
        <v>0.19269007682538131</v>
      </c>
      <c r="U13" s="13">
        <v>0.14622142421187159</v>
      </c>
      <c r="V13" s="13">
        <v>0.10178605123066239</v>
      </c>
      <c r="W13" s="13">
        <v>0.18975727849538149</v>
      </c>
      <c r="X13" s="13">
        <v>8.5853675067963889E-2</v>
      </c>
      <c r="Y13" s="13">
        <v>0.17115311621752241</v>
      </c>
      <c r="Z13" s="13">
        <v>0.155904979501887</v>
      </c>
      <c r="AB13" s="13">
        <v>0.13444268173149929</v>
      </c>
      <c r="AC13" s="13">
        <v>0.15039576722451889</v>
      </c>
      <c r="AD13" s="13">
        <v>0.1339359036771465</v>
      </c>
      <c r="AE13" s="13">
        <v>0.16594415271783319</v>
      </c>
      <c r="AF13" s="13">
        <v>0.13497925350168311</v>
      </c>
      <c r="AH13" s="13">
        <v>0.1960427259827936</v>
      </c>
      <c r="AI13" s="13">
        <v>0.11887335603258441</v>
      </c>
      <c r="AJ13" s="13">
        <v>6.9319899934651541E-2</v>
      </c>
      <c r="AK13" s="13">
        <v>0.12508391796999571</v>
      </c>
      <c r="AL13" s="13">
        <v>0.33608329667558989</v>
      </c>
      <c r="AM13" s="13">
        <v>4.1606646648379618E-2</v>
      </c>
      <c r="AO13" s="13">
        <v>0.15200223051064321</v>
      </c>
      <c r="AP13" s="13">
        <v>0.1176262727036075</v>
      </c>
      <c r="AQ13" s="13">
        <v>6.6338540898751838E-2</v>
      </c>
      <c r="AR13" s="13">
        <v>0.1398121783892268</v>
      </c>
      <c r="AS13" s="13">
        <v>0.40904128032309922</v>
      </c>
      <c r="AT13" s="13">
        <v>4.2098997998092968E-2</v>
      </c>
      <c r="AV13" s="13">
        <v>0.14865379292390651</v>
      </c>
      <c r="AW13" s="13">
        <v>5.1105737628163457E-2</v>
      </c>
      <c r="AX13" s="13">
        <v>0.1266696826829633</v>
      </c>
      <c r="AY13" s="13">
        <v>0.3205988641172795</v>
      </c>
      <c r="AZ13" s="13">
        <v>3.8013589422023528E-2</v>
      </c>
      <c r="BB13" s="13">
        <v>0.17985979839817859</v>
      </c>
      <c r="BC13" s="13">
        <v>8.0904781004820653E-2</v>
      </c>
      <c r="BD13" s="13">
        <v>8.2466789890001474E-2</v>
      </c>
      <c r="BE13" s="13">
        <v>0.14860301391399949</v>
      </c>
      <c r="BF13" s="13">
        <v>0.31939799992404572</v>
      </c>
      <c r="BH13" s="13">
        <v>0.15840684620439791</v>
      </c>
      <c r="BI13" s="13">
        <v>8.5466038570203809E-2</v>
      </c>
      <c r="BJ13" s="13">
        <v>7.8062658331220405E-2</v>
      </c>
      <c r="BK13" s="13">
        <v>0.12672208142128</v>
      </c>
      <c r="BL13" s="13">
        <v>0.42169240975490307</v>
      </c>
      <c r="BN13" s="13">
        <v>0.1186187921026646</v>
      </c>
      <c r="BO13" s="13">
        <v>5.8262054489891989E-2</v>
      </c>
      <c r="BP13" s="13">
        <v>0.1427943094376527</v>
      </c>
      <c r="BQ13" s="13">
        <v>6.5830804213683147E-2</v>
      </c>
      <c r="BR13" s="13">
        <v>0.4382900549810515</v>
      </c>
      <c r="BS13" s="13">
        <v>0.18778140832891399</v>
      </c>
    </row>
    <row r="14" spans="2:73" ht="19" customHeight="1" x14ac:dyDescent="0.35">
      <c r="B14" s="12" t="s">
        <v>120</v>
      </c>
      <c r="C14" s="13">
        <v>9.160632251113579E-2</v>
      </c>
      <c r="D14" s="13">
        <v>0.19543567636531561</v>
      </c>
      <c r="E14" s="13">
        <v>0.13960779483149149</v>
      </c>
      <c r="F14" s="13">
        <v>7.1470945614046474E-2</v>
      </c>
      <c r="G14" s="13">
        <v>0.10490668800425371</v>
      </c>
      <c r="H14" s="13">
        <v>6.0546345225385087E-2</v>
      </c>
      <c r="I14" s="13">
        <v>3.6756231083760631E-2</v>
      </c>
      <c r="K14" s="13">
        <v>4.2589535856133481E-2</v>
      </c>
      <c r="L14" s="13">
        <v>0.14083358991657641</v>
      </c>
      <c r="N14" s="13">
        <v>4.0708422180574001E-2</v>
      </c>
      <c r="O14" s="13">
        <v>9.3213323728685737E-2</v>
      </c>
      <c r="P14" s="13">
        <v>0.1219918881412301</v>
      </c>
      <c r="Q14" s="13">
        <v>0.1003550018077668</v>
      </c>
      <c r="S14" s="13">
        <v>9.7685525248407096E-2</v>
      </c>
      <c r="T14" s="13">
        <v>0.1335202974142691</v>
      </c>
      <c r="U14" s="13">
        <v>2.6874061274722531E-2</v>
      </c>
      <c r="V14" s="13">
        <v>9.9527352175368955E-2</v>
      </c>
      <c r="W14" s="13">
        <v>8.8047411466697645E-2</v>
      </c>
      <c r="X14" s="13">
        <v>6.578587918852366E-2</v>
      </c>
      <c r="Y14" s="13">
        <v>6.1746666382826353E-2</v>
      </c>
      <c r="Z14" s="13">
        <v>7.4476276628604135E-2</v>
      </c>
      <c r="AB14" s="13">
        <v>0.1230030561902699</v>
      </c>
      <c r="AC14" s="13">
        <v>9.6943964522061402E-2</v>
      </c>
      <c r="AD14" s="13">
        <v>9.1701706321941592E-2</v>
      </c>
      <c r="AE14" s="13">
        <v>5.9207589719162783E-2</v>
      </c>
      <c r="AF14" s="13">
        <v>2.0608237639378441E-2</v>
      </c>
      <c r="AH14" s="13">
        <v>7.7541707232777257E-2</v>
      </c>
      <c r="AI14" s="13">
        <v>6.6798520105639511E-2</v>
      </c>
      <c r="AJ14" s="13">
        <v>8.6933320215399332E-2</v>
      </c>
      <c r="AK14" s="13">
        <v>1.986942291838794E-2</v>
      </c>
      <c r="AL14" s="13">
        <v>0.1171638115666947</v>
      </c>
      <c r="AM14" s="13">
        <v>8.4422016164764066E-2</v>
      </c>
      <c r="AO14" s="13">
        <v>8.9849260865896979E-2</v>
      </c>
      <c r="AP14" s="13">
        <v>5.8974550641003189E-2</v>
      </c>
      <c r="AQ14" s="13">
        <v>8.5305145423064901E-2</v>
      </c>
      <c r="AR14" s="13">
        <v>2.1515573132391309E-2</v>
      </c>
      <c r="AS14" s="13">
        <v>8.811390108590586E-2</v>
      </c>
      <c r="AT14" s="13">
        <v>8.8115106362150419E-2</v>
      </c>
      <c r="AV14" s="13">
        <v>7.0153769593750234E-2</v>
      </c>
      <c r="AW14" s="13">
        <v>9.5103498225174291E-2</v>
      </c>
      <c r="AX14" s="13">
        <v>1.8363218327161351E-2</v>
      </c>
      <c r="AY14" s="13">
        <v>0.11534401990718959</v>
      </c>
      <c r="AZ14" s="13">
        <v>6.6157533913892855E-2</v>
      </c>
      <c r="BB14" s="13">
        <v>7.2387158885250297E-2</v>
      </c>
      <c r="BC14" s="13">
        <v>5.1601796798430452E-2</v>
      </c>
      <c r="BD14" s="13">
        <v>5.6616784959513847E-2</v>
      </c>
      <c r="BE14" s="13">
        <v>4.8606462059959353E-2</v>
      </c>
      <c r="BF14" s="13">
        <v>9.5216219933069654E-2</v>
      </c>
      <c r="BH14" s="13">
        <v>7.0730559414729527E-2</v>
      </c>
      <c r="BI14" s="13">
        <v>5.4882472803258038E-2</v>
      </c>
      <c r="BJ14" s="13">
        <v>5.3593170608458002E-2</v>
      </c>
      <c r="BK14" s="13">
        <v>5.1984267842803862E-2</v>
      </c>
      <c r="BL14" s="13">
        <v>7.0562586577064212E-2</v>
      </c>
      <c r="BN14" s="13">
        <v>6.351656142135681E-2</v>
      </c>
      <c r="BO14" s="13">
        <v>8.3872032138222627E-2</v>
      </c>
      <c r="BP14" s="13">
        <v>4.9091222444008743E-2</v>
      </c>
      <c r="BQ14" s="13">
        <v>5.4785704471485272E-2</v>
      </c>
      <c r="BR14" s="13">
        <v>9.8184720356440228E-2</v>
      </c>
      <c r="BS14" s="13">
        <v>7.18048373897303E-2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U19"/>
  <sheetViews>
    <sheetView showGridLines="0" workbookViewId="0">
      <pane xSplit="2" topLeftCell="BD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9.7221893161404574E-2</v>
      </c>
      <c r="D9" s="13">
        <v>7.3783337368153165E-2</v>
      </c>
      <c r="E9" s="13">
        <v>8.1082330057982252E-2</v>
      </c>
      <c r="F9" s="13">
        <v>0.1077694757081037</v>
      </c>
      <c r="G9" s="13">
        <v>5.7251903386022179E-2</v>
      </c>
      <c r="H9" s="13">
        <v>0.1208568075496258</v>
      </c>
      <c r="I9" s="13">
        <v>0.12469986580237601</v>
      </c>
      <c r="K9" s="13">
        <v>0.10269131807674051</v>
      </c>
      <c r="L9" s="13">
        <v>9.1975402919758947E-2</v>
      </c>
      <c r="N9" s="13">
        <v>9.7792383123796719E-2</v>
      </c>
      <c r="O9" s="13">
        <v>5.6605124119411973E-2</v>
      </c>
      <c r="P9" s="13">
        <v>0.12249938256063859</v>
      </c>
      <c r="Q9" s="13">
        <v>0.1234911921965106</v>
      </c>
      <c r="S9" s="13">
        <v>9.6226748421421329E-2</v>
      </c>
      <c r="T9" s="13">
        <v>7.2660210482348372E-2</v>
      </c>
      <c r="U9" s="13">
        <v>0.20826437428175501</v>
      </c>
      <c r="V9" s="13">
        <v>9.9144116759252915E-2</v>
      </c>
      <c r="W9" s="13">
        <v>8.1789154052134244E-2</v>
      </c>
      <c r="X9" s="13">
        <v>5.7937181707194238E-2</v>
      </c>
      <c r="Y9" s="13">
        <v>5.4060920992934858E-2</v>
      </c>
      <c r="Z9" s="13">
        <v>0.15177560313064309</v>
      </c>
      <c r="AB9" s="13">
        <v>0.10945101638625181</v>
      </c>
      <c r="AC9" s="13">
        <v>9.7260433332791191E-2</v>
      </c>
      <c r="AD9" s="13">
        <v>5.9288318749127628E-2</v>
      </c>
      <c r="AE9" s="13">
        <v>0.1214329026283516</v>
      </c>
      <c r="AF9" s="13">
        <v>0.10063593034320679</v>
      </c>
      <c r="AH9" s="13">
        <v>7.5884354540662766E-2</v>
      </c>
      <c r="AI9" s="13">
        <v>4.3838677674969573E-2</v>
      </c>
      <c r="AJ9" s="13">
        <v>0.17198040611407711</v>
      </c>
      <c r="AK9" s="13">
        <v>0.1028896387946953</v>
      </c>
      <c r="AL9" s="13">
        <v>2.6779164152173601E-2</v>
      </c>
      <c r="AM9" s="13">
        <v>0.21574946918327051</v>
      </c>
      <c r="AO9" s="13">
        <v>7.2271363822965534E-2</v>
      </c>
      <c r="AP9" s="13">
        <v>4.8727863211447488E-2</v>
      </c>
      <c r="AQ9" s="13">
        <v>0.18412441421309669</v>
      </c>
      <c r="AR9" s="13">
        <v>7.6385508786612322E-2</v>
      </c>
      <c r="AS9" s="13">
        <v>5.2448977054854552E-2</v>
      </c>
      <c r="AT9" s="13">
        <v>0.20230512557091301</v>
      </c>
      <c r="AV9" s="13">
        <v>6.1738815366363428E-2</v>
      </c>
      <c r="AW9" s="13">
        <v>0.17974317950694499</v>
      </c>
      <c r="AX9" s="13">
        <v>9.5561428149551889E-2</v>
      </c>
      <c r="AY9" s="13">
        <v>3.4989758501325303E-2</v>
      </c>
      <c r="AZ9" s="13">
        <v>0.1911409268350156</v>
      </c>
      <c r="BB9" s="13">
        <v>8.2631488438630954E-2</v>
      </c>
      <c r="BC9" s="13">
        <v>6.5698050637609487E-2</v>
      </c>
      <c r="BD9" s="13">
        <v>0.22072388191337189</v>
      </c>
      <c r="BE9" s="13">
        <v>0.1008655422469404</v>
      </c>
      <c r="BF9" s="13">
        <v>3.9771077703360608E-2</v>
      </c>
      <c r="BH9" s="13">
        <v>8.7424201588298153E-2</v>
      </c>
      <c r="BI9" s="13">
        <v>6.6363041121269367E-2</v>
      </c>
      <c r="BJ9" s="13">
        <v>0.20618806190475161</v>
      </c>
      <c r="BK9" s="13">
        <v>0.10095889003770871</v>
      </c>
      <c r="BL9" s="13">
        <v>3.4591257325933628E-2</v>
      </c>
      <c r="BN9" s="13">
        <v>5.7581712441594109E-2</v>
      </c>
      <c r="BO9" s="13">
        <v>0.20935752356619519</v>
      </c>
      <c r="BP9" s="13">
        <v>9.1758390917557192E-2</v>
      </c>
      <c r="BQ9" s="13">
        <v>0.24004542888749289</v>
      </c>
      <c r="BR9" s="13">
        <v>0.10156798964198591</v>
      </c>
      <c r="BS9" s="13">
        <v>7.9446653359799627E-2</v>
      </c>
    </row>
    <row r="10" spans="2:73" ht="19" customHeight="1" x14ac:dyDescent="0.35">
      <c r="B10" s="12" t="s">
        <v>171</v>
      </c>
      <c r="C10" s="13">
        <v>0.14494970140360641</v>
      </c>
      <c r="D10" s="13">
        <v>0.18271768049128731</v>
      </c>
      <c r="E10" s="13">
        <v>0.13392399580578129</v>
      </c>
      <c r="F10" s="13">
        <v>0.1149957038960831</v>
      </c>
      <c r="G10" s="13">
        <v>0.1450478360002668</v>
      </c>
      <c r="H10" s="13">
        <v>0.1582129127475522</v>
      </c>
      <c r="I10" s="13">
        <v>0.14599246440657321</v>
      </c>
      <c r="K10" s="13">
        <v>0.13915809990635281</v>
      </c>
      <c r="L10" s="13">
        <v>0.151073788695991</v>
      </c>
      <c r="N10" s="13">
        <v>0.12502844219831771</v>
      </c>
      <c r="O10" s="13">
        <v>0.14048256110981169</v>
      </c>
      <c r="P10" s="13">
        <v>0.14342119510517781</v>
      </c>
      <c r="Q10" s="13">
        <v>0.16663528696965019</v>
      </c>
      <c r="S10" s="13">
        <v>0.16530930600871971</v>
      </c>
      <c r="T10" s="13">
        <v>0.10582640265212399</v>
      </c>
      <c r="U10" s="13">
        <v>0.1689596807360598</v>
      </c>
      <c r="V10" s="13">
        <v>0.13774289096388651</v>
      </c>
      <c r="W10" s="13">
        <v>0.14708350632357459</v>
      </c>
      <c r="X10" s="13">
        <v>0.2044072324680922</v>
      </c>
      <c r="Y10" s="13">
        <v>0.17080884587024039</v>
      </c>
      <c r="Z10" s="13">
        <v>7.0234210070201905E-2</v>
      </c>
      <c r="AB10" s="13">
        <v>0.17032527348218621</v>
      </c>
      <c r="AC10" s="13">
        <v>0.1475426284131163</v>
      </c>
      <c r="AD10" s="13">
        <v>0.17636812944239141</v>
      </c>
      <c r="AE10" s="13">
        <v>0.1021398167856718</v>
      </c>
      <c r="AF10" s="13">
        <v>0.110325116493348</v>
      </c>
      <c r="AH10" s="13">
        <v>0.13704952228082501</v>
      </c>
      <c r="AI10" s="13">
        <v>0.1074518046346262</v>
      </c>
      <c r="AJ10" s="13">
        <v>0.23315982478599409</v>
      </c>
      <c r="AK10" s="13">
        <v>0.16401725641299031</v>
      </c>
      <c r="AL10" s="13">
        <v>0.15537044371312381</v>
      </c>
      <c r="AM10" s="13">
        <v>0.1738600392712214</v>
      </c>
      <c r="AO10" s="13">
        <v>0.15154281570171299</v>
      </c>
      <c r="AP10" s="13">
        <v>0.1127213064638327</v>
      </c>
      <c r="AQ10" s="13">
        <v>0.20193048505606359</v>
      </c>
      <c r="AR10" s="13">
        <v>0.15205858565555219</v>
      </c>
      <c r="AS10" s="13">
        <v>0.1057984287150551</v>
      </c>
      <c r="AT10" s="13">
        <v>0.1872694147465539</v>
      </c>
      <c r="AV10" s="13">
        <v>0.1009088366319814</v>
      </c>
      <c r="AW10" s="13">
        <v>0.18803667139879601</v>
      </c>
      <c r="AX10" s="13">
        <v>0.18311981121772469</v>
      </c>
      <c r="AY10" s="13">
        <v>0.18506580079946569</v>
      </c>
      <c r="AZ10" s="13">
        <v>0.19238712806209621</v>
      </c>
      <c r="BB10" s="13">
        <v>0.13553696304076471</v>
      </c>
      <c r="BC10" s="13">
        <v>0.1507414964877628</v>
      </c>
      <c r="BD10" s="13">
        <v>0.18933684142134291</v>
      </c>
      <c r="BE10" s="13">
        <v>0.1859592286613487</v>
      </c>
      <c r="BF10" s="13">
        <v>0.15604595835906759</v>
      </c>
      <c r="BH10" s="13">
        <v>0.148195792979258</v>
      </c>
      <c r="BI10" s="13">
        <v>0.14351304606013041</v>
      </c>
      <c r="BJ10" s="13">
        <v>0.1989867952476381</v>
      </c>
      <c r="BK10" s="13">
        <v>0.1878267293551886</v>
      </c>
      <c r="BL10" s="13">
        <v>0.1047849340887268</v>
      </c>
      <c r="BN10" s="13">
        <v>0.15599129236164649</v>
      </c>
      <c r="BO10" s="13">
        <v>0.15024850862096911</v>
      </c>
      <c r="BP10" s="13">
        <v>0.18313158419919939</v>
      </c>
      <c r="BQ10" s="13">
        <v>0.16341307550725651</v>
      </c>
      <c r="BR10" s="13">
        <v>0.15893401999160861</v>
      </c>
      <c r="BS10" s="13">
        <v>0.1270848003170264</v>
      </c>
    </row>
    <row r="11" spans="2:73" ht="32.15" customHeight="1" x14ac:dyDescent="0.35">
      <c r="B11" s="12" t="s">
        <v>172</v>
      </c>
      <c r="C11" s="13">
        <v>0.28156132430078717</v>
      </c>
      <c r="D11" s="13">
        <v>0.2508191383353619</v>
      </c>
      <c r="E11" s="13">
        <v>0.27071380093739028</v>
      </c>
      <c r="F11" s="13">
        <v>0.27255524845352352</v>
      </c>
      <c r="G11" s="13">
        <v>0.28552965853643059</v>
      </c>
      <c r="H11" s="13">
        <v>0.26236034706179351</v>
      </c>
      <c r="I11" s="13">
        <v>0.31963973363615178</v>
      </c>
      <c r="K11" s="13">
        <v>0.24740131776914659</v>
      </c>
      <c r="L11" s="13">
        <v>0.31636735536711103</v>
      </c>
      <c r="N11" s="13">
        <v>0.26470178189056098</v>
      </c>
      <c r="O11" s="13">
        <v>0.28454073036419858</v>
      </c>
      <c r="P11" s="13">
        <v>0.27528746505500751</v>
      </c>
      <c r="Q11" s="13">
        <v>0.2954403779899013</v>
      </c>
      <c r="S11" s="13">
        <v>0.27798348194585709</v>
      </c>
      <c r="T11" s="13">
        <v>0.31765879795525442</v>
      </c>
      <c r="U11" s="13">
        <v>0.21523434763020641</v>
      </c>
      <c r="V11" s="13">
        <v>0.28904118558128711</v>
      </c>
      <c r="W11" s="13">
        <v>0.26861982086487463</v>
      </c>
      <c r="X11" s="13">
        <v>0.28857742352470561</v>
      </c>
      <c r="Y11" s="13">
        <v>0.28610239334935939</v>
      </c>
      <c r="Z11" s="13">
        <v>0.26588322089371308</v>
      </c>
      <c r="AB11" s="13">
        <v>0.29909735424632827</v>
      </c>
      <c r="AC11" s="13">
        <v>0.29971215785926247</v>
      </c>
      <c r="AD11" s="13">
        <v>0.24410138915625729</v>
      </c>
      <c r="AE11" s="13">
        <v>0.22918138885241909</v>
      </c>
      <c r="AF11" s="13">
        <v>0.27842821108465249</v>
      </c>
      <c r="AH11" s="13">
        <v>0.26934389085090021</v>
      </c>
      <c r="AI11" s="13">
        <v>0.3467980814162856</v>
      </c>
      <c r="AJ11" s="13">
        <v>0.23086970058425679</v>
      </c>
      <c r="AK11" s="13">
        <v>0.27454961878199868</v>
      </c>
      <c r="AL11" s="13">
        <v>0.28273916366976481</v>
      </c>
      <c r="AM11" s="13">
        <v>0.26114347814482719</v>
      </c>
      <c r="AO11" s="13">
        <v>0.28932291383375719</v>
      </c>
      <c r="AP11" s="13">
        <v>0.32958352152768949</v>
      </c>
      <c r="AQ11" s="13">
        <v>0.24943717316456959</v>
      </c>
      <c r="AR11" s="13">
        <v>0.31455329836465812</v>
      </c>
      <c r="AS11" s="13">
        <v>0.21466955435661331</v>
      </c>
      <c r="AT11" s="13">
        <v>0.26569748417870848</v>
      </c>
      <c r="AV11" s="13">
        <v>0.31232020709908948</v>
      </c>
      <c r="AW11" s="13">
        <v>0.27399932689997042</v>
      </c>
      <c r="AX11" s="13">
        <v>0.26125693622186902</v>
      </c>
      <c r="AY11" s="13">
        <v>0.2253541920335709</v>
      </c>
      <c r="AZ11" s="13">
        <v>0.26167586724880398</v>
      </c>
      <c r="BB11" s="13">
        <v>0.28168786101636312</v>
      </c>
      <c r="BC11" s="13">
        <v>0.34181830847394667</v>
      </c>
      <c r="BD11" s="13">
        <v>0.20889207504731239</v>
      </c>
      <c r="BE11" s="13">
        <v>0.29338947156275902</v>
      </c>
      <c r="BF11" s="13">
        <v>0.23880414079503409</v>
      </c>
      <c r="BH11" s="13">
        <v>0.29434164546080771</v>
      </c>
      <c r="BI11" s="13">
        <v>0.34457098806456432</v>
      </c>
      <c r="BJ11" s="13">
        <v>0.23426085800498331</v>
      </c>
      <c r="BK11" s="13">
        <v>0.25458755886146539</v>
      </c>
      <c r="BL11" s="13">
        <v>0.2013398849815779</v>
      </c>
      <c r="BN11" s="13">
        <v>0.29134608880844881</v>
      </c>
      <c r="BO11" s="13">
        <v>0.25423151914071129</v>
      </c>
      <c r="BP11" s="13">
        <v>0.3201808121906391</v>
      </c>
      <c r="BQ11" s="13">
        <v>0.32755219250659889</v>
      </c>
      <c r="BR11" s="13">
        <v>0.177744698362262</v>
      </c>
      <c r="BS11" s="13">
        <v>0.27160510181193148</v>
      </c>
    </row>
    <row r="12" spans="2:73" ht="19" customHeight="1" x14ac:dyDescent="0.35">
      <c r="B12" s="12" t="s">
        <v>173</v>
      </c>
      <c r="C12" s="13">
        <v>0.24927019848511409</v>
      </c>
      <c r="D12" s="13">
        <v>0.23004244640504259</v>
      </c>
      <c r="E12" s="13">
        <v>0.23141386576817369</v>
      </c>
      <c r="F12" s="13">
        <v>0.27964461393697049</v>
      </c>
      <c r="G12" s="13">
        <v>0.28936957246191758</v>
      </c>
      <c r="H12" s="13">
        <v>0.20752627995160711</v>
      </c>
      <c r="I12" s="13">
        <v>0.25179126184533102</v>
      </c>
      <c r="K12" s="13">
        <v>0.25666218956257397</v>
      </c>
      <c r="L12" s="13">
        <v>0.2424498482304204</v>
      </c>
      <c r="N12" s="13">
        <v>0.25337808997670302</v>
      </c>
      <c r="O12" s="13">
        <v>0.26865055848330383</v>
      </c>
      <c r="P12" s="13">
        <v>0.25936139782792988</v>
      </c>
      <c r="Q12" s="13">
        <v>0.2106375504764916</v>
      </c>
      <c r="S12" s="13">
        <v>0.22441762567273621</v>
      </c>
      <c r="T12" s="13">
        <v>0.28664418785811507</v>
      </c>
      <c r="U12" s="13">
        <v>0.1682484797202064</v>
      </c>
      <c r="V12" s="13">
        <v>0.25438764363510302</v>
      </c>
      <c r="W12" s="13">
        <v>0.29337227364033541</v>
      </c>
      <c r="X12" s="13">
        <v>0.21961932407275919</v>
      </c>
      <c r="Y12" s="13">
        <v>0.20654612921701121</v>
      </c>
      <c r="Z12" s="13">
        <v>0.29375782643203929</v>
      </c>
      <c r="AB12" s="13">
        <v>0.19476187715230231</v>
      </c>
      <c r="AC12" s="13">
        <v>0.2542157112155054</v>
      </c>
      <c r="AD12" s="13">
        <v>0.28597112143070941</v>
      </c>
      <c r="AE12" s="13">
        <v>0.29453579955753689</v>
      </c>
      <c r="AF12" s="13">
        <v>0.24563229040300311</v>
      </c>
      <c r="AH12" s="13">
        <v>0.26320900208116782</v>
      </c>
      <c r="AI12" s="13">
        <v>0.33734530906781379</v>
      </c>
      <c r="AJ12" s="13">
        <v>0.17389536095337041</v>
      </c>
      <c r="AK12" s="13">
        <v>0.2713139865312551</v>
      </c>
      <c r="AL12" s="13">
        <v>0.20421795697554779</v>
      </c>
      <c r="AM12" s="13">
        <v>0.20077494339772831</v>
      </c>
      <c r="AO12" s="13">
        <v>0.25717346939857783</v>
      </c>
      <c r="AP12" s="13">
        <v>0.32951427225287527</v>
      </c>
      <c r="AQ12" s="13">
        <v>0.19239796709930609</v>
      </c>
      <c r="AR12" s="13">
        <v>0.25348941314902301</v>
      </c>
      <c r="AS12" s="13">
        <v>0.26365541887844679</v>
      </c>
      <c r="AT12" s="13">
        <v>0.19650531728638701</v>
      </c>
      <c r="AV12" s="13">
        <v>0.30406352774677431</v>
      </c>
      <c r="AW12" s="13">
        <v>0.21503834798770549</v>
      </c>
      <c r="AX12" s="13">
        <v>0.28634606670273838</v>
      </c>
      <c r="AY12" s="13">
        <v>0.26218745549887168</v>
      </c>
      <c r="AZ12" s="13">
        <v>0.20709694599248521</v>
      </c>
      <c r="BB12" s="13">
        <v>0.25049648747082531</v>
      </c>
      <c r="BC12" s="13">
        <v>0.29017709751350101</v>
      </c>
      <c r="BD12" s="13">
        <v>0.17991515656148349</v>
      </c>
      <c r="BE12" s="13">
        <v>0.21463286160518541</v>
      </c>
      <c r="BF12" s="13">
        <v>0.20065130400123621</v>
      </c>
      <c r="BH12" s="13">
        <v>0.23688679741996291</v>
      </c>
      <c r="BI12" s="13">
        <v>0.28914142403288928</v>
      </c>
      <c r="BJ12" s="13">
        <v>0.17692649246042291</v>
      </c>
      <c r="BK12" s="13">
        <v>0.25484669294231532</v>
      </c>
      <c r="BL12" s="13">
        <v>0.28803284272714552</v>
      </c>
      <c r="BN12" s="13">
        <v>0.30761538975456792</v>
      </c>
      <c r="BO12" s="13">
        <v>0.17730181040377421</v>
      </c>
      <c r="BP12" s="13">
        <v>0.21332025472608221</v>
      </c>
      <c r="BQ12" s="13">
        <v>0.14108208791756979</v>
      </c>
      <c r="BR12" s="13">
        <v>0.18571899680483511</v>
      </c>
      <c r="BS12" s="13">
        <v>0.27046809940271638</v>
      </c>
    </row>
    <row r="13" spans="2:73" ht="19" customHeight="1" x14ac:dyDescent="0.35">
      <c r="B13" s="12" t="s">
        <v>174</v>
      </c>
      <c r="C13" s="13">
        <v>0.16722832630645701</v>
      </c>
      <c r="D13" s="13">
        <v>0.1632065852279761</v>
      </c>
      <c r="E13" s="13">
        <v>0.17773582302426899</v>
      </c>
      <c r="F13" s="13">
        <v>0.17779199010467039</v>
      </c>
      <c r="G13" s="13">
        <v>0.17024554393810121</v>
      </c>
      <c r="H13" s="13">
        <v>0.2211126338992789</v>
      </c>
      <c r="I13" s="13">
        <v>0.11359311646235121</v>
      </c>
      <c r="K13" s="13">
        <v>0.21240651451036291</v>
      </c>
      <c r="L13" s="13">
        <v>0.1201398325358764</v>
      </c>
      <c r="N13" s="13">
        <v>0.21266002447881699</v>
      </c>
      <c r="O13" s="13">
        <v>0.1983104990266405</v>
      </c>
      <c r="P13" s="13">
        <v>0.13561269900416539</v>
      </c>
      <c r="Q13" s="13">
        <v>0.12705372635541581</v>
      </c>
      <c r="S13" s="13">
        <v>0.1727340726909313</v>
      </c>
      <c r="T13" s="13">
        <v>0.18037301139301229</v>
      </c>
      <c r="U13" s="13">
        <v>0.18932438942869309</v>
      </c>
      <c r="V13" s="13">
        <v>0.16702426406663839</v>
      </c>
      <c r="W13" s="13">
        <v>0.13057162078839349</v>
      </c>
      <c r="X13" s="13">
        <v>0.16947790644152019</v>
      </c>
      <c r="Y13" s="13">
        <v>0.19974916637977799</v>
      </c>
      <c r="Z13" s="13">
        <v>0.14585158700610279</v>
      </c>
      <c r="AB13" s="13">
        <v>0.1539219359464632</v>
      </c>
      <c r="AC13" s="13">
        <v>0.1447791371461733</v>
      </c>
      <c r="AD13" s="13">
        <v>0.1861009776534161</v>
      </c>
      <c r="AE13" s="13">
        <v>0.1842521348932411</v>
      </c>
      <c r="AF13" s="13">
        <v>0.2299644384055273</v>
      </c>
      <c r="AH13" s="13">
        <v>0.22206498152621371</v>
      </c>
      <c r="AI13" s="13">
        <v>0.1284416601188122</v>
      </c>
      <c r="AJ13" s="13">
        <v>0.17144305315135991</v>
      </c>
      <c r="AK13" s="13">
        <v>0.11215686791325701</v>
      </c>
      <c r="AL13" s="13">
        <v>0.24887064905744591</v>
      </c>
      <c r="AM13" s="13">
        <v>8.8116868349750868E-2</v>
      </c>
      <c r="AO13" s="13">
        <v>0.18747012927290541</v>
      </c>
      <c r="AP13" s="13">
        <v>0.13286898788482451</v>
      </c>
      <c r="AQ13" s="13">
        <v>0.13773527246709949</v>
      </c>
      <c r="AR13" s="13">
        <v>0.15587887465108341</v>
      </c>
      <c r="AS13" s="13">
        <v>0.31043113797850841</v>
      </c>
      <c r="AT13" s="13">
        <v>9.5782997553527816E-2</v>
      </c>
      <c r="AV13" s="13">
        <v>0.18300302683874589</v>
      </c>
      <c r="AW13" s="13">
        <v>0.13565441684327231</v>
      </c>
      <c r="AX13" s="13">
        <v>0.12048138005624411</v>
      </c>
      <c r="AY13" s="13">
        <v>0.24392355596920959</v>
      </c>
      <c r="AZ13" s="13">
        <v>9.5244302186997018E-2</v>
      </c>
      <c r="BB13" s="13">
        <v>0.22395088727753509</v>
      </c>
      <c r="BC13" s="13">
        <v>0.1213407378756835</v>
      </c>
      <c r="BD13" s="13">
        <v>0.1312894124908168</v>
      </c>
      <c r="BE13" s="13">
        <v>0.14614357844429601</v>
      </c>
      <c r="BF13" s="13">
        <v>0.22369416296478459</v>
      </c>
      <c r="BH13" s="13">
        <v>0.20334219909004089</v>
      </c>
      <c r="BI13" s="13">
        <v>0.13455456963588799</v>
      </c>
      <c r="BJ13" s="13">
        <v>0.1242779131265771</v>
      </c>
      <c r="BK13" s="13">
        <v>0.15580250131293069</v>
      </c>
      <c r="BL13" s="13">
        <v>0.29261145817762879</v>
      </c>
      <c r="BN13" s="13">
        <v>0.146134963395955</v>
      </c>
      <c r="BO13" s="13">
        <v>0.1637759575554025</v>
      </c>
      <c r="BP13" s="13">
        <v>0.13098776830931369</v>
      </c>
      <c r="BQ13" s="13">
        <v>8.3603919318744502E-2</v>
      </c>
      <c r="BR13" s="13">
        <v>0.26580367070580302</v>
      </c>
      <c r="BS13" s="13">
        <v>0.22340868113934259</v>
      </c>
    </row>
    <row r="14" spans="2:73" ht="19" customHeight="1" x14ac:dyDescent="0.35">
      <c r="B14" s="12" t="s">
        <v>120</v>
      </c>
      <c r="C14" s="13">
        <v>5.9768556342630889E-2</v>
      </c>
      <c r="D14" s="13">
        <v>9.9430812172179042E-2</v>
      </c>
      <c r="E14" s="13">
        <v>0.1051301844064032</v>
      </c>
      <c r="F14" s="13">
        <v>4.7242967900648518E-2</v>
      </c>
      <c r="G14" s="13">
        <v>5.2555485677261593E-2</v>
      </c>
      <c r="H14" s="13">
        <v>2.9931018790142549E-2</v>
      </c>
      <c r="I14" s="13">
        <v>4.4283557847216923E-2</v>
      </c>
      <c r="K14" s="13">
        <v>4.1680560174823238E-2</v>
      </c>
      <c r="L14" s="13">
        <v>7.7993772250842211E-2</v>
      </c>
      <c r="N14" s="13">
        <v>4.6439278331804661E-2</v>
      </c>
      <c r="O14" s="13">
        <v>5.1410526896633453E-2</v>
      </c>
      <c r="P14" s="13">
        <v>6.3817860447080613E-2</v>
      </c>
      <c r="Q14" s="13">
        <v>7.674186601203066E-2</v>
      </c>
      <c r="S14" s="13">
        <v>6.3328765260334319E-2</v>
      </c>
      <c r="T14" s="13">
        <v>3.6837389659145667E-2</v>
      </c>
      <c r="U14" s="13">
        <v>4.9968728203079293E-2</v>
      </c>
      <c r="V14" s="13">
        <v>5.2659898993832027E-2</v>
      </c>
      <c r="W14" s="13">
        <v>7.8563624330687434E-2</v>
      </c>
      <c r="X14" s="13">
        <v>5.998093178572883E-2</v>
      </c>
      <c r="Y14" s="13">
        <v>8.2732544190676202E-2</v>
      </c>
      <c r="Z14" s="13">
        <v>7.2497552467299678E-2</v>
      </c>
      <c r="AB14" s="13">
        <v>7.2442542786468292E-2</v>
      </c>
      <c r="AC14" s="13">
        <v>5.6489932033151183E-2</v>
      </c>
      <c r="AD14" s="13">
        <v>4.8170063568098213E-2</v>
      </c>
      <c r="AE14" s="13">
        <v>6.845795728277955E-2</v>
      </c>
      <c r="AF14" s="13">
        <v>3.5014013270262462E-2</v>
      </c>
      <c r="AH14" s="13">
        <v>3.2448248720230638E-2</v>
      </c>
      <c r="AI14" s="13">
        <v>3.6124467087492673E-2</v>
      </c>
      <c r="AJ14" s="13">
        <v>1.8651654410941729E-2</v>
      </c>
      <c r="AK14" s="13">
        <v>7.5072631565803433E-2</v>
      </c>
      <c r="AL14" s="13">
        <v>8.2022622431943942E-2</v>
      </c>
      <c r="AM14" s="13">
        <v>6.03552016532019E-2</v>
      </c>
      <c r="AO14" s="13">
        <v>4.2219307970080937E-2</v>
      </c>
      <c r="AP14" s="13">
        <v>4.6584048659330378E-2</v>
      </c>
      <c r="AQ14" s="13">
        <v>3.4374687999864463E-2</v>
      </c>
      <c r="AR14" s="13">
        <v>4.7634319393071042E-2</v>
      </c>
      <c r="AS14" s="13">
        <v>5.2996483016521788E-2</v>
      </c>
      <c r="AT14" s="13">
        <v>5.2439660663909753E-2</v>
      </c>
      <c r="AV14" s="13">
        <v>3.7965586317045621E-2</v>
      </c>
      <c r="AW14" s="13">
        <v>7.5280573633108531E-3</v>
      </c>
      <c r="AX14" s="13">
        <v>5.3234377651871868E-2</v>
      </c>
      <c r="AY14" s="13">
        <v>4.847923719755684E-2</v>
      </c>
      <c r="AZ14" s="13">
        <v>5.2454829674601799E-2</v>
      </c>
      <c r="BB14" s="13">
        <v>2.5696312755880649E-2</v>
      </c>
      <c r="BC14" s="13">
        <v>3.0224309011496569E-2</v>
      </c>
      <c r="BD14" s="13">
        <v>6.984263256567233E-2</v>
      </c>
      <c r="BE14" s="13">
        <v>5.9009317479470552E-2</v>
      </c>
      <c r="BF14" s="13">
        <v>0.14103335617651669</v>
      </c>
      <c r="BH14" s="13">
        <v>2.980936346163247E-2</v>
      </c>
      <c r="BI14" s="13">
        <v>2.1856931085258571E-2</v>
      </c>
      <c r="BJ14" s="13">
        <v>5.9359879255627017E-2</v>
      </c>
      <c r="BK14" s="13">
        <v>4.5977627490391401E-2</v>
      </c>
      <c r="BL14" s="13">
        <v>7.8639622698987277E-2</v>
      </c>
      <c r="BN14" s="13">
        <v>4.1330553237787733E-2</v>
      </c>
      <c r="BO14" s="13">
        <v>4.5084680712947599E-2</v>
      </c>
      <c r="BP14" s="13">
        <v>6.0621189657208301E-2</v>
      </c>
      <c r="BQ14" s="13">
        <v>4.4303295862337437E-2</v>
      </c>
      <c r="BR14" s="13">
        <v>0.1102306244935056</v>
      </c>
      <c r="BS14" s="13">
        <v>2.7986663969183399E-2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U19"/>
  <sheetViews>
    <sheetView showGridLines="0" workbookViewId="0">
      <pane xSplit="2" topLeftCell="BE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0.24737685865474801</v>
      </c>
      <c r="D9" s="13">
        <v>0.239497843961196</v>
      </c>
      <c r="E9" s="13">
        <v>0.16564710275138331</v>
      </c>
      <c r="F9" s="13">
        <v>0.21891714836507131</v>
      </c>
      <c r="G9" s="13">
        <v>0.22707037454073239</v>
      </c>
      <c r="H9" s="13">
        <v>0.25693029058970218</v>
      </c>
      <c r="I9" s="13">
        <v>0.33637086603260608</v>
      </c>
      <c r="K9" s="13">
        <v>0.2510096960180625</v>
      </c>
      <c r="L9" s="13">
        <v>0.2443113491041472</v>
      </c>
      <c r="N9" s="13">
        <v>0.22080292688458861</v>
      </c>
      <c r="O9" s="13">
        <v>0.23334926230304071</v>
      </c>
      <c r="P9" s="13">
        <v>0.25217398804306901</v>
      </c>
      <c r="Q9" s="13">
        <v>0.2793307500869518</v>
      </c>
      <c r="S9" s="13">
        <v>0.21023568045224561</v>
      </c>
      <c r="T9" s="13">
        <v>0.19708260694038901</v>
      </c>
      <c r="U9" s="13">
        <v>0.30162185930285679</v>
      </c>
      <c r="V9" s="13">
        <v>0.27994655237914351</v>
      </c>
      <c r="W9" s="13">
        <v>0.31798018489525998</v>
      </c>
      <c r="X9" s="13">
        <v>0.24529522073787249</v>
      </c>
      <c r="Y9" s="13">
        <v>0.25426674276827721</v>
      </c>
      <c r="Z9" s="13">
        <v>0.26589929670536711</v>
      </c>
      <c r="AB9" s="13">
        <v>0.28829389408731371</v>
      </c>
      <c r="AC9" s="13">
        <v>0.24825909047418479</v>
      </c>
      <c r="AD9" s="13">
        <v>0.20917853015727769</v>
      </c>
      <c r="AE9" s="13">
        <v>0.2060017703580285</v>
      </c>
      <c r="AF9" s="13">
        <v>0.26449603675934019</v>
      </c>
      <c r="AH9" s="13">
        <v>0.23327309542825239</v>
      </c>
      <c r="AI9" s="13">
        <v>0.26380271723202958</v>
      </c>
      <c r="AJ9" s="13">
        <v>0.3359784742533381</v>
      </c>
      <c r="AK9" s="13">
        <v>0.19960323479640579</v>
      </c>
      <c r="AL9" s="13">
        <v>0.19710480615544079</v>
      </c>
      <c r="AM9" s="13">
        <v>0.31797622395586678</v>
      </c>
      <c r="AO9" s="13">
        <v>0.21679091453922611</v>
      </c>
      <c r="AP9" s="13">
        <v>0.24870166443933411</v>
      </c>
      <c r="AQ9" s="13">
        <v>0.32039004503636997</v>
      </c>
      <c r="AR9" s="13">
        <v>0.20448689746317081</v>
      </c>
      <c r="AS9" s="13">
        <v>0.22663983042711011</v>
      </c>
      <c r="AT9" s="13">
        <v>0.34118278705954419</v>
      </c>
      <c r="AV9" s="13">
        <v>0.23353919614947391</v>
      </c>
      <c r="AW9" s="13">
        <v>0.26448579690830221</v>
      </c>
      <c r="AX9" s="13">
        <v>0.2338070784679715</v>
      </c>
      <c r="AY9" s="13">
        <v>0.22645395667813761</v>
      </c>
      <c r="AZ9" s="13">
        <v>0.32103825760320981</v>
      </c>
      <c r="BB9" s="13">
        <v>0.2474040492726631</v>
      </c>
      <c r="BC9" s="13">
        <v>0.24706551045888189</v>
      </c>
      <c r="BD9" s="13">
        <v>0.33661720298938608</v>
      </c>
      <c r="BE9" s="13">
        <v>0.22614658169305099</v>
      </c>
      <c r="BF9" s="13">
        <v>0.30981653941292692</v>
      </c>
      <c r="BH9" s="13">
        <v>0.25324904483877159</v>
      </c>
      <c r="BI9" s="13">
        <v>0.2225455532056107</v>
      </c>
      <c r="BJ9" s="13">
        <v>0.35416769371224788</v>
      </c>
      <c r="BK9" s="13">
        <v>0.21822008900573009</v>
      </c>
      <c r="BL9" s="13">
        <v>0.31332989734743188</v>
      </c>
      <c r="BN9" s="13">
        <v>0.2191281104598258</v>
      </c>
      <c r="BO9" s="13">
        <v>0.29724379491708242</v>
      </c>
      <c r="BP9" s="13">
        <v>0.21635083307983211</v>
      </c>
      <c r="BQ9" s="13">
        <v>0.4351536218634342</v>
      </c>
      <c r="BR9" s="13">
        <v>0.17762871265403279</v>
      </c>
      <c r="BS9" s="13">
        <v>0.25299015518400381</v>
      </c>
    </row>
    <row r="10" spans="2:73" ht="19" customHeight="1" x14ac:dyDescent="0.35">
      <c r="B10" s="12" t="s">
        <v>171</v>
      </c>
      <c r="C10" s="13">
        <v>0.36288733163814418</v>
      </c>
      <c r="D10" s="13">
        <v>0.29246222836354407</v>
      </c>
      <c r="E10" s="13">
        <v>0.32206458574728558</v>
      </c>
      <c r="F10" s="13">
        <v>0.34137829414992149</v>
      </c>
      <c r="G10" s="13">
        <v>0.3936650157013441</v>
      </c>
      <c r="H10" s="13">
        <v>0.40835257180205958</v>
      </c>
      <c r="I10" s="13">
        <v>0.38199002889898642</v>
      </c>
      <c r="K10" s="13">
        <v>0.35311553596688461</v>
      </c>
      <c r="L10" s="13">
        <v>0.37349148179122221</v>
      </c>
      <c r="N10" s="13">
        <v>0.41486215202268872</v>
      </c>
      <c r="O10" s="13">
        <v>0.40179175671367118</v>
      </c>
      <c r="P10" s="13">
        <v>0.30439928337400057</v>
      </c>
      <c r="Q10" s="13">
        <v>0.33314131011055881</v>
      </c>
      <c r="S10" s="13">
        <v>0.34672328193389718</v>
      </c>
      <c r="T10" s="13">
        <v>0.39711712081731187</v>
      </c>
      <c r="U10" s="13">
        <v>0.4655210442732205</v>
      </c>
      <c r="V10" s="13">
        <v>0.2736936069073736</v>
      </c>
      <c r="W10" s="13">
        <v>0.42183421719038727</v>
      </c>
      <c r="X10" s="13">
        <v>0.38708955037047671</v>
      </c>
      <c r="Y10" s="13">
        <v>0.36634025953051691</v>
      </c>
      <c r="Z10" s="13">
        <v>0.32607652988865321</v>
      </c>
      <c r="AB10" s="13">
        <v>0.34669681388847262</v>
      </c>
      <c r="AC10" s="13">
        <v>0.36514460068920468</v>
      </c>
      <c r="AD10" s="13">
        <v>0.36484313396041251</v>
      </c>
      <c r="AE10" s="13">
        <v>0.3750836422447561</v>
      </c>
      <c r="AF10" s="13">
        <v>0.41480991458057198</v>
      </c>
      <c r="AH10" s="13">
        <v>0.35870860114290232</v>
      </c>
      <c r="AI10" s="13">
        <v>0.35474653784260468</v>
      </c>
      <c r="AJ10" s="13">
        <v>0.35106130162638582</v>
      </c>
      <c r="AK10" s="13">
        <v>0.50995636635821562</v>
      </c>
      <c r="AL10" s="13">
        <v>0.40489905642887281</v>
      </c>
      <c r="AM10" s="13">
        <v>0.3440110727602172</v>
      </c>
      <c r="AO10" s="13">
        <v>0.3417217502356818</v>
      </c>
      <c r="AP10" s="13">
        <v>0.38801177583825891</v>
      </c>
      <c r="AQ10" s="13">
        <v>0.35740341701314671</v>
      </c>
      <c r="AR10" s="13">
        <v>0.53867741012325654</v>
      </c>
      <c r="AS10" s="13">
        <v>0.40616171047484562</v>
      </c>
      <c r="AT10" s="13">
        <v>0.33558975771946281</v>
      </c>
      <c r="AV10" s="13">
        <v>0.33627158661718398</v>
      </c>
      <c r="AW10" s="13">
        <v>0.37658526160642358</v>
      </c>
      <c r="AX10" s="13">
        <v>0.54942792786087924</v>
      </c>
      <c r="AY10" s="13">
        <v>0.39993532594164038</v>
      </c>
      <c r="AZ10" s="13">
        <v>0.36670631435581252</v>
      </c>
      <c r="BB10" s="13">
        <v>0.34807160954789967</v>
      </c>
      <c r="BC10" s="13">
        <v>0.39138747498459397</v>
      </c>
      <c r="BD10" s="13">
        <v>0.34779945106750187</v>
      </c>
      <c r="BE10" s="13">
        <v>0.53728287347857084</v>
      </c>
      <c r="BF10" s="13">
        <v>0.33492999298958082</v>
      </c>
      <c r="BH10" s="13">
        <v>0.33988425189511701</v>
      </c>
      <c r="BI10" s="13">
        <v>0.39156827223022711</v>
      </c>
      <c r="BJ10" s="13">
        <v>0.36027724252993881</v>
      </c>
      <c r="BK10" s="13">
        <v>0.50476201454414904</v>
      </c>
      <c r="BL10" s="13">
        <v>0.43680966386751691</v>
      </c>
      <c r="BN10" s="13">
        <v>0.41267166741964229</v>
      </c>
      <c r="BO10" s="13">
        <v>0.35247970217977531</v>
      </c>
      <c r="BP10" s="13">
        <v>0.53463684453391158</v>
      </c>
      <c r="BQ10" s="13">
        <v>0.30716739427475259</v>
      </c>
      <c r="BR10" s="13">
        <v>0.46188865734254347</v>
      </c>
      <c r="BS10" s="13">
        <v>0.33661700237249348</v>
      </c>
    </row>
    <row r="11" spans="2:73" ht="32.15" customHeight="1" x14ac:dyDescent="0.35">
      <c r="B11" s="12" t="s">
        <v>172</v>
      </c>
      <c r="C11" s="13">
        <v>0.24144535223692989</v>
      </c>
      <c r="D11" s="13">
        <v>0.24240103060391319</v>
      </c>
      <c r="E11" s="13">
        <v>0.25160828447289407</v>
      </c>
      <c r="F11" s="13">
        <v>0.2459344943810978</v>
      </c>
      <c r="G11" s="13">
        <v>0.27157775703935499</v>
      </c>
      <c r="H11" s="13">
        <v>0.25305355351122788</v>
      </c>
      <c r="I11" s="13">
        <v>0.20034606523996559</v>
      </c>
      <c r="K11" s="13">
        <v>0.26292363116910239</v>
      </c>
      <c r="L11" s="13">
        <v>0.22052065796686751</v>
      </c>
      <c r="N11" s="13">
        <v>0.21993290715209429</v>
      </c>
      <c r="O11" s="13">
        <v>0.2168890924414304</v>
      </c>
      <c r="P11" s="13">
        <v>0.26545361637739079</v>
      </c>
      <c r="Q11" s="13">
        <v>0.26290466806163038</v>
      </c>
      <c r="S11" s="13">
        <v>0.26176137245867848</v>
      </c>
      <c r="T11" s="13">
        <v>0.26525462220785501</v>
      </c>
      <c r="U11" s="13">
        <v>0.15580777112338029</v>
      </c>
      <c r="V11" s="13">
        <v>0.29892290805430249</v>
      </c>
      <c r="W11" s="13">
        <v>0.15830909065420951</v>
      </c>
      <c r="X11" s="13">
        <v>0.2177033996305501</v>
      </c>
      <c r="Y11" s="13">
        <v>0.2414802932008592</v>
      </c>
      <c r="Z11" s="13">
        <v>0.23496641229003601</v>
      </c>
      <c r="AB11" s="13">
        <v>0.243158918147271</v>
      </c>
      <c r="AC11" s="13">
        <v>0.24572186942359719</v>
      </c>
      <c r="AD11" s="13">
        <v>0.2595200992583534</v>
      </c>
      <c r="AE11" s="13">
        <v>0.26677928399233031</v>
      </c>
      <c r="AF11" s="13">
        <v>0.15982143647618749</v>
      </c>
      <c r="AH11" s="13">
        <v>0.29067184447527122</v>
      </c>
      <c r="AI11" s="13">
        <v>0.19630155183823439</v>
      </c>
      <c r="AJ11" s="13">
        <v>0.18841782517698641</v>
      </c>
      <c r="AK11" s="13">
        <v>0.17145509728504921</v>
      </c>
      <c r="AL11" s="13">
        <v>0.24034728531561589</v>
      </c>
      <c r="AM11" s="13">
        <v>0.2162944725243455</v>
      </c>
      <c r="AO11" s="13">
        <v>0.31380702218043183</v>
      </c>
      <c r="AP11" s="13">
        <v>0.17487609409428301</v>
      </c>
      <c r="AQ11" s="13">
        <v>0.19879056852392329</v>
      </c>
      <c r="AR11" s="13">
        <v>0.15703021219927599</v>
      </c>
      <c r="AS11" s="13">
        <v>0.2309169552364248</v>
      </c>
      <c r="AT11" s="13">
        <v>0.20081382636424819</v>
      </c>
      <c r="AV11" s="13">
        <v>0.22043619794849359</v>
      </c>
      <c r="AW11" s="13">
        <v>0.25860962935620319</v>
      </c>
      <c r="AX11" s="13">
        <v>0.18221581649152549</v>
      </c>
      <c r="AY11" s="13">
        <v>0.24399858044085229</v>
      </c>
      <c r="AZ11" s="13">
        <v>0.20466694013905609</v>
      </c>
      <c r="BB11" s="13">
        <v>0.28803324855123458</v>
      </c>
      <c r="BC11" s="13">
        <v>0.21323361260682491</v>
      </c>
      <c r="BD11" s="13">
        <v>0.16450725894414739</v>
      </c>
      <c r="BE11" s="13">
        <v>0.17501233314338779</v>
      </c>
      <c r="BF11" s="13">
        <v>0.2056167025714512</v>
      </c>
      <c r="BH11" s="13">
        <v>0.2843321468891164</v>
      </c>
      <c r="BI11" s="13">
        <v>0.22240495769669871</v>
      </c>
      <c r="BJ11" s="13">
        <v>0.14274378364160281</v>
      </c>
      <c r="BK11" s="13">
        <v>0.1917841215121886</v>
      </c>
      <c r="BL11" s="13">
        <v>0.18064416940317921</v>
      </c>
      <c r="BN11" s="13">
        <v>0.22081638323895519</v>
      </c>
      <c r="BO11" s="13">
        <v>0.20193827727974101</v>
      </c>
      <c r="BP11" s="13">
        <v>0.1835406129230569</v>
      </c>
      <c r="BQ11" s="13">
        <v>0.13158288594729189</v>
      </c>
      <c r="BR11" s="13">
        <v>0.22364036029268791</v>
      </c>
      <c r="BS11" s="13">
        <v>0.28728677548071557</v>
      </c>
    </row>
    <row r="12" spans="2:73" ht="19" customHeight="1" x14ac:dyDescent="0.35">
      <c r="B12" s="12" t="s">
        <v>173</v>
      </c>
      <c r="C12" s="13">
        <v>6.4527209438407909E-2</v>
      </c>
      <c r="D12" s="13">
        <v>8.6259694899163797E-2</v>
      </c>
      <c r="E12" s="13">
        <v>0.1213571597264977</v>
      </c>
      <c r="F12" s="13">
        <v>0.108769456663121</v>
      </c>
      <c r="G12" s="13">
        <v>2.7709141598113191E-2</v>
      </c>
      <c r="H12" s="13">
        <v>3.3982021969641583E-2</v>
      </c>
      <c r="I12" s="13">
        <v>3.4286799417275741E-2</v>
      </c>
      <c r="K12" s="13">
        <v>7.5159011308395002E-2</v>
      </c>
      <c r="L12" s="13">
        <v>5.1749827766524273E-2</v>
      </c>
      <c r="N12" s="13">
        <v>8.5437652496493183E-2</v>
      </c>
      <c r="O12" s="13">
        <v>6.3384486096010675E-2</v>
      </c>
      <c r="P12" s="13">
        <v>7.7212770259894245E-2</v>
      </c>
      <c r="Q12" s="13">
        <v>3.9918676925726128E-2</v>
      </c>
      <c r="S12" s="13">
        <v>8.3314605580156395E-2</v>
      </c>
      <c r="T12" s="13">
        <v>6.6414588680711026E-2</v>
      </c>
      <c r="U12" s="13">
        <v>6.1936366163295363E-2</v>
      </c>
      <c r="V12" s="13">
        <v>4.677646482807625E-2</v>
      </c>
      <c r="W12" s="13">
        <v>2.616063460128714E-2</v>
      </c>
      <c r="X12" s="13">
        <v>6.8497582363274079E-2</v>
      </c>
      <c r="Y12" s="13">
        <v>0.1021908799418826</v>
      </c>
      <c r="Z12" s="13">
        <v>6.5400868063927795E-2</v>
      </c>
      <c r="AB12" s="13">
        <v>3.7096346272814287E-2</v>
      </c>
      <c r="AC12" s="13">
        <v>7.249811340831723E-2</v>
      </c>
      <c r="AD12" s="13">
        <v>7.6055644233713013E-2</v>
      </c>
      <c r="AE12" s="13">
        <v>5.9712330007909258E-2</v>
      </c>
      <c r="AF12" s="13">
        <v>9.0267918552641407E-2</v>
      </c>
      <c r="AH12" s="13">
        <v>5.9970765850369548E-2</v>
      </c>
      <c r="AI12" s="13">
        <v>9.1581182925039195E-2</v>
      </c>
      <c r="AJ12" s="13">
        <v>6.3107472607729601E-2</v>
      </c>
      <c r="AK12" s="13">
        <v>5.579666064191445E-2</v>
      </c>
      <c r="AL12" s="13">
        <v>5.9045925798991941E-2</v>
      </c>
      <c r="AM12" s="13">
        <v>4.1009287021208513E-2</v>
      </c>
      <c r="AO12" s="13">
        <v>6.2762120155544901E-2</v>
      </c>
      <c r="AP12" s="13">
        <v>9.3785316793156964E-2</v>
      </c>
      <c r="AQ12" s="13">
        <v>6.3131658277221489E-2</v>
      </c>
      <c r="AR12" s="13">
        <v>3.6740404773458121E-2</v>
      </c>
      <c r="AS12" s="13">
        <v>5.9031805323070667E-2</v>
      </c>
      <c r="AT12" s="13">
        <v>4.1928530177919518E-2</v>
      </c>
      <c r="AV12" s="13">
        <v>0.1099559004815187</v>
      </c>
      <c r="AW12" s="13">
        <v>3.0693803064679049E-2</v>
      </c>
      <c r="AX12" s="13">
        <v>1.989764489400998E-2</v>
      </c>
      <c r="AY12" s="13">
        <v>7.4562305290453157E-2</v>
      </c>
      <c r="AZ12" s="13">
        <v>4.2033785233218719E-2</v>
      </c>
      <c r="BB12" s="13">
        <v>5.9690945111350452E-2</v>
      </c>
      <c r="BC12" s="13">
        <v>8.722579441032198E-2</v>
      </c>
      <c r="BD12" s="13">
        <v>7.3446925250881478E-2</v>
      </c>
      <c r="BE12" s="13">
        <v>2.6584492491397271E-2</v>
      </c>
      <c r="BF12" s="13">
        <v>6.5034674785556898E-2</v>
      </c>
      <c r="BH12" s="13">
        <v>6.4326369805910902E-2</v>
      </c>
      <c r="BI12" s="13">
        <v>9.9698626764171183E-2</v>
      </c>
      <c r="BJ12" s="13">
        <v>6.9524498758661984E-2</v>
      </c>
      <c r="BK12" s="13">
        <v>2.8431926940764459E-2</v>
      </c>
      <c r="BL12" s="13">
        <v>2.0781688017051051E-2</v>
      </c>
      <c r="BN12" s="13">
        <v>7.6300893474048059E-2</v>
      </c>
      <c r="BO12" s="13">
        <v>7.5466228451839396E-2</v>
      </c>
      <c r="BP12" s="13">
        <v>2.4909883638750151E-2</v>
      </c>
      <c r="BQ12" s="13">
        <v>3.0960478443119669E-2</v>
      </c>
      <c r="BR12" s="13">
        <v>7.341755142361224E-2</v>
      </c>
      <c r="BS12" s="13">
        <v>5.769408122324237E-2</v>
      </c>
    </row>
    <row r="13" spans="2:73" ht="19" customHeight="1" x14ac:dyDescent="0.35">
      <c r="B13" s="12" t="s">
        <v>174</v>
      </c>
      <c r="C13" s="13">
        <v>2.25572685594825E-2</v>
      </c>
      <c r="D13" s="13">
        <v>1.8578653326304439E-2</v>
      </c>
      <c r="E13" s="13">
        <v>5.1517092847259152E-2</v>
      </c>
      <c r="F13" s="13">
        <v>2.3189396721437831E-2</v>
      </c>
      <c r="G13" s="13">
        <v>2.0312628025927409E-2</v>
      </c>
      <c r="H13" s="13">
        <v>1.797407806558526E-2</v>
      </c>
      <c r="I13" s="13">
        <v>7.8570007388958727E-3</v>
      </c>
      <c r="K13" s="13">
        <v>2.9791530288498212E-2</v>
      </c>
      <c r="L13" s="13">
        <v>1.5374685212125041E-2</v>
      </c>
      <c r="N13" s="13">
        <v>2.9613306097917649E-2</v>
      </c>
      <c r="O13" s="13">
        <v>3.559022253538676E-2</v>
      </c>
      <c r="P13" s="13">
        <v>7.0318995618918329E-3</v>
      </c>
      <c r="Q13" s="13">
        <v>1.657883771466916E-2</v>
      </c>
      <c r="S13" s="13">
        <v>3.3107318120121527E-2</v>
      </c>
      <c r="T13" s="13">
        <v>2.581604659733475E-2</v>
      </c>
      <c r="U13" s="13">
        <v>0</v>
      </c>
      <c r="V13" s="13">
        <v>8.4683516249560841E-3</v>
      </c>
      <c r="W13" s="13">
        <v>1.5295563663560011E-2</v>
      </c>
      <c r="X13" s="13">
        <v>3.5999336380366898E-2</v>
      </c>
      <c r="Y13" s="13">
        <v>0</v>
      </c>
      <c r="Z13" s="13">
        <v>2.6631879116730438E-2</v>
      </c>
      <c r="AB13" s="13">
        <v>8.5954160787444431E-3</v>
      </c>
      <c r="AC13" s="13">
        <v>1.5253381898136111E-2</v>
      </c>
      <c r="AD13" s="13">
        <v>3.6114688435494958E-2</v>
      </c>
      <c r="AE13" s="13">
        <v>3.4217760684323688E-2</v>
      </c>
      <c r="AF13" s="13">
        <v>4.8266000834798539E-2</v>
      </c>
      <c r="AH13" s="13">
        <v>7.3295030693655751E-3</v>
      </c>
      <c r="AI13" s="13">
        <v>5.8619664826826123E-2</v>
      </c>
      <c r="AJ13" s="13">
        <v>3.4492383286984528E-2</v>
      </c>
      <c r="AK13" s="13">
        <v>1.8674678248038298E-2</v>
      </c>
      <c r="AL13" s="13">
        <v>1.947948929720849E-2</v>
      </c>
      <c r="AM13" s="13">
        <v>2.112415394612642E-2</v>
      </c>
      <c r="AO13" s="13">
        <v>8.3071674404789336E-3</v>
      </c>
      <c r="AP13" s="13">
        <v>5.4984632080947428E-2</v>
      </c>
      <c r="AQ13" s="13">
        <v>3.3846375187256417E-2</v>
      </c>
      <c r="AR13" s="13">
        <v>1.7855342643103289E-2</v>
      </c>
      <c r="AS13" s="13">
        <v>1.4430390281930791E-2</v>
      </c>
      <c r="AT13" s="13">
        <v>2.4344860897931871E-2</v>
      </c>
      <c r="AV13" s="13">
        <v>5.0562907926112503E-2</v>
      </c>
      <c r="AW13" s="13">
        <v>3.3923659466476387E-2</v>
      </c>
      <c r="AX13" s="13">
        <v>6.0035402682690744E-3</v>
      </c>
      <c r="AY13" s="13">
        <v>2.0146407835064651E-2</v>
      </c>
      <c r="AZ13" s="13">
        <v>1.7157796483563879E-2</v>
      </c>
      <c r="BB13" s="13">
        <v>7.2635339708235092E-3</v>
      </c>
      <c r="BC13" s="13">
        <v>4.1356480535140967E-2</v>
      </c>
      <c r="BD13" s="13">
        <v>3.8882127297161187E-2</v>
      </c>
      <c r="BE13" s="13">
        <v>2.1886767554482031E-2</v>
      </c>
      <c r="BF13" s="13">
        <v>3.8587068482777438E-2</v>
      </c>
      <c r="BH13" s="13">
        <v>6.3925145468582498E-3</v>
      </c>
      <c r="BI13" s="13">
        <v>3.9126754767563117E-2</v>
      </c>
      <c r="BJ13" s="13">
        <v>4.3069265093413682E-2</v>
      </c>
      <c r="BK13" s="13">
        <v>1.475864318200929E-2</v>
      </c>
      <c r="BL13" s="13">
        <v>2.5309849534847231E-2</v>
      </c>
      <c r="BN13" s="13">
        <v>4.0149085060096443E-2</v>
      </c>
      <c r="BO13" s="13">
        <v>3.2179087863940588E-2</v>
      </c>
      <c r="BP13" s="13">
        <v>1.6919679511287679E-2</v>
      </c>
      <c r="BQ13" s="13">
        <v>2.0932532244068141E-2</v>
      </c>
      <c r="BR13" s="13">
        <v>1.1674366322514611E-2</v>
      </c>
      <c r="BS13" s="13">
        <v>1.075205286038877E-2</v>
      </c>
    </row>
    <row r="14" spans="2:73" ht="19" customHeight="1" x14ac:dyDescent="0.35">
      <c r="B14" s="12" t="s">
        <v>120</v>
      </c>
      <c r="C14" s="13">
        <v>6.1205979472287633E-2</v>
      </c>
      <c r="D14" s="13">
        <v>0.1208005488458786</v>
      </c>
      <c r="E14" s="13">
        <v>8.7805774454680144E-2</v>
      </c>
      <c r="F14" s="13">
        <v>6.1811209719350307E-2</v>
      </c>
      <c r="G14" s="13">
        <v>5.96650830945279E-2</v>
      </c>
      <c r="H14" s="13">
        <v>2.9707484061783401E-2</v>
      </c>
      <c r="I14" s="13">
        <v>3.9149239672270332E-2</v>
      </c>
      <c r="K14" s="13">
        <v>2.8000595249057361E-2</v>
      </c>
      <c r="L14" s="13">
        <v>9.455199815911372E-2</v>
      </c>
      <c r="N14" s="13">
        <v>2.9351055346217611E-2</v>
      </c>
      <c r="O14" s="13">
        <v>4.8995179910460297E-2</v>
      </c>
      <c r="P14" s="13">
        <v>9.3728442383753385E-2</v>
      </c>
      <c r="Q14" s="13">
        <v>6.8125757100463716E-2</v>
      </c>
      <c r="S14" s="13">
        <v>6.4857741454900614E-2</v>
      </c>
      <c r="T14" s="13">
        <v>4.8315014756398073E-2</v>
      </c>
      <c r="U14" s="13">
        <v>1.5112959137247001E-2</v>
      </c>
      <c r="V14" s="13">
        <v>9.2192116206147978E-2</v>
      </c>
      <c r="W14" s="13">
        <v>6.0420308995296018E-2</v>
      </c>
      <c r="X14" s="13">
        <v>4.5414910517459842E-2</v>
      </c>
      <c r="Y14" s="13">
        <v>3.5721824558464101E-2</v>
      </c>
      <c r="Z14" s="13">
        <v>8.1025013935285384E-2</v>
      </c>
      <c r="AB14" s="13">
        <v>7.6158611525384029E-2</v>
      </c>
      <c r="AC14" s="13">
        <v>5.3122944106559961E-2</v>
      </c>
      <c r="AD14" s="13">
        <v>5.4287903954748473E-2</v>
      </c>
      <c r="AE14" s="13">
        <v>5.8205212712652173E-2</v>
      </c>
      <c r="AF14" s="13">
        <v>2.2338692796460471E-2</v>
      </c>
      <c r="AH14" s="13">
        <v>5.0046190033839012E-2</v>
      </c>
      <c r="AI14" s="13">
        <v>3.4948345335265953E-2</v>
      </c>
      <c r="AJ14" s="13">
        <v>2.694254304857557E-2</v>
      </c>
      <c r="AK14" s="13">
        <v>4.451396267037639E-2</v>
      </c>
      <c r="AL14" s="13">
        <v>7.9123437003869812E-2</v>
      </c>
      <c r="AM14" s="13">
        <v>5.9584789792235561E-2</v>
      </c>
      <c r="AO14" s="13">
        <v>5.6611025448636422E-2</v>
      </c>
      <c r="AP14" s="13">
        <v>3.964051675401966E-2</v>
      </c>
      <c r="AQ14" s="13">
        <v>2.643793596208234E-2</v>
      </c>
      <c r="AR14" s="13">
        <v>4.5209732797735248E-2</v>
      </c>
      <c r="AS14" s="13">
        <v>6.2819308256617926E-2</v>
      </c>
      <c r="AT14" s="13">
        <v>5.6140237780893318E-2</v>
      </c>
      <c r="AV14" s="13">
        <v>4.9234210877217507E-2</v>
      </c>
      <c r="AW14" s="13">
        <v>3.5701849597915468E-2</v>
      </c>
      <c r="AX14" s="13">
        <v>8.6479920173446329E-3</v>
      </c>
      <c r="AY14" s="13">
        <v>3.4903423813852023E-2</v>
      </c>
      <c r="AZ14" s="13">
        <v>4.8396906185138908E-2</v>
      </c>
      <c r="BB14" s="13">
        <v>4.9536613546028292E-2</v>
      </c>
      <c r="BC14" s="13">
        <v>1.973112700423622E-2</v>
      </c>
      <c r="BD14" s="13">
        <v>3.8747034450921862E-2</v>
      </c>
      <c r="BE14" s="13">
        <v>1.3086951639111159E-2</v>
      </c>
      <c r="BF14" s="13">
        <v>4.6015021757706623E-2</v>
      </c>
      <c r="BH14" s="13">
        <v>5.1815672024225802E-2</v>
      </c>
      <c r="BI14" s="13">
        <v>2.4655835335729119E-2</v>
      </c>
      <c r="BJ14" s="13">
        <v>3.0217516264134901E-2</v>
      </c>
      <c r="BK14" s="13">
        <v>4.20432048151584E-2</v>
      </c>
      <c r="BL14" s="13">
        <v>2.3124731829973801E-2</v>
      </c>
      <c r="BN14" s="13">
        <v>3.0933860347432209E-2</v>
      </c>
      <c r="BO14" s="13">
        <v>4.0692909307621247E-2</v>
      </c>
      <c r="BP14" s="13">
        <v>2.3642146313161281E-2</v>
      </c>
      <c r="BQ14" s="13">
        <v>7.4203087227333667E-2</v>
      </c>
      <c r="BR14" s="13">
        <v>5.1750351964609163E-2</v>
      </c>
      <c r="BS14" s="13">
        <v>5.4659932879155833E-2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U19"/>
  <sheetViews>
    <sheetView showGridLines="0" workbookViewId="0">
      <pane xSplit="2" topLeftCell="BD1" activePane="topRight" state="frozen"/>
      <selection pane="topRight" activeCell="V19" sqref="V19"/>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6.0328902744054787E-2</v>
      </c>
      <c r="D9" s="13">
        <v>5.3574452801204007E-2</v>
      </c>
      <c r="E9" s="13">
        <v>4.0400810335328233E-2</v>
      </c>
      <c r="F9" s="13">
        <v>6.159045560477449E-2</v>
      </c>
      <c r="G9" s="13">
        <v>5.2141196059587891E-2</v>
      </c>
      <c r="H9" s="13">
        <v>7.1823029038157002E-2</v>
      </c>
      <c r="I9" s="13">
        <v>7.4651081478789655E-2</v>
      </c>
      <c r="K9" s="13">
        <v>5.7356846932708178E-2</v>
      </c>
      <c r="L9" s="13">
        <v>6.3439345446899192E-2</v>
      </c>
      <c r="N9" s="13">
        <v>6.0017702629850241E-2</v>
      </c>
      <c r="O9" s="13">
        <v>3.6789277447027487E-2</v>
      </c>
      <c r="P9" s="13">
        <v>7.0525315847983841E-2</v>
      </c>
      <c r="Q9" s="13">
        <v>8.0208809613270066E-2</v>
      </c>
      <c r="S9" s="13">
        <v>7.6408527280046074E-2</v>
      </c>
      <c r="T9" s="13">
        <v>2.9574596135954121E-2</v>
      </c>
      <c r="U9" s="13">
        <v>7.8689275439660741E-2</v>
      </c>
      <c r="V9" s="13">
        <v>6.5331936468427373E-2</v>
      </c>
      <c r="W9" s="13">
        <v>6.0384870512178078E-2</v>
      </c>
      <c r="X9" s="13">
        <v>5.7806604549165301E-2</v>
      </c>
      <c r="Y9" s="13">
        <v>2.6263832098288559E-2</v>
      </c>
      <c r="Z9" s="13">
        <v>6.3986422031151124E-2</v>
      </c>
      <c r="AB9" s="13">
        <v>7.3204497872023433E-2</v>
      </c>
      <c r="AC9" s="13">
        <v>5.7399867785456388E-2</v>
      </c>
      <c r="AD9" s="13">
        <v>3.2792566262998951E-2</v>
      </c>
      <c r="AE9" s="13">
        <v>6.9930183717889075E-2</v>
      </c>
      <c r="AF9" s="13">
        <v>8.2045093340033751E-2</v>
      </c>
      <c r="AH9" s="13">
        <v>2.6217363376196699E-2</v>
      </c>
      <c r="AI9" s="13">
        <v>4.0964665369510447E-2</v>
      </c>
      <c r="AJ9" s="13">
        <v>0.1188243417692855</v>
      </c>
      <c r="AK9" s="13">
        <v>4.0875476368222183E-2</v>
      </c>
      <c r="AL9" s="13">
        <v>2.6291688043285941E-2</v>
      </c>
      <c r="AM9" s="13">
        <v>0.1609029051079755</v>
      </c>
      <c r="AO9" s="13">
        <v>2.5336477566568871E-2</v>
      </c>
      <c r="AP9" s="13">
        <v>4.2039576561395592E-2</v>
      </c>
      <c r="AQ9" s="13">
        <v>0.12900626218585259</v>
      </c>
      <c r="AR9" s="13">
        <v>4.1514375574054907E-2</v>
      </c>
      <c r="AS9" s="13">
        <v>1.8812498368585329E-2</v>
      </c>
      <c r="AT9" s="13">
        <v>0.15392168731653499</v>
      </c>
      <c r="AV9" s="13">
        <v>3.7970281759184377E-2</v>
      </c>
      <c r="AW9" s="13">
        <v>0.1352400968363297</v>
      </c>
      <c r="AX9" s="13">
        <v>6.4405759445538446E-2</v>
      </c>
      <c r="AY9" s="13">
        <v>2.2374732771487191E-2</v>
      </c>
      <c r="AZ9" s="13">
        <v>0.14179365794435519</v>
      </c>
      <c r="BB9" s="13">
        <v>3.2570343422029698E-2</v>
      </c>
      <c r="BC9" s="13">
        <v>5.4910193443091677E-2</v>
      </c>
      <c r="BD9" s="13">
        <v>0.1542375548981566</v>
      </c>
      <c r="BE9" s="13">
        <v>5.645269738624574E-2</v>
      </c>
      <c r="BF9" s="13">
        <v>4.6403491387259369E-2</v>
      </c>
      <c r="BH9" s="13">
        <v>3.6844079914661008E-2</v>
      </c>
      <c r="BI9" s="13">
        <v>5.8128113904865122E-2</v>
      </c>
      <c r="BJ9" s="13">
        <v>0.1246736002384824</v>
      </c>
      <c r="BK9" s="13">
        <v>7.5691709459366457E-2</v>
      </c>
      <c r="BL9" s="13">
        <v>4.6589922684871048E-2</v>
      </c>
      <c r="BN9" s="13">
        <v>4.7320486775955399E-2</v>
      </c>
      <c r="BO9" s="13">
        <v>0.1004670994353145</v>
      </c>
      <c r="BP9" s="13">
        <v>4.4391374486131348E-2</v>
      </c>
      <c r="BQ9" s="13">
        <v>0.21529181333602671</v>
      </c>
      <c r="BR9" s="13">
        <v>6.4100186607922965E-2</v>
      </c>
      <c r="BS9" s="13">
        <v>2.9539576655687801E-2</v>
      </c>
    </row>
    <row r="10" spans="2:73" ht="19" customHeight="1" x14ac:dyDescent="0.35">
      <c r="B10" s="12" t="s">
        <v>171</v>
      </c>
      <c r="C10" s="13">
        <v>0.1153737494992878</v>
      </c>
      <c r="D10" s="13">
        <v>0.15383992014238079</v>
      </c>
      <c r="E10" s="13">
        <v>0.12886002822422599</v>
      </c>
      <c r="F10" s="13">
        <v>0.15750366626660811</v>
      </c>
      <c r="G10" s="13">
        <v>6.2985397763054438E-2</v>
      </c>
      <c r="H10" s="13">
        <v>9.1050887154655188E-2</v>
      </c>
      <c r="I10" s="13">
        <v>0.1174726535535328</v>
      </c>
      <c r="K10" s="13">
        <v>0.11140469189542861</v>
      </c>
      <c r="L10" s="13">
        <v>0.1196074465428484</v>
      </c>
      <c r="N10" s="13">
        <v>0.12695645363648789</v>
      </c>
      <c r="O10" s="13">
        <v>0.1046930432539656</v>
      </c>
      <c r="P10" s="13">
        <v>0.14634033133393351</v>
      </c>
      <c r="Q10" s="13">
        <v>9.2904007480577824E-2</v>
      </c>
      <c r="S10" s="13">
        <v>0.1384312376472373</v>
      </c>
      <c r="T10" s="13">
        <v>0.1089738434879549</v>
      </c>
      <c r="U10" s="13">
        <v>8.9140725081992861E-2</v>
      </c>
      <c r="V10" s="13">
        <v>9.2345078217180313E-2</v>
      </c>
      <c r="W10" s="13">
        <v>0.1126209211814209</v>
      </c>
      <c r="X10" s="13">
        <v>9.3341264144374714E-2</v>
      </c>
      <c r="Y10" s="13">
        <v>0.16632579549813239</v>
      </c>
      <c r="Z10" s="13">
        <v>0.11859480489449339</v>
      </c>
      <c r="AB10" s="13">
        <v>7.6879213546629258E-2</v>
      </c>
      <c r="AC10" s="13">
        <v>0.12747323560892371</v>
      </c>
      <c r="AD10" s="13">
        <v>0.1003154659627164</v>
      </c>
      <c r="AE10" s="13">
        <v>0.12760959478155481</v>
      </c>
      <c r="AF10" s="13">
        <v>0.1474571704041617</v>
      </c>
      <c r="AH10" s="13">
        <v>8.8007938163234156E-2</v>
      </c>
      <c r="AI10" s="13">
        <v>0.14210200472008311</v>
      </c>
      <c r="AJ10" s="13">
        <v>0.1036666923075048</v>
      </c>
      <c r="AK10" s="13">
        <v>0.110048822361398</v>
      </c>
      <c r="AL10" s="13">
        <v>0.1081090009561597</v>
      </c>
      <c r="AM10" s="13">
        <v>0.17655748823356279</v>
      </c>
      <c r="AO10" s="13">
        <v>9.9379692378827961E-2</v>
      </c>
      <c r="AP10" s="13">
        <v>0.14800824380172331</v>
      </c>
      <c r="AQ10" s="13">
        <v>9.7526522565396151E-2</v>
      </c>
      <c r="AR10" s="13">
        <v>8.1551209809321859E-2</v>
      </c>
      <c r="AS10" s="13">
        <v>7.1518156797726523E-2</v>
      </c>
      <c r="AT10" s="13">
        <v>0.18630232706356109</v>
      </c>
      <c r="AV10" s="13">
        <v>0.1230235860787381</v>
      </c>
      <c r="AW10" s="13">
        <v>8.4706962984347392E-2</v>
      </c>
      <c r="AX10" s="13">
        <v>0.1170345193079404</v>
      </c>
      <c r="AY10" s="13">
        <v>0.1247510075461232</v>
      </c>
      <c r="AZ10" s="13">
        <v>0.1971257891390539</v>
      </c>
      <c r="BB10" s="13">
        <v>9.1761043968238074E-2</v>
      </c>
      <c r="BC10" s="13">
        <v>0.13519544009039239</v>
      </c>
      <c r="BD10" s="13">
        <v>0.18933408961437301</v>
      </c>
      <c r="BE10" s="13">
        <v>0.12696925051662719</v>
      </c>
      <c r="BF10" s="13">
        <v>0.14834792236372599</v>
      </c>
      <c r="BH10" s="13">
        <v>9.6915630028655886E-2</v>
      </c>
      <c r="BI10" s="13">
        <v>0.12222082391411219</v>
      </c>
      <c r="BJ10" s="13">
        <v>0.1963758010757119</v>
      </c>
      <c r="BK10" s="13">
        <v>8.6059613902045667E-2</v>
      </c>
      <c r="BL10" s="13">
        <v>0.1004369668469203</v>
      </c>
      <c r="BN10" s="13">
        <v>0.1091553688282111</v>
      </c>
      <c r="BO10" s="13">
        <v>0.17689769262981581</v>
      </c>
      <c r="BP10" s="13">
        <v>0.12344358758618609</v>
      </c>
      <c r="BQ10" s="13">
        <v>0.18739580438069089</v>
      </c>
      <c r="BR10" s="13">
        <v>9.3877734346708763E-2</v>
      </c>
      <c r="BS10" s="13">
        <v>0.1032719829044895</v>
      </c>
    </row>
    <row r="11" spans="2:73" ht="32.15" customHeight="1" x14ac:dyDescent="0.35">
      <c r="B11" s="12" t="s">
        <v>172</v>
      </c>
      <c r="C11" s="13">
        <v>0.2366611048944422</v>
      </c>
      <c r="D11" s="13">
        <v>0.24529315653133821</v>
      </c>
      <c r="E11" s="13">
        <v>0.25846699849673621</v>
      </c>
      <c r="F11" s="13">
        <v>0.20739914385189381</v>
      </c>
      <c r="G11" s="13">
        <v>0.1792883192892476</v>
      </c>
      <c r="H11" s="13">
        <v>0.30044635795987629</v>
      </c>
      <c r="I11" s="13">
        <v>0.23200797972536369</v>
      </c>
      <c r="K11" s="13">
        <v>0.20162720636195661</v>
      </c>
      <c r="L11" s="13">
        <v>0.27223805661187578</v>
      </c>
      <c r="N11" s="13">
        <v>0.20527313895875199</v>
      </c>
      <c r="O11" s="13">
        <v>0.23890740849051009</v>
      </c>
      <c r="P11" s="13">
        <v>0.23613469635072401</v>
      </c>
      <c r="Q11" s="13">
        <v>0.25935055430440779</v>
      </c>
      <c r="S11" s="13">
        <v>0.2327792251100472</v>
      </c>
      <c r="T11" s="13">
        <v>0.24514472287471359</v>
      </c>
      <c r="U11" s="13">
        <v>0.27594286305290677</v>
      </c>
      <c r="V11" s="13">
        <v>0.25091864738461628</v>
      </c>
      <c r="W11" s="13">
        <v>0.26532758661996769</v>
      </c>
      <c r="X11" s="13">
        <v>0.19313812939042349</v>
      </c>
      <c r="Y11" s="13">
        <v>0.26496550020594772</v>
      </c>
      <c r="Z11" s="13">
        <v>0.18520673633137691</v>
      </c>
      <c r="AB11" s="13">
        <v>0.27318408019324181</v>
      </c>
      <c r="AC11" s="13">
        <v>0.25426432315711089</v>
      </c>
      <c r="AD11" s="13">
        <v>0.22010670461947321</v>
      </c>
      <c r="AE11" s="13">
        <v>0.15252756141022769</v>
      </c>
      <c r="AF11" s="13">
        <v>0.21178938831762961</v>
      </c>
      <c r="AH11" s="13">
        <v>0.22066115555502561</v>
      </c>
      <c r="AI11" s="13">
        <v>0.22848399025702981</v>
      </c>
      <c r="AJ11" s="13">
        <v>0.33943294766712362</v>
      </c>
      <c r="AK11" s="13">
        <v>0.24082259785620791</v>
      </c>
      <c r="AL11" s="13">
        <v>0.22775150643822981</v>
      </c>
      <c r="AM11" s="13">
        <v>0.21736575539561059</v>
      </c>
      <c r="AO11" s="13">
        <v>0.22697911570323329</v>
      </c>
      <c r="AP11" s="13">
        <v>0.2259733194358991</v>
      </c>
      <c r="AQ11" s="13">
        <v>0.36994948440881942</v>
      </c>
      <c r="AR11" s="13">
        <v>0.2291375572029806</v>
      </c>
      <c r="AS11" s="13">
        <v>0.20859205972864089</v>
      </c>
      <c r="AT11" s="13">
        <v>0.22365660872795529</v>
      </c>
      <c r="AV11" s="13">
        <v>0.22707342258201851</v>
      </c>
      <c r="AW11" s="13">
        <v>0.2500484351362709</v>
      </c>
      <c r="AX11" s="13">
        <v>0.20938562710477779</v>
      </c>
      <c r="AY11" s="13">
        <v>0.2365152058000741</v>
      </c>
      <c r="AZ11" s="13">
        <v>0.23497381898821831</v>
      </c>
      <c r="BB11" s="13">
        <v>0.2002231095571857</v>
      </c>
      <c r="BC11" s="13">
        <v>0.24151010532101089</v>
      </c>
      <c r="BD11" s="13">
        <v>0.27922289795493671</v>
      </c>
      <c r="BE11" s="13">
        <v>0.24581264929515709</v>
      </c>
      <c r="BF11" s="13">
        <v>0.20323711456182261</v>
      </c>
      <c r="BH11" s="13">
        <v>0.21286809662389711</v>
      </c>
      <c r="BI11" s="13">
        <v>0.2446110234534172</v>
      </c>
      <c r="BJ11" s="13">
        <v>0.27027673618041392</v>
      </c>
      <c r="BK11" s="13">
        <v>0.24418056788378931</v>
      </c>
      <c r="BL11" s="13">
        <v>0.15488243505991131</v>
      </c>
      <c r="BN11" s="13">
        <v>0.23054050576593479</v>
      </c>
      <c r="BO11" s="13">
        <v>0.3044709559969988</v>
      </c>
      <c r="BP11" s="13">
        <v>0.31970896413428967</v>
      </c>
      <c r="BQ11" s="13">
        <v>0.20118521301981479</v>
      </c>
      <c r="BR11" s="13">
        <v>0.2003723397610031</v>
      </c>
      <c r="BS11" s="13">
        <v>0.20328765262364271</v>
      </c>
    </row>
    <row r="12" spans="2:73" ht="19" customHeight="1" x14ac:dyDescent="0.35">
      <c r="B12" s="12" t="s">
        <v>173</v>
      </c>
      <c r="C12" s="13">
        <v>0.2637015370579287</v>
      </c>
      <c r="D12" s="13">
        <v>0.20841253242096211</v>
      </c>
      <c r="E12" s="13">
        <v>0.25199202403175192</v>
      </c>
      <c r="F12" s="13">
        <v>0.24028889889243529</v>
      </c>
      <c r="G12" s="13">
        <v>0.36008981629765457</v>
      </c>
      <c r="H12" s="13">
        <v>0.17436864750835651</v>
      </c>
      <c r="I12" s="13">
        <v>0.30524008870768921</v>
      </c>
      <c r="K12" s="13">
        <v>0.27177527920442651</v>
      </c>
      <c r="L12" s="13">
        <v>0.25623252853252498</v>
      </c>
      <c r="N12" s="13">
        <v>0.25815768699379488</v>
      </c>
      <c r="O12" s="13">
        <v>0.27044610926991108</v>
      </c>
      <c r="P12" s="13">
        <v>0.26278404831098939</v>
      </c>
      <c r="Q12" s="13">
        <v>0.25952725979431462</v>
      </c>
      <c r="S12" s="13">
        <v>0.23038331033105561</v>
      </c>
      <c r="T12" s="13">
        <v>0.30213776436613199</v>
      </c>
      <c r="U12" s="13">
        <v>0.31995886162300807</v>
      </c>
      <c r="V12" s="13">
        <v>0.27417906857995272</v>
      </c>
      <c r="W12" s="13">
        <v>0.19616977803331109</v>
      </c>
      <c r="X12" s="13">
        <v>0.32214761771003508</v>
      </c>
      <c r="Y12" s="13">
        <v>0.26016642777264087</v>
      </c>
      <c r="Z12" s="13">
        <v>0.26680549001170112</v>
      </c>
      <c r="AB12" s="13">
        <v>0.24106203340449051</v>
      </c>
      <c r="AC12" s="13">
        <v>0.28687208742222042</v>
      </c>
      <c r="AD12" s="13">
        <v>0.29281602689758801</v>
      </c>
      <c r="AE12" s="13">
        <v>0.27321091675530063</v>
      </c>
      <c r="AF12" s="13">
        <v>0.21393667458179541</v>
      </c>
      <c r="AH12" s="13">
        <v>0.27114833858388399</v>
      </c>
      <c r="AI12" s="13">
        <v>0.29901741107765828</v>
      </c>
      <c r="AJ12" s="13">
        <v>0.2044308178883863</v>
      </c>
      <c r="AK12" s="13">
        <v>0.39296121852486943</v>
      </c>
      <c r="AL12" s="13">
        <v>0.27664699792778902</v>
      </c>
      <c r="AM12" s="13">
        <v>0.20171861855297679</v>
      </c>
      <c r="AO12" s="13">
        <v>0.30092596528955778</v>
      </c>
      <c r="AP12" s="13">
        <v>0.28298569031715348</v>
      </c>
      <c r="AQ12" s="13">
        <v>0.19449666331976759</v>
      </c>
      <c r="AR12" s="13">
        <v>0.36584350914400199</v>
      </c>
      <c r="AS12" s="13">
        <v>0.2398934950202411</v>
      </c>
      <c r="AT12" s="13">
        <v>0.20163650938987421</v>
      </c>
      <c r="AV12" s="13">
        <v>0.29456540055385971</v>
      </c>
      <c r="AW12" s="13">
        <v>0.31470307672999648</v>
      </c>
      <c r="AX12" s="13">
        <v>0.37947847087073849</v>
      </c>
      <c r="AY12" s="13">
        <v>0.24063040189304699</v>
      </c>
      <c r="AZ12" s="13">
        <v>0.20230784246437891</v>
      </c>
      <c r="BB12" s="13">
        <v>0.27746270948605078</v>
      </c>
      <c r="BC12" s="13">
        <v>0.2939259591168632</v>
      </c>
      <c r="BD12" s="13">
        <v>0.1911575309737302</v>
      </c>
      <c r="BE12" s="13">
        <v>0.30466085401598608</v>
      </c>
      <c r="BF12" s="13">
        <v>0.23911328076818919</v>
      </c>
      <c r="BH12" s="13">
        <v>0.28916112013357309</v>
      </c>
      <c r="BI12" s="13">
        <v>0.28408713744796837</v>
      </c>
      <c r="BJ12" s="13">
        <v>0.22041964273392131</v>
      </c>
      <c r="BK12" s="13">
        <v>0.31546333200832172</v>
      </c>
      <c r="BL12" s="13">
        <v>0.18653501616195231</v>
      </c>
      <c r="BN12" s="13">
        <v>0.31589418577146111</v>
      </c>
      <c r="BO12" s="13">
        <v>0.18748537460270129</v>
      </c>
      <c r="BP12" s="13">
        <v>0.27098325725074329</v>
      </c>
      <c r="BQ12" s="13">
        <v>0.1570455001568328</v>
      </c>
      <c r="BR12" s="13">
        <v>0.22570631015507531</v>
      </c>
      <c r="BS12" s="13">
        <v>0.27172387132515302</v>
      </c>
    </row>
    <row r="13" spans="2:73" ht="19" customHeight="1" x14ac:dyDescent="0.35">
      <c r="B13" s="12" t="s">
        <v>174</v>
      </c>
      <c r="C13" s="13">
        <v>0.24542690369698389</v>
      </c>
      <c r="D13" s="13">
        <v>0.19264765356328301</v>
      </c>
      <c r="E13" s="13">
        <v>0.19986478414920961</v>
      </c>
      <c r="F13" s="13">
        <v>0.25059363821987563</v>
      </c>
      <c r="G13" s="13">
        <v>0.26832791035235509</v>
      </c>
      <c r="H13" s="13">
        <v>0.31440031041475242</v>
      </c>
      <c r="I13" s="13">
        <v>0.231897157332972</v>
      </c>
      <c r="K13" s="13">
        <v>0.31557626995315602</v>
      </c>
      <c r="L13" s="13">
        <v>0.17354638454351179</v>
      </c>
      <c r="N13" s="13">
        <v>0.29791159580171939</v>
      </c>
      <c r="O13" s="13">
        <v>0.27349244496854619</v>
      </c>
      <c r="P13" s="13">
        <v>0.20745800700847999</v>
      </c>
      <c r="Q13" s="13">
        <v>0.20545749237850139</v>
      </c>
      <c r="S13" s="13">
        <v>0.2484577062668174</v>
      </c>
      <c r="T13" s="13">
        <v>0.22779436081550891</v>
      </c>
      <c r="U13" s="13">
        <v>0.20655999374765119</v>
      </c>
      <c r="V13" s="13">
        <v>0.25736412504999162</v>
      </c>
      <c r="W13" s="13">
        <v>0.2757872444189155</v>
      </c>
      <c r="X13" s="13">
        <v>0.2450347375788606</v>
      </c>
      <c r="Y13" s="13">
        <v>0.18352885052269999</v>
      </c>
      <c r="Z13" s="13">
        <v>0.25956282209022891</v>
      </c>
      <c r="AB13" s="13">
        <v>0.23646375256572069</v>
      </c>
      <c r="AC13" s="13">
        <v>0.21101037717086379</v>
      </c>
      <c r="AD13" s="13">
        <v>0.27320326458311339</v>
      </c>
      <c r="AE13" s="13">
        <v>0.29096880780290668</v>
      </c>
      <c r="AF13" s="13">
        <v>0.29568931519222852</v>
      </c>
      <c r="AH13" s="13">
        <v>0.32004341779818651</v>
      </c>
      <c r="AI13" s="13">
        <v>0.2301362493238068</v>
      </c>
      <c r="AJ13" s="13">
        <v>0.20733806597675941</v>
      </c>
      <c r="AK13" s="13">
        <v>0.1954224619709144</v>
      </c>
      <c r="AL13" s="13">
        <v>0.25953520223961207</v>
      </c>
      <c r="AM13" s="13">
        <v>0.18229713525355451</v>
      </c>
      <c r="AO13" s="13">
        <v>0.26997829644441929</v>
      </c>
      <c r="AP13" s="13">
        <v>0.23736135958907401</v>
      </c>
      <c r="AQ13" s="13">
        <v>0.18320663964230499</v>
      </c>
      <c r="AR13" s="13">
        <v>0.25517585617803068</v>
      </c>
      <c r="AS13" s="13">
        <v>0.38675591146177601</v>
      </c>
      <c r="AT13" s="13">
        <v>0.1727286886040138</v>
      </c>
      <c r="AV13" s="13">
        <v>0.25185397647590901</v>
      </c>
      <c r="AW13" s="13">
        <v>0.20154409429622411</v>
      </c>
      <c r="AX13" s="13">
        <v>0.19795491393578221</v>
      </c>
      <c r="AY13" s="13">
        <v>0.27335266271553571</v>
      </c>
      <c r="AZ13" s="13">
        <v>0.1705623659199767</v>
      </c>
      <c r="BB13" s="13">
        <v>0.33396447854987632</v>
      </c>
      <c r="BC13" s="13">
        <v>0.22739647168057431</v>
      </c>
      <c r="BD13" s="13">
        <v>0.15573360976647929</v>
      </c>
      <c r="BE13" s="13">
        <v>0.20030618725210941</v>
      </c>
      <c r="BF13" s="13">
        <v>0.22740167689144011</v>
      </c>
      <c r="BH13" s="13">
        <v>0.30085274291385422</v>
      </c>
      <c r="BI13" s="13">
        <v>0.24408266780853091</v>
      </c>
      <c r="BJ13" s="13">
        <v>0.15587326296888671</v>
      </c>
      <c r="BK13" s="13">
        <v>0.23081408136947401</v>
      </c>
      <c r="BL13" s="13">
        <v>0.41399986760531071</v>
      </c>
      <c r="BN13" s="13">
        <v>0.24275147838842789</v>
      </c>
      <c r="BO13" s="13">
        <v>0.17781626597746911</v>
      </c>
      <c r="BP13" s="13">
        <v>0.19619600753432451</v>
      </c>
      <c r="BQ13" s="13">
        <v>0.2105719018038032</v>
      </c>
      <c r="BR13" s="13">
        <v>0.27413700455519852</v>
      </c>
      <c r="BS13" s="13">
        <v>0.33168710739734808</v>
      </c>
    </row>
    <row r="14" spans="2:73" ht="19" customHeight="1" x14ac:dyDescent="0.35">
      <c r="B14" s="12" t="s">
        <v>120</v>
      </c>
      <c r="C14" s="13">
        <v>7.8507802107302641E-2</v>
      </c>
      <c r="D14" s="13">
        <v>0.14623228454083201</v>
      </c>
      <c r="E14" s="13">
        <v>0.1204153547627481</v>
      </c>
      <c r="F14" s="13">
        <v>8.2624197164412563E-2</v>
      </c>
      <c r="G14" s="13">
        <v>7.7167360238100433E-2</v>
      </c>
      <c r="H14" s="13">
        <v>4.7910767924202603E-2</v>
      </c>
      <c r="I14" s="13">
        <v>3.8731039201652773E-2</v>
      </c>
      <c r="K14" s="13">
        <v>4.2259705652324293E-2</v>
      </c>
      <c r="L14" s="13">
        <v>0.11493623832233971</v>
      </c>
      <c r="N14" s="13">
        <v>5.1683421979395509E-2</v>
      </c>
      <c r="O14" s="13">
        <v>7.5671716570039488E-2</v>
      </c>
      <c r="P14" s="13">
        <v>7.6757601147889071E-2</v>
      </c>
      <c r="Q14" s="13">
        <v>0.10255187642892841</v>
      </c>
      <c r="S14" s="13">
        <v>7.3539993364796469E-2</v>
      </c>
      <c r="T14" s="13">
        <v>8.637471231973623E-2</v>
      </c>
      <c r="U14" s="13">
        <v>2.9708281054780319E-2</v>
      </c>
      <c r="V14" s="13">
        <v>5.9861144299831782E-2</v>
      </c>
      <c r="W14" s="13">
        <v>8.9709599234206683E-2</v>
      </c>
      <c r="X14" s="13">
        <v>8.8531646627140886E-2</v>
      </c>
      <c r="Y14" s="13">
        <v>9.8749593902290461E-2</v>
      </c>
      <c r="Z14" s="13">
        <v>0.10584372464104851</v>
      </c>
      <c r="AB14" s="13">
        <v>9.9206422417894277E-2</v>
      </c>
      <c r="AC14" s="13">
        <v>6.2980108855424807E-2</v>
      </c>
      <c r="AD14" s="13">
        <v>8.0765971674110038E-2</v>
      </c>
      <c r="AE14" s="13">
        <v>8.5752935532121322E-2</v>
      </c>
      <c r="AF14" s="13">
        <v>4.908235816415131E-2</v>
      </c>
      <c r="AH14" s="13">
        <v>7.3921786523473143E-2</v>
      </c>
      <c r="AI14" s="13">
        <v>5.929567925191162E-2</v>
      </c>
      <c r="AJ14" s="13">
        <v>2.6307134390940269E-2</v>
      </c>
      <c r="AK14" s="13">
        <v>1.986942291838794E-2</v>
      </c>
      <c r="AL14" s="13">
        <v>0.1016656043949232</v>
      </c>
      <c r="AM14" s="13">
        <v>6.1158097456319949E-2</v>
      </c>
      <c r="AO14" s="13">
        <v>7.7400452617392673E-2</v>
      </c>
      <c r="AP14" s="13">
        <v>6.3631810294754565E-2</v>
      </c>
      <c r="AQ14" s="13">
        <v>2.5814427877859269E-2</v>
      </c>
      <c r="AR14" s="13">
        <v>2.6777492091609959E-2</v>
      </c>
      <c r="AS14" s="13">
        <v>7.4427878623030047E-2</v>
      </c>
      <c r="AT14" s="13">
        <v>6.175417889806032E-2</v>
      </c>
      <c r="AV14" s="13">
        <v>6.5513332550290404E-2</v>
      </c>
      <c r="AW14" s="13">
        <v>1.3757334016831451E-2</v>
      </c>
      <c r="AX14" s="13">
        <v>3.1740709335222772E-2</v>
      </c>
      <c r="AY14" s="13">
        <v>0.1023759892737327</v>
      </c>
      <c r="AZ14" s="13">
        <v>5.3236525544016908E-2</v>
      </c>
      <c r="BB14" s="13">
        <v>6.4018315016619184E-2</v>
      </c>
      <c r="BC14" s="13">
        <v>4.7061830348067379E-2</v>
      </c>
      <c r="BD14" s="13">
        <v>3.0314316792324179E-2</v>
      </c>
      <c r="BE14" s="13">
        <v>6.5798361533874555E-2</v>
      </c>
      <c r="BF14" s="13">
        <v>0.13549651402756249</v>
      </c>
      <c r="BH14" s="13">
        <v>6.3358330385358611E-2</v>
      </c>
      <c r="BI14" s="13">
        <v>4.6870233471105999E-2</v>
      </c>
      <c r="BJ14" s="13">
        <v>3.2380956802583863E-2</v>
      </c>
      <c r="BK14" s="13">
        <v>4.7790695377002909E-2</v>
      </c>
      <c r="BL14" s="13">
        <v>9.7555791641034173E-2</v>
      </c>
      <c r="BN14" s="13">
        <v>5.4337974470009619E-2</v>
      </c>
      <c r="BO14" s="13">
        <v>5.2862611357700519E-2</v>
      </c>
      <c r="BP14" s="13">
        <v>4.5276809008324988E-2</v>
      </c>
      <c r="BQ14" s="13">
        <v>2.8509767302831741E-2</v>
      </c>
      <c r="BR14" s="13">
        <v>0.14180642457409159</v>
      </c>
      <c r="BS14" s="13">
        <v>6.0489809093678917E-2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U19"/>
  <sheetViews>
    <sheetView showGridLines="0" workbookViewId="0">
      <pane xSplit="2" topLeftCell="BD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0.20190441652415181</v>
      </c>
      <c r="D9" s="13">
        <v>0.1480151043505856</v>
      </c>
      <c r="E9" s="13">
        <v>0.17980952460548441</v>
      </c>
      <c r="F9" s="13">
        <v>0.1798626037011527</v>
      </c>
      <c r="G9" s="13">
        <v>0.18913923176192621</v>
      </c>
      <c r="H9" s="13">
        <v>0.23242076498123929</v>
      </c>
      <c r="I9" s="13">
        <v>0.24316617120432221</v>
      </c>
      <c r="K9" s="13">
        <v>0.23516291796726979</v>
      </c>
      <c r="L9" s="13">
        <v>0.1691087210730873</v>
      </c>
      <c r="N9" s="13">
        <v>0.20358890751350001</v>
      </c>
      <c r="O9" s="13">
        <v>0.18064517250695111</v>
      </c>
      <c r="P9" s="13">
        <v>0.1866490447862926</v>
      </c>
      <c r="Q9" s="13">
        <v>0.24349378107621281</v>
      </c>
      <c r="S9" s="13">
        <v>0.2379211368242648</v>
      </c>
      <c r="T9" s="13">
        <v>0.15268581047848789</v>
      </c>
      <c r="U9" s="13">
        <v>0.17400673642619921</v>
      </c>
      <c r="V9" s="13">
        <v>0.21391695232578259</v>
      </c>
      <c r="W9" s="13">
        <v>0.2182112162916359</v>
      </c>
      <c r="X9" s="13">
        <v>0.1935908109941199</v>
      </c>
      <c r="Y9" s="13">
        <v>0.1712961254687918</v>
      </c>
      <c r="Z9" s="13">
        <v>0.18067141115017679</v>
      </c>
      <c r="AB9" s="13">
        <v>0.21104918530212799</v>
      </c>
      <c r="AC9" s="13">
        <v>0.2004476703124905</v>
      </c>
      <c r="AD9" s="13">
        <v>0.1858162544386403</v>
      </c>
      <c r="AE9" s="13">
        <v>0.193381219403963</v>
      </c>
      <c r="AF9" s="13">
        <v>0.246095853458111</v>
      </c>
      <c r="AH9" s="13">
        <v>0.2002892616948366</v>
      </c>
      <c r="AI9" s="13">
        <v>0.19741478877375779</v>
      </c>
      <c r="AJ9" s="13">
        <v>0.1843868589983958</v>
      </c>
      <c r="AK9" s="13">
        <v>0.218005661707771</v>
      </c>
      <c r="AL9" s="13">
        <v>0.14227824437509359</v>
      </c>
      <c r="AM9" s="13">
        <v>0.27333754257689402</v>
      </c>
      <c r="AO9" s="13">
        <v>0.20242699337046541</v>
      </c>
      <c r="AP9" s="13">
        <v>0.21673845910809181</v>
      </c>
      <c r="AQ9" s="13">
        <v>0.18117613151568979</v>
      </c>
      <c r="AR9" s="13">
        <v>0.2233908719647241</v>
      </c>
      <c r="AS9" s="13">
        <v>0.14679859535974299</v>
      </c>
      <c r="AT9" s="13">
        <v>0.25758566019441492</v>
      </c>
      <c r="AV9" s="13">
        <v>0.2001894238697626</v>
      </c>
      <c r="AW9" s="13">
        <v>0.18098312251290641</v>
      </c>
      <c r="AX9" s="13">
        <v>0.20987739503371799</v>
      </c>
      <c r="AY9" s="13">
        <v>0.16442291636722761</v>
      </c>
      <c r="AZ9" s="13">
        <v>0.27326647560992823</v>
      </c>
      <c r="BB9" s="13">
        <v>0.206878933398771</v>
      </c>
      <c r="BC9" s="13">
        <v>0.2323620982327661</v>
      </c>
      <c r="BD9" s="13">
        <v>0.25714132426449499</v>
      </c>
      <c r="BE9" s="13">
        <v>0.1702025831080006</v>
      </c>
      <c r="BF9" s="13">
        <v>0.30716211142824662</v>
      </c>
      <c r="BH9" s="13">
        <v>0.224709443165196</v>
      </c>
      <c r="BI9" s="13">
        <v>0.23476107447713351</v>
      </c>
      <c r="BJ9" s="13">
        <v>0.24781983525516549</v>
      </c>
      <c r="BK9" s="13">
        <v>0.15698225993857651</v>
      </c>
      <c r="BL9" s="13">
        <v>0.16394384459708711</v>
      </c>
      <c r="BN9" s="13">
        <v>0.20696493960078841</v>
      </c>
      <c r="BO9" s="13">
        <v>0.23682840029428939</v>
      </c>
      <c r="BP9" s="13">
        <v>0.17368024208947219</v>
      </c>
      <c r="BQ9" s="13">
        <v>0.30166462909256081</v>
      </c>
      <c r="BR9" s="13">
        <v>0.1642347126273766</v>
      </c>
      <c r="BS9" s="13">
        <v>0.20016018686882109</v>
      </c>
    </row>
    <row r="10" spans="2:73" ht="19" customHeight="1" x14ac:dyDescent="0.35">
      <c r="B10" s="12" t="s">
        <v>171</v>
      </c>
      <c r="C10" s="13">
        <v>0.37018972711049281</v>
      </c>
      <c r="D10" s="13">
        <v>0.29490245947457772</v>
      </c>
      <c r="E10" s="13">
        <v>0.34162156803680649</v>
      </c>
      <c r="F10" s="13">
        <v>0.353162993899578</v>
      </c>
      <c r="G10" s="13">
        <v>0.41750591889777888</v>
      </c>
      <c r="H10" s="13">
        <v>0.36140411956034418</v>
      </c>
      <c r="I10" s="13">
        <v>0.40659778991050499</v>
      </c>
      <c r="K10" s="13">
        <v>0.38309630839114539</v>
      </c>
      <c r="L10" s="13">
        <v>0.3558385819754733</v>
      </c>
      <c r="N10" s="13">
        <v>0.42446015710766799</v>
      </c>
      <c r="O10" s="13">
        <v>0.34996026808095809</v>
      </c>
      <c r="P10" s="13">
        <v>0.39867475237047051</v>
      </c>
      <c r="Q10" s="13">
        <v>0.32576513932122408</v>
      </c>
      <c r="S10" s="13">
        <v>0.36198074874965258</v>
      </c>
      <c r="T10" s="13">
        <v>0.42784320662146541</v>
      </c>
      <c r="U10" s="13">
        <v>0.26585559621843369</v>
      </c>
      <c r="V10" s="13">
        <v>0.34609418795170382</v>
      </c>
      <c r="W10" s="13">
        <v>0.33270634735115567</v>
      </c>
      <c r="X10" s="13">
        <v>0.39917413418520847</v>
      </c>
      <c r="Y10" s="13">
        <v>0.29977238233444131</v>
      </c>
      <c r="Z10" s="13">
        <v>0.44405066857035652</v>
      </c>
      <c r="AB10" s="13">
        <v>0.33409611334700989</v>
      </c>
      <c r="AC10" s="13">
        <v>0.37015789760672951</v>
      </c>
      <c r="AD10" s="13">
        <v>0.35484434651635971</v>
      </c>
      <c r="AE10" s="13">
        <v>0.39608793712233792</v>
      </c>
      <c r="AF10" s="13">
        <v>0.44083155921095679</v>
      </c>
      <c r="AH10" s="13">
        <v>0.36441549004499429</v>
      </c>
      <c r="AI10" s="13">
        <v>0.45808461028969027</v>
      </c>
      <c r="AJ10" s="13">
        <v>0.44867955357795458</v>
      </c>
      <c r="AK10" s="13">
        <v>0.352008797565315</v>
      </c>
      <c r="AL10" s="13">
        <v>0.23234269670671329</v>
      </c>
      <c r="AM10" s="13">
        <v>0.39027734462182018</v>
      </c>
      <c r="AO10" s="13">
        <v>0.368295366266574</v>
      </c>
      <c r="AP10" s="13">
        <v>0.44937648381878481</v>
      </c>
      <c r="AQ10" s="13">
        <v>0.43072042721346759</v>
      </c>
      <c r="AR10" s="13">
        <v>0.3735359593273348</v>
      </c>
      <c r="AS10" s="13">
        <v>0.26504342163170719</v>
      </c>
      <c r="AT10" s="13">
        <v>0.38775545150820151</v>
      </c>
      <c r="AV10" s="13">
        <v>0.44024233617662811</v>
      </c>
      <c r="AW10" s="13">
        <v>0.43946002872967338</v>
      </c>
      <c r="AX10" s="13">
        <v>0.36382583408845159</v>
      </c>
      <c r="AY10" s="13">
        <v>0.28591014906904771</v>
      </c>
      <c r="AZ10" s="13">
        <v>0.38554181836688128</v>
      </c>
      <c r="BB10" s="13">
        <v>0.37003277693865377</v>
      </c>
      <c r="BC10" s="13">
        <v>0.45379896628704558</v>
      </c>
      <c r="BD10" s="13">
        <v>0.40648129399948441</v>
      </c>
      <c r="BE10" s="13">
        <v>0.34047186554084191</v>
      </c>
      <c r="BF10" s="13">
        <v>0.22125166277185171</v>
      </c>
      <c r="BH10" s="13">
        <v>0.36568852118586248</v>
      </c>
      <c r="BI10" s="13">
        <v>0.45352813525811142</v>
      </c>
      <c r="BJ10" s="13">
        <v>0.41964118353343982</v>
      </c>
      <c r="BK10" s="13">
        <v>0.36852864701586702</v>
      </c>
      <c r="BL10" s="13">
        <v>0.29306160228909311</v>
      </c>
      <c r="BN10" s="13">
        <v>0.4578135408516803</v>
      </c>
      <c r="BO10" s="13">
        <v>0.39772425664382449</v>
      </c>
      <c r="BP10" s="13">
        <v>0.32221383895396488</v>
      </c>
      <c r="BQ10" s="13">
        <v>0.37619753854459959</v>
      </c>
      <c r="BR10" s="13">
        <v>0.22429980647085671</v>
      </c>
      <c r="BS10" s="13">
        <v>0.35115783185897043</v>
      </c>
    </row>
    <row r="11" spans="2:73" ht="32.15" customHeight="1" x14ac:dyDescent="0.35">
      <c r="B11" s="12" t="s">
        <v>172</v>
      </c>
      <c r="C11" s="13">
        <v>0.2200423017900775</v>
      </c>
      <c r="D11" s="13">
        <v>0.20662024327450229</v>
      </c>
      <c r="E11" s="13">
        <v>0.24061870404317939</v>
      </c>
      <c r="F11" s="13">
        <v>0.22907550324387799</v>
      </c>
      <c r="G11" s="13">
        <v>0.2316227040920098</v>
      </c>
      <c r="H11" s="13">
        <v>0.21116189680822389</v>
      </c>
      <c r="I11" s="13">
        <v>0.20312867519127359</v>
      </c>
      <c r="K11" s="13">
        <v>0.20813736687316409</v>
      </c>
      <c r="L11" s="13">
        <v>0.23245199429706029</v>
      </c>
      <c r="N11" s="13">
        <v>0.2012045628486086</v>
      </c>
      <c r="O11" s="13">
        <v>0.21173037669543179</v>
      </c>
      <c r="P11" s="13">
        <v>0.22711798575384179</v>
      </c>
      <c r="Q11" s="13">
        <v>0.23698050266203591</v>
      </c>
      <c r="S11" s="13">
        <v>0.199977159504305</v>
      </c>
      <c r="T11" s="13">
        <v>0.20777821484604109</v>
      </c>
      <c r="U11" s="13">
        <v>0.30960193028100202</v>
      </c>
      <c r="V11" s="13">
        <v>0.2226954993043842</v>
      </c>
      <c r="W11" s="13">
        <v>0.24085709960173421</v>
      </c>
      <c r="X11" s="13">
        <v>0.1888923903498925</v>
      </c>
      <c r="Y11" s="13">
        <v>0.35655272791530329</v>
      </c>
      <c r="Z11" s="13">
        <v>0.19022088601880599</v>
      </c>
      <c r="AB11" s="13">
        <v>0.2156936466607976</v>
      </c>
      <c r="AC11" s="13">
        <v>0.2112076126209961</v>
      </c>
      <c r="AD11" s="13">
        <v>0.27938941847576582</v>
      </c>
      <c r="AE11" s="13">
        <v>0.21225733791438511</v>
      </c>
      <c r="AF11" s="13">
        <v>0.17462647608437709</v>
      </c>
      <c r="AH11" s="13">
        <v>0.23796766072402181</v>
      </c>
      <c r="AI11" s="13">
        <v>0.18219810358982941</v>
      </c>
      <c r="AJ11" s="13">
        <v>0.26151551206245649</v>
      </c>
      <c r="AK11" s="13">
        <v>0.1922338355107221</v>
      </c>
      <c r="AL11" s="13">
        <v>0.27740981896845601</v>
      </c>
      <c r="AM11" s="13">
        <v>0.18782129236884679</v>
      </c>
      <c r="AO11" s="13">
        <v>0.23044162509428759</v>
      </c>
      <c r="AP11" s="13">
        <v>0.168827935342203</v>
      </c>
      <c r="AQ11" s="13">
        <v>0.24661335802430989</v>
      </c>
      <c r="AR11" s="13">
        <v>0.23459419206461929</v>
      </c>
      <c r="AS11" s="13">
        <v>0.24918437887564679</v>
      </c>
      <c r="AT11" s="13">
        <v>0.21078819534665541</v>
      </c>
      <c r="AV11" s="13">
        <v>0.17043909522065551</v>
      </c>
      <c r="AW11" s="13">
        <v>0.28059999391139478</v>
      </c>
      <c r="AX11" s="13">
        <v>0.24839631970393561</v>
      </c>
      <c r="AY11" s="13">
        <v>0.23871144944893999</v>
      </c>
      <c r="AZ11" s="13">
        <v>0.2162697057208833</v>
      </c>
      <c r="BB11" s="13">
        <v>0.24217493937542359</v>
      </c>
      <c r="BC11" s="13">
        <v>0.1487864724770244</v>
      </c>
      <c r="BD11" s="13">
        <v>0.1947684576543624</v>
      </c>
      <c r="BE11" s="13">
        <v>0.3331067954210451</v>
      </c>
      <c r="BF11" s="13">
        <v>0.13438564747993631</v>
      </c>
      <c r="BH11" s="13">
        <v>0.23237767559735689</v>
      </c>
      <c r="BI11" s="13">
        <v>0.15984774952012379</v>
      </c>
      <c r="BJ11" s="13">
        <v>0.1923342788762871</v>
      </c>
      <c r="BK11" s="13">
        <v>0.29619604863432919</v>
      </c>
      <c r="BL11" s="13">
        <v>0.2425003236512826</v>
      </c>
      <c r="BN11" s="13">
        <v>0.16849088191977379</v>
      </c>
      <c r="BO11" s="13">
        <v>0.24021002556218771</v>
      </c>
      <c r="BP11" s="13">
        <v>0.28032685685341308</v>
      </c>
      <c r="BQ11" s="13">
        <v>0.23883419511720719</v>
      </c>
      <c r="BR11" s="13">
        <v>0.21556350130788429</v>
      </c>
      <c r="BS11" s="13">
        <v>0.2447278159265833</v>
      </c>
    </row>
    <row r="12" spans="2:73" ht="19" customHeight="1" x14ac:dyDescent="0.35">
      <c r="B12" s="12" t="s">
        <v>173</v>
      </c>
      <c r="C12" s="13">
        <v>9.491095189415677E-2</v>
      </c>
      <c r="D12" s="13">
        <v>0.11408388873111069</v>
      </c>
      <c r="E12" s="13">
        <v>0.1014940663958841</v>
      </c>
      <c r="F12" s="13">
        <v>0.10244987996064719</v>
      </c>
      <c r="G12" s="13">
        <v>7.157725400696853E-2</v>
      </c>
      <c r="H12" s="13">
        <v>0.1096505754535699</v>
      </c>
      <c r="I12" s="13">
        <v>8.3347381069076132E-2</v>
      </c>
      <c r="K12" s="13">
        <v>8.7108941261728967E-2</v>
      </c>
      <c r="L12" s="13">
        <v>0.1029307006801487</v>
      </c>
      <c r="N12" s="13">
        <v>8.5972632488971495E-2</v>
      </c>
      <c r="O12" s="13">
        <v>0.127007495625622</v>
      </c>
      <c r="P12" s="13">
        <v>6.6358515330825527E-2</v>
      </c>
      <c r="Q12" s="13">
        <v>8.7061100772681851E-2</v>
      </c>
      <c r="S12" s="13">
        <v>6.8889676384051038E-2</v>
      </c>
      <c r="T12" s="13">
        <v>9.0948498610104789E-2</v>
      </c>
      <c r="U12" s="13">
        <v>0.172433628458594</v>
      </c>
      <c r="V12" s="13">
        <v>0.1164917827895907</v>
      </c>
      <c r="W12" s="13">
        <v>9.8778923575172289E-2</v>
      </c>
      <c r="X12" s="13">
        <v>0.1023742031459309</v>
      </c>
      <c r="Y12" s="13">
        <v>0.1132239156032115</v>
      </c>
      <c r="Z12" s="13">
        <v>7.4182719797296418E-2</v>
      </c>
      <c r="AB12" s="13">
        <v>0.10854112905198821</v>
      </c>
      <c r="AC12" s="13">
        <v>0.1074166697469808</v>
      </c>
      <c r="AD12" s="13">
        <v>7.4979638921972278E-2</v>
      </c>
      <c r="AE12" s="13">
        <v>8.3327725627877908E-2</v>
      </c>
      <c r="AF12" s="13">
        <v>7.35027970922391E-2</v>
      </c>
      <c r="AH12" s="13">
        <v>0.1064422583166275</v>
      </c>
      <c r="AI12" s="13">
        <v>8.0698827765086342E-2</v>
      </c>
      <c r="AJ12" s="13">
        <v>2.7414622089734459E-2</v>
      </c>
      <c r="AK12" s="13">
        <v>0.14579453977724099</v>
      </c>
      <c r="AL12" s="13">
        <v>0.1640692788926138</v>
      </c>
      <c r="AM12" s="13">
        <v>4.7608942392169618E-2</v>
      </c>
      <c r="AO12" s="13">
        <v>0.1083929627543375</v>
      </c>
      <c r="AP12" s="13">
        <v>8.6368376464142957E-2</v>
      </c>
      <c r="AQ12" s="13">
        <v>5.6867024035658048E-2</v>
      </c>
      <c r="AR12" s="13">
        <v>0.1031904126410781</v>
      </c>
      <c r="AS12" s="13">
        <v>0.16139167997208331</v>
      </c>
      <c r="AT12" s="13">
        <v>4.1146959671395283E-2</v>
      </c>
      <c r="AV12" s="13">
        <v>8.9859490646275991E-2</v>
      </c>
      <c r="AW12" s="13">
        <v>4.315682052054394E-2</v>
      </c>
      <c r="AX12" s="13">
        <v>0.1090266473707993</v>
      </c>
      <c r="AY12" s="13">
        <v>0.17853430561543171</v>
      </c>
      <c r="AZ12" s="13">
        <v>3.5991506219640937E-2</v>
      </c>
      <c r="BB12" s="13">
        <v>9.2194726296565527E-2</v>
      </c>
      <c r="BC12" s="13">
        <v>9.1494050466007323E-2</v>
      </c>
      <c r="BD12" s="13">
        <v>6.2177121067844163E-2</v>
      </c>
      <c r="BE12" s="13">
        <v>9.6388993862010275E-2</v>
      </c>
      <c r="BF12" s="13">
        <v>0.1277341336806655</v>
      </c>
      <c r="BH12" s="13">
        <v>9.8064719973438366E-2</v>
      </c>
      <c r="BI12" s="13">
        <v>7.3234984333265349E-2</v>
      </c>
      <c r="BJ12" s="13">
        <v>6.5014947676645479E-2</v>
      </c>
      <c r="BK12" s="13">
        <v>0.10384958893786179</v>
      </c>
      <c r="BL12" s="13">
        <v>0.1126948825063669</v>
      </c>
      <c r="BN12" s="13">
        <v>8.6597134722990257E-2</v>
      </c>
      <c r="BO12" s="13">
        <v>3.0801298641855431E-2</v>
      </c>
      <c r="BP12" s="13">
        <v>0.15360922910565969</v>
      </c>
      <c r="BQ12" s="13">
        <v>4.3146660934725183E-2</v>
      </c>
      <c r="BR12" s="13">
        <v>0.19300855146463741</v>
      </c>
      <c r="BS12" s="13">
        <v>0.1039480198316519</v>
      </c>
    </row>
    <row r="13" spans="2:73" ht="19" customHeight="1" x14ac:dyDescent="0.35">
      <c r="B13" s="12" t="s">
        <v>174</v>
      </c>
      <c r="C13" s="13">
        <v>4.1323174019380807E-2</v>
      </c>
      <c r="D13" s="13">
        <v>3.6534053018465948E-2</v>
      </c>
      <c r="E13" s="13">
        <v>3.9770477058611753E-2</v>
      </c>
      <c r="F13" s="13">
        <v>6.5034613993016313E-2</v>
      </c>
      <c r="G13" s="13">
        <v>2.7154375196984059E-2</v>
      </c>
      <c r="H13" s="13">
        <v>4.7813913802359283E-2</v>
      </c>
      <c r="I13" s="13">
        <v>3.5005919411352449E-2</v>
      </c>
      <c r="K13" s="13">
        <v>3.7411810635137932E-2</v>
      </c>
      <c r="L13" s="13">
        <v>4.5329342192585102E-2</v>
      </c>
      <c r="N13" s="13">
        <v>4.4465856508868411E-2</v>
      </c>
      <c r="O13" s="13">
        <v>4.9288383580477241E-2</v>
      </c>
      <c r="P13" s="13">
        <v>2.519893103788649E-2</v>
      </c>
      <c r="Q13" s="13">
        <v>4.5120512298628353E-2</v>
      </c>
      <c r="S13" s="13">
        <v>4.3346168751705397E-2</v>
      </c>
      <c r="T13" s="13">
        <v>4.451499355489464E-2</v>
      </c>
      <c r="U13" s="13">
        <v>4.3975574022511177E-2</v>
      </c>
      <c r="V13" s="13">
        <v>3.2592976752805591E-2</v>
      </c>
      <c r="W13" s="13">
        <v>3.928822252488727E-2</v>
      </c>
      <c r="X13" s="13">
        <v>3.9432739410719342E-2</v>
      </c>
      <c r="Y13" s="13">
        <v>3.6735566438012318E-2</v>
      </c>
      <c r="Z13" s="13">
        <v>4.8858201291882751E-2</v>
      </c>
      <c r="AB13" s="13">
        <v>6.121819300844919E-2</v>
      </c>
      <c r="AC13" s="13">
        <v>3.6934081028862968E-2</v>
      </c>
      <c r="AD13" s="13">
        <v>4.5986380734190029E-2</v>
      </c>
      <c r="AE13" s="13">
        <v>2.1243320775041999E-2</v>
      </c>
      <c r="AF13" s="13">
        <v>4.3977058454643933E-2</v>
      </c>
      <c r="AH13" s="13">
        <v>3.9891552739484477E-2</v>
      </c>
      <c r="AI13" s="13">
        <v>2.7942847066394948E-2</v>
      </c>
      <c r="AJ13" s="13">
        <v>3.7414528083707703E-2</v>
      </c>
      <c r="AK13" s="13">
        <v>1.913614282231119E-2</v>
      </c>
      <c r="AL13" s="13">
        <v>9.1861922870455373E-2</v>
      </c>
      <c r="AM13" s="13">
        <v>5.3859943816386251E-2</v>
      </c>
      <c r="AO13" s="13">
        <v>3.1366216451073833E-2</v>
      </c>
      <c r="AP13" s="13">
        <v>3.3080889570062437E-2</v>
      </c>
      <c r="AQ13" s="13">
        <v>4.4794324300854928E-2</v>
      </c>
      <c r="AR13" s="13">
        <v>9.9316639657357191E-3</v>
      </c>
      <c r="AS13" s="13">
        <v>9.7910765594822813E-2</v>
      </c>
      <c r="AT13" s="13">
        <v>4.591246029965429E-2</v>
      </c>
      <c r="AV13" s="13">
        <v>3.7613433247139241E-2</v>
      </c>
      <c r="AW13" s="13">
        <v>2.6427784298842662E-2</v>
      </c>
      <c r="AX13" s="13">
        <v>1.7685524638999021E-2</v>
      </c>
      <c r="AY13" s="13">
        <v>7.0890609467152713E-2</v>
      </c>
      <c r="AZ13" s="13">
        <v>3.6147662092571212E-2</v>
      </c>
      <c r="BB13" s="13">
        <v>4.3382973304724223E-2</v>
      </c>
      <c r="BC13" s="13">
        <v>2.5040560019836091E-2</v>
      </c>
      <c r="BD13" s="13">
        <v>4.9608070763044458E-2</v>
      </c>
      <c r="BE13" s="13">
        <v>2.6825544704223301E-2</v>
      </c>
      <c r="BF13" s="13">
        <v>0.16158383347971689</v>
      </c>
      <c r="BH13" s="13">
        <v>3.210953285028139E-2</v>
      </c>
      <c r="BI13" s="13">
        <v>3.0485229918014351E-2</v>
      </c>
      <c r="BJ13" s="13">
        <v>4.6958756168536911E-2</v>
      </c>
      <c r="BK13" s="13">
        <v>2.7489497301685331E-2</v>
      </c>
      <c r="BL13" s="13">
        <v>0.1637360628352883</v>
      </c>
      <c r="BN13" s="13">
        <v>2.9538186675196459E-2</v>
      </c>
      <c r="BO13" s="13">
        <v>4.7324499626521903E-2</v>
      </c>
      <c r="BP13" s="13">
        <v>2.4794319499208059E-2</v>
      </c>
      <c r="BQ13" s="13">
        <v>3.025650168233731E-2</v>
      </c>
      <c r="BR13" s="13">
        <v>0.12054509606023379</v>
      </c>
      <c r="BS13" s="13">
        <v>4.6601291469888798E-2</v>
      </c>
    </row>
    <row r="14" spans="2:73" ht="19" customHeight="1" x14ac:dyDescent="0.35">
      <c r="B14" s="12" t="s">
        <v>120</v>
      </c>
      <c r="C14" s="13">
        <v>7.1629428661740421E-2</v>
      </c>
      <c r="D14" s="13">
        <v>0.19984425115075791</v>
      </c>
      <c r="E14" s="13">
        <v>9.6685659860033774E-2</v>
      </c>
      <c r="F14" s="13">
        <v>7.0414405201727551E-2</v>
      </c>
      <c r="G14" s="13">
        <v>6.3000516044332433E-2</v>
      </c>
      <c r="H14" s="13">
        <v>3.754872939426341E-2</v>
      </c>
      <c r="I14" s="13">
        <v>2.8754063213470599E-2</v>
      </c>
      <c r="K14" s="13">
        <v>4.9082654871553902E-2</v>
      </c>
      <c r="L14" s="13">
        <v>9.4340659781645367E-2</v>
      </c>
      <c r="N14" s="13">
        <v>4.0307883532383487E-2</v>
      </c>
      <c r="O14" s="13">
        <v>8.1368303510559653E-2</v>
      </c>
      <c r="P14" s="13">
        <v>9.6000770720682957E-2</v>
      </c>
      <c r="Q14" s="13">
        <v>6.1578963869217233E-2</v>
      </c>
      <c r="S14" s="13">
        <v>8.7885109786021084E-2</v>
      </c>
      <c r="T14" s="13">
        <v>7.6229275889006048E-2</v>
      </c>
      <c r="U14" s="13">
        <v>3.4126534593259962E-2</v>
      </c>
      <c r="V14" s="13">
        <v>6.8208600875733091E-2</v>
      </c>
      <c r="W14" s="13">
        <v>7.0158190655414759E-2</v>
      </c>
      <c r="X14" s="13">
        <v>7.653572191412901E-2</v>
      </c>
      <c r="Y14" s="13">
        <v>2.2419282240239952E-2</v>
      </c>
      <c r="Z14" s="13">
        <v>6.2016113171481542E-2</v>
      </c>
      <c r="AB14" s="13">
        <v>6.9401732629626955E-2</v>
      </c>
      <c r="AC14" s="13">
        <v>7.3836068683940034E-2</v>
      </c>
      <c r="AD14" s="13">
        <v>5.8983960913071967E-2</v>
      </c>
      <c r="AE14" s="13">
        <v>9.370245915639408E-2</v>
      </c>
      <c r="AF14" s="13">
        <v>2.0966255699672219E-2</v>
      </c>
      <c r="AH14" s="13">
        <v>5.0993776480035342E-2</v>
      </c>
      <c r="AI14" s="13">
        <v>5.3660822515241333E-2</v>
      </c>
      <c r="AJ14" s="13">
        <v>4.0588925187750848E-2</v>
      </c>
      <c r="AK14" s="13">
        <v>7.2821022616639641E-2</v>
      </c>
      <c r="AL14" s="13">
        <v>9.2038038186667656E-2</v>
      </c>
      <c r="AM14" s="13">
        <v>4.7094934223883347E-2</v>
      </c>
      <c r="AO14" s="13">
        <v>5.907683606326166E-2</v>
      </c>
      <c r="AP14" s="13">
        <v>4.5607855696714938E-2</v>
      </c>
      <c r="AQ14" s="13">
        <v>3.9828734910019613E-2</v>
      </c>
      <c r="AR14" s="13">
        <v>5.5356900036507888E-2</v>
      </c>
      <c r="AS14" s="13">
        <v>7.9671158565996728E-2</v>
      </c>
      <c r="AT14" s="13">
        <v>5.6811272979678633E-2</v>
      </c>
      <c r="AV14" s="13">
        <v>6.16562208395387E-2</v>
      </c>
      <c r="AW14" s="13">
        <v>2.937225002663876E-2</v>
      </c>
      <c r="AX14" s="13">
        <v>5.1188279164096517E-2</v>
      </c>
      <c r="AY14" s="13">
        <v>6.1530570032200388E-2</v>
      </c>
      <c r="AZ14" s="13">
        <v>5.2782831990094849E-2</v>
      </c>
      <c r="BB14" s="13">
        <v>4.533565068586163E-2</v>
      </c>
      <c r="BC14" s="13">
        <v>4.8517852517320423E-2</v>
      </c>
      <c r="BD14" s="13">
        <v>2.9823732250769359E-2</v>
      </c>
      <c r="BE14" s="13">
        <v>3.3004217363878888E-2</v>
      </c>
      <c r="BF14" s="13">
        <v>4.7882611159582873E-2</v>
      </c>
      <c r="BH14" s="13">
        <v>4.7050107227864797E-2</v>
      </c>
      <c r="BI14" s="13">
        <v>4.8142826493351581E-2</v>
      </c>
      <c r="BJ14" s="13">
        <v>2.823099848992516E-2</v>
      </c>
      <c r="BK14" s="13">
        <v>4.6953958171680098E-2</v>
      </c>
      <c r="BL14" s="13">
        <v>2.4063284120882069E-2</v>
      </c>
      <c r="BN14" s="13">
        <v>5.059531622957076E-2</v>
      </c>
      <c r="BO14" s="13">
        <v>4.711151923132112E-2</v>
      </c>
      <c r="BP14" s="13">
        <v>4.5375513498281818E-2</v>
      </c>
      <c r="BQ14" s="13">
        <v>9.9004746285700548E-3</v>
      </c>
      <c r="BR14" s="13">
        <v>8.2348332069011584E-2</v>
      </c>
      <c r="BS14" s="13">
        <v>5.3404854044084467E-2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U19"/>
  <sheetViews>
    <sheetView showGridLines="0" workbookViewId="0">
      <pane xSplit="2" topLeftCell="AX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170</v>
      </c>
      <c r="C9" s="13">
        <v>0.22679513848328309</v>
      </c>
      <c r="D9" s="13">
        <v>0.20491950403878981</v>
      </c>
      <c r="E9" s="13">
        <v>0.1951030718255039</v>
      </c>
      <c r="F9" s="13">
        <v>0.18011423076353339</v>
      </c>
      <c r="G9" s="13">
        <v>0.26267674964397142</v>
      </c>
      <c r="H9" s="13">
        <v>0.2188571477158153</v>
      </c>
      <c r="I9" s="13">
        <v>0.26883555100649059</v>
      </c>
      <c r="K9" s="13">
        <v>0.2287758576797401</v>
      </c>
      <c r="L9" s="13">
        <v>0.22304106677089941</v>
      </c>
      <c r="N9" s="13">
        <v>0.2502950120677857</v>
      </c>
      <c r="O9" s="13">
        <v>0.18889654105317269</v>
      </c>
      <c r="P9" s="13">
        <v>0.2277371164054971</v>
      </c>
      <c r="Q9" s="13">
        <v>0.25248122305901621</v>
      </c>
      <c r="S9" s="13">
        <v>0.20082448379632359</v>
      </c>
      <c r="T9" s="13">
        <v>0.18419180240775529</v>
      </c>
      <c r="U9" s="13">
        <v>0.24125531127156549</v>
      </c>
      <c r="V9" s="13">
        <v>0.26214553818935299</v>
      </c>
      <c r="W9" s="13">
        <v>0.24811480568618699</v>
      </c>
      <c r="X9" s="13">
        <v>0.24442551523223899</v>
      </c>
      <c r="Y9" s="13">
        <v>0.23391324516955769</v>
      </c>
      <c r="Z9" s="13">
        <v>0.26114797092211711</v>
      </c>
      <c r="AB9" s="13">
        <v>0.24392449542883129</v>
      </c>
      <c r="AC9" s="13">
        <v>0.2234464781871989</v>
      </c>
      <c r="AD9" s="13">
        <v>0.22605202072299821</v>
      </c>
      <c r="AE9" s="13">
        <v>0.222660936707232</v>
      </c>
      <c r="AF9" s="13">
        <v>0.25428798740849451</v>
      </c>
      <c r="AH9" s="13">
        <v>0.28554716171265521</v>
      </c>
      <c r="AI9" s="13">
        <v>0.21073915161697671</v>
      </c>
      <c r="AJ9" s="13">
        <v>0.19327178307225651</v>
      </c>
      <c r="AK9" s="13">
        <v>0.13631343897067469</v>
      </c>
      <c r="AL9" s="13">
        <v>0.16939252972514179</v>
      </c>
      <c r="AM9" s="13">
        <v>0.21702442088550211</v>
      </c>
      <c r="AO9" s="13">
        <v>0.2662574440007236</v>
      </c>
      <c r="AP9" s="13">
        <v>0.22288799047957369</v>
      </c>
      <c r="AQ9" s="13">
        <v>0.2219754829937263</v>
      </c>
      <c r="AR9" s="13">
        <v>0.16288185028260951</v>
      </c>
      <c r="AS9" s="13">
        <v>0.21437148424026761</v>
      </c>
      <c r="AT9" s="13">
        <v>0.20533500066440299</v>
      </c>
      <c r="AV9" s="13">
        <v>0.25082655512421048</v>
      </c>
      <c r="AW9" s="13">
        <v>0.18677334831013881</v>
      </c>
      <c r="AX9" s="13">
        <v>0.1815678149221189</v>
      </c>
      <c r="AY9" s="13">
        <v>0.2175506421012551</v>
      </c>
      <c r="AZ9" s="13">
        <v>0.2184729746337882</v>
      </c>
      <c r="BB9" s="13">
        <v>0.26370041530976512</v>
      </c>
      <c r="BC9" s="13">
        <v>0.20862562629945181</v>
      </c>
      <c r="BD9" s="13">
        <v>0.2549445331421436</v>
      </c>
      <c r="BE9" s="13">
        <v>0.1787518786183348</v>
      </c>
      <c r="BF9" s="13">
        <v>0.28157384273439851</v>
      </c>
      <c r="BH9" s="13">
        <v>0.27440280779483078</v>
      </c>
      <c r="BI9" s="13">
        <v>0.18371221819504799</v>
      </c>
      <c r="BJ9" s="13">
        <v>0.25581109142303782</v>
      </c>
      <c r="BK9" s="13">
        <v>0.19298472539545361</v>
      </c>
      <c r="BL9" s="13">
        <v>0.27942346191479628</v>
      </c>
      <c r="BN9" s="13">
        <v>0.21285593180956669</v>
      </c>
      <c r="BO9" s="13">
        <v>0.25886760358466959</v>
      </c>
      <c r="BP9" s="13">
        <v>0.156075924989342</v>
      </c>
      <c r="BQ9" s="13">
        <v>0.24035839373780249</v>
      </c>
      <c r="BR9" s="13">
        <v>0.2398850407725692</v>
      </c>
      <c r="BS9" s="13">
        <v>0.26294425654925468</v>
      </c>
    </row>
    <row r="10" spans="2:73" ht="19" customHeight="1" x14ac:dyDescent="0.35">
      <c r="B10" s="12" t="s">
        <v>171</v>
      </c>
      <c r="C10" s="13">
        <v>0.43970408886089862</v>
      </c>
      <c r="D10" s="13">
        <v>0.33958550803676718</v>
      </c>
      <c r="E10" s="13">
        <v>0.42058249382123558</v>
      </c>
      <c r="F10" s="13">
        <v>0.4553239444483958</v>
      </c>
      <c r="G10" s="13">
        <v>0.46286874154396612</v>
      </c>
      <c r="H10" s="13">
        <v>0.4423916999285023</v>
      </c>
      <c r="I10" s="13">
        <v>0.46861112921712561</v>
      </c>
      <c r="K10" s="13">
        <v>0.45260762385248388</v>
      </c>
      <c r="L10" s="13">
        <v>0.4278089097525164</v>
      </c>
      <c r="N10" s="13">
        <v>0.44516175053167262</v>
      </c>
      <c r="O10" s="13">
        <v>0.45244636559021872</v>
      </c>
      <c r="P10" s="13">
        <v>0.41232331962861829</v>
      </c>
      <c r="Q10" s="13">
        <v>0.45108028688509327</v>
      </c>
      <c r="S10" s="13">
        <v>0.42253871555310002</v>
      </c>
      <c r="T10" s="13">
        <v>0.46405511014709538</v>
      </c>
      <c r="U10" s="13">
        <v>0.44205616522990931</v>
      </c>
      <c r="V10" s="13">
        <v>0.44408682817795508</v>
      </c>
      <c r="W10" s="13">
        <v>0.45702158497650958</v>
      </c>
      <c r="X10" s="13">
        <v>0.46645707982479218</v>
      </c>
      <c r="Y10" s="13">
        <v>0.40112542624785108</v>
      </c>
      <c r="Z10" s="13">
        <v>0.40374054818976107</v>
      </c>
      <c r="AB10" s="13">
        <v>0.42959003097482212</v>
      </c>
      <c r="AC10" s="13">
        <v>0.43488817562994292</v>
      </c>
      <c r="AD10" s="13">
        <v>0.44857814004006258</v>
      </c>
      <c r="AE10" s="13">
        <v>0.43833577418527581</v>
      </c>
      <c r="AF10" s="13">
        <v>0.5051898689348957</v>
      </c>
      <c r="AH10" s="13">
        <v>0.41308326466638717</v>
      </c>
      <c r="AI10" s="13">
        <v>0.46666169017996451</v>
      </c>
      <c r="AJ10" s="13">
        <v>0.54229884796188521</v>
      </c>
      <c r="AK10" s="13">
        <v>0.56462787162323536</v>
      </c>
      <c r="AL10" s="13">
        <v>0.43895257003742522</v>
      </c>
      <c r="AM10" s="13">
        <v>0.40572486591520918</v>
      </c>
      <c r="AO10" s="13">
        <v>0.41484097807201009</v>
      </c>
      <c r="AP10" s="13">
        <v>0.4602045944943855</v>
      </c>
      <c r="AQ10" s="13">
        <v>0.50661626853356101</v>
      </c>
      <c r="AR10" s="13">
        <v>0.54750865352173028</v>
      </c>
      <c r="AS10" s="13">
        <v>0.44351215271817462</v>
      </c>
      <c r="AT10" s="13">
        <v>0.42998238961924262</v>
      </c>
      <c r="AV10" s="13">
        <v>0.43325822653103652</v>
      </c>
      <c r="AW10" s="13">
        <v>0.57195396240115171</v>
      </c>
      <c r="AX10" s="13">
        <v>0.58841020907163744</v>
      </c>
      <c r="AY10" s="13">
        <v>0.40625728276657119</v>
      </c>
      <c r="AZ10" s="13">
        <v>0.42601720036249691</v>
      </c>
      <c r="BB10" s="13">
        <v>0.44901413595691198</v>
      </c>
      <c r="BC10" s="13">
        <v>0.45301990944602671</v>
      </c>
      <c r="BD10" s="13">
        <v>0.46768680842831878</v>
      </c>
      <c r="BE10" s="13">
        <v>0.53567659475848894</v>
      </c>
      <c r="BF10" s="13">
        <v>0.33444840250231522</v>
      </c>
      <c r="BH10" s="13">
        <v>0.43683600480205931</v>
      </c>
      <c r="BI10" s="13">
        <v>0.49477471003873491</v>
      </c>
      <c r="BJ10" s="13">
        <v>0.47742522006149729</v>
      </c>
      <c r="BK10" s="13">
        <v>0.48592366234190459</v>
      </c>
      <c r="BL10" s="13">
        <v>0.39671805736810362</v>
      </c>
      <c r="BN10" s="13">
        <v>0.43790391676547452</v>
      </c>
      <c r="BO10" s="13">
        <v>0.49981940238140299</v>
      </c>
      <c r="BP10" s="13">
        <v>0.58699776480118937</v>
      </c>
      <c r="BQ10" s="13">
        <v>0.4027659031067749</v>
      </c>
      <c r="BR10" s="13">
        <v>0.35089196291023522</v>
      </c>
      <c r="BS10" s="13">
        <v>0.44471257090357658</v>
      </c>
    </row>
    <row r="11" spans="2:73" ht="32.15" customHeight="1" x14ac:dyDescent="0.35">
      <c r="B11" s="12" t="s">
        <v>172</v>
      </c>
      <c r="C11" s="13">
        <v>0.2103991924622855</v>
      </c>
      <c r="D11" s="13">
        <v>0.24172556726322589</v>
      </c>
      <c r="E11" s="13">
        <v>0.21765751539553699</v>
      </c>
      <c r="F11" s="13">
        <v>0.25738091880252939</v>
      </c>
      <c r="G11" s="13">
        <v>0.16610681368414179</v>
      </c>
      <c r="H11" s="13">
        <v>0.2272730243279214</v>
      </c>
      <c r="I11" s="13">
        <v>0.18144644972195051</v>
      </c>
      <c r="K11" s="13">
        <v>0.21179994711352149</v>
      </c>
      <c r="L11" s="13">
        <v>0.20948097516706879</v>
      </c>
      <c r="N11" s="13">
        <v>0.1931501093362171</v>
      </c>
      <c r="O11" s="13">
        <v>0.21448995703366669</v>
      </c>
      <c r="P11" s="13">
        <v>0.23519866056573141</v>
      </c>
      <c r="Q11" s="13">
        <v>0.18937584309482999</v>
      </c>
      <c r="S11" s="13">
        <v>0.2390686967022681</v>
      </c>
      <c r="T11" s="13">
        <v>0.21557739382124441</v>
      </c>
      <c r="U11" s="13">
        <v>0.22661919021452301</v>
      </c>
      <c r="V11" s="13">
        <v>0.1929942078016495</v>
      </c>
      <c r="W11" s="13">
        <v>0.1943835615326881</v>
      </c>
      <c r="X11" s="13">
        <v>0.1380216380643095</v>
      </c>
      <c r="Y11" s="13">
        <v>0.29112651094358738</v>
      </c>
      <c r="Z11" s="13">
        <v>0.20173886123898241</v>
      </c>
      <c r="AB11" s="13">
        <v>0.2072531227774512</v>
      </c>
      <c r="AC11" s="13">
        <v>0.24046973222214421</v>
      </c>
      <c r="AD11" s="13">
        <v>0.19666204837914211</v>
      </c>
      <c r="AE11" s="13">
        <v>0.1619956627208963</v>
      </c>
      <c r="AF11" s="13">
        <v>0.1462519007262493</v>
      </c>
      <c r="AH11" s="13">
        <v>0.2022622845133985</v>
      </c>
      <c r="AI11" s="13">
        <v>0.2182117296403181</v>
      </c>
      <c r="AJ11" s="13">
        <v>0.193455363181776</v>
      </c>
      <c r="AK11" s="13">
        <v>0.2189767077621621</v>
      </c>
      <c r="AL11" s="13">
        <v>0.18102234464799941</v>
      </c>
      <c r="AM11" s="13">
        <v>0.23318043115103701</v>
      </c>
      <c r="AO11" s="13">
        <v>0.22043457877703121</v>
      </c>
      <c r="AP11" s="13">
        <v>0.20478586540236671</v>
      </c>
      <c r="AQ11" s="13">
        <v>0.18423058305218329</v>
      </c>
      <c r="AR11" s="13">
        <v>0.21662262904014351</v>
      </c>
      <c r="AS11" s="13">
        <v>0.17421433739364781</v>
      </c>
      <c r="AT11" s="13">
        <v>0.23289667425816829</v>
      </c>
      <c r="AV11" s="13">
        <v>0.1986112693161371</v>
      </c>
      <c r="AW11" s="13">
        <v>0.16466190624539931</v>
      </c>
      <c r="AX11" s="13">
        <v>0.16128344306086531</v>
      </c>
      <c r="AY11" s="13">
        <v>0.22112638358356029</v>
      </c>
      <c r="AZ11" s="13">
        <v>0.2315687847113595</v>
      </c>
      <c r="BB11" s="13">
        <v>0.19095614460787211</v>
      </c>
      <c r="BC11" s="13">
        <v>0.22686910166431651</v>
      </c>
      <c r="BD11" s="13">
        <v>0.18567140904797319</v>
      </c>
      <c r="BE11" s="13">
        <v>0.18643034792065349</v>
      </c>
      <c r="BF11" s="13">
        <v>0.12443209292587749</v>
      </c>
      <c r="BH11" s="13">
        <v>0.19196841532109421</v>
      </c>
      <c r="BI11" s="13">
        <v>0.2255459152173456</v>
      </c>
      <c r="BJ11" s="13">
        <v>0.1820669081141113</v>
      </c>
      <c r="BK11" s="13">
        <v>0.21107670269276099</v>
      </c>
      <c r="BL11" s="13">
        <v>0.15582136475909919</v>
      </c>
      <c r="BN11" s="13">
        <v>0.21332435622306681</v>
      </c>
      <c r="BO11" s="13">
        <v>0.1536711403978212</v>
      </c>
      <c r="BP11" s="13">
        <v>0.17539680161838461</v>
      </c>
      <c r="BQ11" s="13">
        <v>0.24670330074018601</v>
      </c>
      <c r="BR11" s="13">
        <v>0.2475441894666516</v>
      </c>
      <c r="BS11" s="13">
        <v>0.1928684353765793</v>
      </c>
    </row>
    <row r="12" spans="2:73" ht="19" customHeight="1" x14ac:dyDescent="0.35">
      <c r="B12" s="12" t="s">
        <v>173</v>
      </c>
      <c r="C12" s="13">
        <v>5.488961888706282E-2</v>
      </c>
      <c r="D12" s="13">
        <v>7.2992479336239216E-2</v>
      </c>
      <c r="E12" s="13">
        <v>7.0759058016209284E-2</v>
      </c>
      <c r="F12" s="13">
        <v>5.449631503064243E-2</v>
      </c>
      <c r="G12" s="13">
        <v>6.0002398425728173E-2</v>
      </c>
      <c r="H12" s="13">
        <v>4.357422368094787E-2</v>
      </c>
      <c r="I12" s="13">
        <v>4.0086001376722233E-2</v>
      </c>
      <c r="K12" s="13">
        <v>5.2949730693728519E-2</v>
      </c>
      <c r="L12" s="13">
        <v>5.6955410975467427E-2</v>
      </c>
      <c r="N12" s="13">
        <v>7.451444461871376E-2</v>
      </c>
      <c r="O12" s="13">
        <v>7.9673331892612928E-2</v>
      </c>
      <c r="P12" s="13">
        <v>2.8260047284623061E-2</v>
      </c>
      <c r="Q12" s="13">
        <v>3.6499351102160127E-2</v>
      </c>
      <c r="S12" s="13">
        <v>6.2763341484170412E-2</v>
      </c>
      <c r="T12" s="13">
        <v>7.3471851770702298E-2</v>
      </c>
      <c r="U12" s="13">
        <v>2.5956017166108809E-2</v>
      </c>
      <c r="V12" s="13">
        <v>4.2533893847308983E-2</v>
      </c>
      <c r="W12" s="13">
        <v>5.1728174928601101E-2</v>
      </c>
      <c r="X12" s="13">
        <v>5.4819736394281088E-2</v>
      </c>
      <c r="Y12" s="13">
        <v>2.9538543405257679E-2</v>
      </c>
      <c r="Z12" s="13">
        <v>5.2285243745048247E-2</v>
      </c>
      <c r="AB12" s="13">
        <v>4.7296433117602871E-2</v>
      </c>
      <c r="AC12" s="13">
        <v>4.4039444416438797E-2</v>
      </c>
      <c r="AD12" s="13">
        <v>7.1673669556335862E-2</v>
      </c>
      <c r="AE12" s="13">
        <v>7.5834523085285155E-2</v>
      </c>
      <c r="AF12" s="13">
        <v>5.7019035330337912E-2</v>
      </c>
      <c r="AH12" s="13">
        <v>5.2230527807293467E-2</v>
      </c>
      <c r="AI12" s="13">
        <v>6.4262512891955212E-2</v>
      </c>
      <c r="AJ12" s="13">
        <v>1.4389168534247151E-2</v>
      </c>
      <c r="AK12" s="13">
        <v>7.2491887234002086E-2</v>
      </c>
      <c r="AL12" s="13">
        <v>7.7547682527566525E-2</v>
      </c>
      <c r="AM12" s="13">
        <v>6.1730542080790457E-2</v>
      </c>
      <c r="AO12" s="13">
        <v>5.2567493056938523E-2</v>
      </c>
      <c r="AP12" s="13">
        <v>7.1297234423370645E-2</v>
      </c>
      <c r="AQ12" s="13">
        <v>2.3883273000655379E-2</v>
      </c>
      <c r="AR12" s="13">
        <v>7.2986867155516721E-2</v>
      </c>
      <c r="AS12" s="13">
        <v>6.7183541029344152E-2</v>
      </c>
      <c r="AT12" s="13">
        <v>5.0254052205972968E-2</v>
      </c>
      <c r="AV12" s="13">
        <v>8.1219291739648383E-2</v>
      </c>
      <c r="AW12" s="13">
        <v>1.481933626153112E-2</v>
      </c>
      <c r="AX12" s="13">
        <v>6.8738532945378433E-2</v>
      </c>
      <c r="AY12" s="13">
        <v>6.3588100477943305E-2</v>
      </c>
      <c r="AZ12" s="13">
        <v>4.8675489092682912E-2</v>
      </c>
      <c r="BB12" s="13">
        <v>5.6998406725309023E-2</v>
      </c>
      <c r="BC12" s="13">
        <v>6.6328660773391279E-2</v>
      </c>
      <c r="BD12" s="13">
        <v>3.7696434250436298E-2</v>
      </c>
      <c r="BE12" s="13">
        <v>8.5341514695480139E-2</v>
      </c>
      <c r="BF12" s="13">
        <v>5.0838852505987818E-2</v>
      </c>
      <c r="BH12" s="13">
        <v>5.7546279603327637E-2</v>
      </c>
      <c r="BI12" s="13">
        <v>6.083172717250844E-2</v>
      </c>
      <c r="BJ12" s="13">
        <v>2.673587687166859E-2</v>
      </c>
      <c r="BK12" s="13">
        <v>8.2525412268195486E-2</v>
      </c>
      <c r="BL12" s="13">
        <v>7.6809970540728925E-2</v>
      </c>
      <c r="BN12" s="13">
        <v>9.1881151089787741E-2</v>
      </c>
      <c r="BO12" s="13">
        <v>2.0568561707476628E-2</v>
      </c>
      <c r="BP12" s="13">
        <v>8.1529508591083918E-2</v>
      </c>
      <c r="BQ12" s="13">
        <v>2.9526511168713701E-2</v>
      </c>
      <c r="BR12" s="13">
        <v>1.26918803314638E-2</v>
      </c>
      <c r="BS12" s="13">
        <v>4.7613145954934363E-2</v>
      </c>
    </row>
    <row r="13" spans="2:73" ht="19" customHeight="1" x14ac:dyDescent="0.35">
      <c r="B13" s="12" t="s">
        <v>174</v>
      </c>
      <c r="C13" s="13">
        <v>1.7684793060558129E-2</v>
      </c>
      <c r="D13" s="13">
        <v>3.8351058932295498E-2</v>
      </c>
      <c r="E13" s="13">
        <v>2.94165519754244E-2</v>
      </c>
      <c r="F13" s="13">
        <v>8.138306531443637E-3</v>
      </c>
      <c r="G13" s="13">
        <v>1.0679551048704571E-2</v>
      </c>
      <c r="H13" s="13">
        <v>2.7092442595164822E-2</v>
      </c>
      <c r="I13" s="13">
        <v>4.6025859332310924E-3</v>
      </c>
      <c r="K13" s="13">
        <v>1.7760133604175238E-2</v>
      </c>
      <c r="L13" s="13">
        <v>1.765001181196426E-2</v>
      </c>
      <c r="N13" s="13">
        <v>2.1087812960444721E-2</v>
      </c>
      <c r="O13" s="13">
        <v>1.2624953657749349E-2</v>
      </c>
      <c r="P13" s="13">
        <v>2.7169814933917961E-2</v>
      </c>
      <c r="Q13" s="13">
        <v>1.2749382032520049E-2</v>
      </c>
      <c r="S13" s="13">
        <v>2.0985916378772951E-2</v>
      </c>
      <c r="T13" s="13">
        <v>1.062863418306738E-2</v>
      </c>
      <c r="U13" s="13">
        <v>3.7913984494923211E-2</v>
      </c>
      <c r="V13" s="13">
        <v>3.4851776312203992E-3</v>
      </c>
      <c r="W13" s="13">
        <v>6.6628588509076037E-3</v>
      </c>
      <c r="X13" s="13">
        <v>3.4604693723695491E-2</v>
      </c>
      <c r="Y13" s="13">
        <v>0</v>
      </c>
      <c r="Z13" s="13">
        <v>3.3339009466277041E-2</v>
      </c>
      <c r="AB13" s="13">
        <v>1.347867833507789E-2</v>
      </c>
      <c r="AC13" s="13">
        <v>1.5662870255832261E-2</v>
      </c>
      <c r="AD13" s="13">
        <v>2.4383684374157361E-2</v>
      </c>
      <c r="AE13" s="13">
        <v>2.3543581990389851E-2</v>
      </c>
      <c r="AF13" s="13">
        <v>2.2857541540075649E-2</v>
      </c>
      <c r="AH13" s="13">
        <v>7.8517091967193579E-3</v>
      </c>
      <c r="AI13" s="13">
        <v>1.350839851896512E-2</v>
      </c>
      <c r="AJ13" s="13">
        <v>1.9493293744736021E-2</v>
      </c>
      <c r="AK13" s="13">
        <v>7.590094409925573E-3</v>
      </c>
      <c r="AL13" s="13">
        <v>7.0156728124966913E-2</v>
      </c>
      <c r="AM13" s="13">
        <v>2.3946299758162929E-2</v>
      </c>
      <c r="AO13" s="13">
        <v>8.5790106033363494E-3</v>
      </c>
      <c r="AP13" s="13">
        <v>1.37438573955948E-2</v>
      </c>
      <c r="AQ13" s="13">
        <v>1.9128203703125859E-2</v>
      </c>
      <c r="AR13" s="13">
        <v>0</v>
      </c>
      <c r="AS13" s="13">
        <v>5.5691492741342323E-2</v>
      </c>
      <c r="AT13" s="13">
        <v>2.2561982128046311E-2</v>
      </c>
      <c r="AV13" s="13">
        <v>1.0807906277857909E-2</v>
      </c>
      <c r="AW13" s="13">
        <v>1.8673998374326789E-2</v>
      </c>
      <c r="AX13" s="13">
        <v>0</v>
      </c>
      <c r="AY13" s="13">
        <v>4.2578404431305727E-2</v>
      </c>
      <c r="AZ13" s="13">
        <v>1.9450044666064169E-2</v>
      </c>
      <c r="BB13" s="13">
        <v>1.106055744982074E-2</v>
      </c>
      <c r="BC13" s="13">
        <v>1.489480496947128E-2</v>
      </c>
      <c r="BD13" s="13">
        <v>8.753537418996097E-3</v>
      </c>
      <c r="BE13" s="13">
        <v>1.379966400704279E-2</v>
      </c>
      <c r="BF13" s="13">
        <v>8.2335090952458501E-2</v>
      </c>
      <c r="BH13" s="13">
        <v>8.6066269694164057E-3</v>
      </c>
      <c r="BI13" s="13">
        <v>7.3992778106822393E-3</v>
      </c>
      <c r="BJ13" s="13">
        <v>1.513005264812005E-2</v>
      </c>
      <c r="BK13" s="13">
        <v>1.475864318200929E-2</v>
      </c>
      <c r="BL13" s="13">
        <v>3.9620682573218748E-2</v>
      </c>
      <c r="BN13" s="13">
        <v>1.8458028723734421E-2</v>
      </c>
      <c r="BO13" s="13">
        <v>1.115855133196168E-2</v>
      </c>
      <c r="BP13" s="13">
        <v>0</v>
      </c>
      <c r="BQ13" s="13">
        <v>2.3372130663855298E-2</v>
      </c>
      <c r="BR13" s="13">
        <v>9.4844151058743623E-2</v>
      </c>
      <c r="BS13" s="13">
        <v>1.34659983137518E-2</v>
      </c>
    </row>
    <row r="14" spans="2:73" ht="19" customHeight="1" x14ac:dyDescent="0.35">
      <c r="B14" s="12" t="s">
        <v>120</v>
      </c>
      <c r="C14" s="13">
        <v>5.0527168245911927E-2</v>
      </c>
      <c r="D14" s="13">
        <v>0.10242588239268249</v>
      </c>
      <c r="E14" s="13">
        <v>6.648130896608978E-2</v>
      </c>
      <c r="F14" s="13">
        <v>4.4546284423455138E-2</v>
      </c>
      <c r="G14" s="13">
        <v>3.766574565348791E-2</v>
      </c>
      <c r="H14" s="13">
        <v>4.0811461751648209E-2</v>
      </c>
      <c r="I14" s="13">
        <v>3.6418282744480009E-2</v>
      </c>
      <c r="K14" s="13">
        <v>3.6106707056350829E-2</v>
      </c>
      <c r="L14" s="13">
        <v>6.5063625522083682E-2</v>
      </c>
      <c r="N14" s="13">
        <v>1.5790870485166121E-2</v>
      </c>
      <c r="O14" s="13">
        <v>5.1868850772579529E-2</v>
      </c>
      <c r="P14" s="13">
        <v>6.9311041181611854E-2</v>
      </c>
      <c r="Q14" s="13">
        <v>5.7813913826380327E-2</v>
      </c>
      <c r="S14" s="13">
        <v>5.3818846085365038E-2</v>
      </c>
      <c r="T14" s="13">
        <v>5.2075207670134953E-2</v>
      </c>
      <c r="U14" s="13">
        <v>2.6199331622970199E-2</v>
      </c>
      <c r="V14" s="13">
        <v>5.4754354352512913E-2</v>
      </c>
      <c r="W14" s="13">
        <v>4.2089014025106397E-2</v>
      </c>
      <c r="X14" s="13">
        <v>6.1671336760682698E-2</v>
      </c>
      <c r="Y14" s="13">
        <v>4.4296274233746213E-2</v>
      </c>
      <c r="Z14" s="13">
        <v>4.7748366437813959E-2</v>
      </c>
      <c r="AB14" s="13">
        <v>5.8457239366214719E-2</v>
      </c>
      <c r="AC14" s="13">
        <v>4.1493299288442878E-2</v>
      </c>
      <c r="AD14" s="13">
        <v>3.2650436927303877E-2</v>
      </c>
      <c r="AE14" s="13">
        <v>7.7629521310920893E-2</v>
      </c>
      <c r="AF14" s="13">
        <v>1.4393666059947159E-2</v>
      </c>
      <c r="AH14" s="13">
        <v>3.9025052103546287E-2</v>
      </c>
      <c r="AI14" s="13">
        <v>2.6616517151820389E-2</v>
      </c>
      <c r="AJ14" s="13">
        <v>3.7091543505099168E-2</v>
      </c>
      <c r="AK14" s="13">
        <v>0</v>
      </c>
      <c r="AL14" s="13">
        <v>6.2928144936899827E-2</v>
      </c>
      <c r="AM14" s="13">
        <v>5.8393440209298382E-2</v>
      </c>
      <c r="AO14" s="13">
        <v>3.7320495489960227E-2</v>
      </c>
      <c r="AP14" s="13">
        <v>2.7080457804708549E-2</v>
      </c>
      <c r="AQ14" s="13">
        <v>4.4166188716748218E-2</v>
      </c>
      <c r="AR14" s="13">
        <v>0</v>
      </c>
      <c r="AS14" s="13">
        <v>4.5026991877223463E-2</v>
      </c>
      <c r="AT14" s="13">
        <v>5.8969901124166703E-2</v>
      </c>
      <c r="AV14" s="13">
        <v>2.5276751011109749E-2</v>
      </c>
      <c r="AW14" s="13">
        <v>4.3117448407452241E-2</v>
      </c>
      <c r="AX14" s="13">
        <v>0</v>
      </c>
      <c r="AY14" s="13">
        <v>4.8899186639364468E-2</v>
      </c>
      <c r="AZ14" s="13">
        <v>5.5815506533608172E-2</v>
      </c>
      <c r="BB14" s="13">
        <v>2.8270339950320779E-2</v>
      </c>
      <c r="BC14" s="13">
        <v>3.0261896847342411E-2</v>
      </c>
      <c r="BD14" s="13">
        <v>4.5247277712131842E-2</v>
      </c>
      <c r="BE14" s="13">
        <v>0</v>
      </c>
      <c r="BF14" s="13">
        <v>0.1263717183789623</v>
      </c>
      <c r="BH14" s="13">
        <v>3.0639865509271641E-2</v>
      </c>
      <c r="BI14" s="13">
        <v>2.7736151565680781E-2</v>
      </c>
      <c r="BJ14" s="13">
        <v>4.2830850881564839E-2</v>
      </c>
      <c r="BK14" s="13">
        <v>1.273085411967604E-2</v>
      </c>
      <c r="BL14" s="13">
        <v>5.1606462844053222E-2</v>
      </c>
      <c r="BN14" s="13">
        <v>2.557661538836976E-2</v>
      </c>
      <c r="BO14" s="13">
        <v>5.5914740596667609E-2</v>
      </c>
      <c r="BP14" s="13">
        <v>0</v>
      </c>
      <c r="BQ14" s="13">
        <v>5.72737605826679E-2</v>
      </c>
      <c r="BR14" s="13">
        <v>5.4142775460336752E-2</v>
      </c>
      <c r="BS14" s="13">
        <v>3.8395592901903093E-2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U16"/>
  <sheetViews>
    <sheetView showGridLines="0" workbookViewId="0">
      <pane xSplit="2" topLeftCell="AX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74.150000000000006" customHeight="1" x14ac:dyDescent="0.35">
      <c r="B9" s="12" t="s">
        <v>192</v>
      </c>
      <c r="C9" s="13">
        <v>0.2233299651044206</v>
      </c>
      <c r="D9" s="13">
        <v>0.33141415131635749</v>
      </c>
      <c r="E9" s="13">
        <v>0.28660072406138581</v>
      </c>
      <c r="F9" s="13">
        <v>0.26406882146701588</v>
      </c>
      <c r="G9" s="13">
        <v>0.24106712097449881</v>
      </c>
      <c r="H9" s="13">
        <v>0.17364008341545989</v>
      </c>
      <c r="I9" s="13">
        <v>0.12654197895534289</v>
      </c>
      <c r="K9" s="13">
        <v>0.2417964370508735</v>
      </c>
      <c r="L9" s="13">
        <v>0.2030820646137419</v>
      </c>
      <c r="N9" s="13">
        <v>0.28619616434153999</v>
      </c>
      <c r="O9" s="13">
        <v>0.24514281172499611</v>
      </c>
      <c r="P9" s="13">
        <v>0.18465557723267079</v>
      </c>
      <c r="Q9" s="13">
        <v>0.18164017478373559</v>
      </c>
      <c r="S9" s="13">
        <v>0.2295278648385492</v>
      </c>
      <c r="T9" s="13">
        <v>0.29248208356719291</v>
      </c>
      <c r="U9" s="13">
        <v>0.20583814590784519</v>
      </c>
      <c r="V9" s="13">
        <v>0.20194248349332999</v>
      </c>
      <c r="W9" s="13">
        <v>0.20719358457919759</v>
      </c>
      <c r="X9" s="13">
        <v>0.18467962268286531</v>
      </c>
      <c r="Y9" s="13">
        <v>0.13661648023953041</v>
      </c>
      <c r="Z9" s="13">
        <v>0.23052366085147319</v>
      </c>
      <c r="AB9" s="13">
        <v>0.20664273764466151</v>
      </c>
      <c r="AC9" s="13">
        <v>0.22173910757460191</v>
      </c>
      <c r="AD9" s="13">
        <v>0.23713227827312769</v>
      </c>
      <c r="AE9" s="13">
        <v>0.25984222057364731</v>
      </c>
      <c r="AF9" s="13">
        <v>0.25576843577988179</v>
      </c>
      <c r="AH9" s="13">
        <v>0.28436641039097882</v>
      </c>
      <c r="AI9" s="13">
        <v>0.25306436954270572</v>
      </c>
      <c r="AJ9" s="13">
        <v>0.1200836469004684</v>
      </c>
      <c r="AK9" s="13">
        <v>0.15113114685879209</v>
      </c>
      <c r="AL9" s="13">
        <v>0.36896960639597148</v>
      </c>
      <c r="AM9" s="13">
        <v>0.1021065480694788</v>
      </c>
      <c r="AO9" s="13">
        <v>0.24578731876020321</v>
      </c>
      <c r="AP9" s="13">
        <v>0.26422254433567333</v>
      </c>
      <c r="AQ9" s="13">
        <v>0.10302898709659181</v>
      </c>
      <c r="AR9" s="13">
        <v>0.14772680676000341</v>
      </c>
      <c r="AS9" s="13">
        <v>0.4388194170650403</v>
      </c>
      <c r="AT9" s="13">
        <v>0.1239826414216491</v>
      </c>
      <c r="AV9" s="13">
        <v>0.31552186394264592</v>
      </c>
      <c r="AW9" s="13">
        <v>0.1118037519504652</v>
      </c>
      <c r="AX9" s="13">
        <v>0.2179062934534032</v>
      </c>
      <c r="AY9" s="13">
        <v>0.44101745630542921</v>
      </c>
      <c r="AZ9" s="13">
        <v>0.1015879379964055</v>
      </c>
      <c r="BB9" s="13">
        <v>0.25287886089593309</v>
      </c>
      <c r="BC9" s="13">
        <v>0.2117874824559936</v>
      </c>
      <c r="BD9" s="13">
        <v>0.106524429169004</v>
      </c>
      <c r="BE9" s="13">
        <v>0.13653890356797729</v>
      </c>
      <c r="BF9" s="13">
        <v>0.30385965939202181</v>
      </c>
      <c r="BH9" s="13">
        <v>0.23980030564220151</v>
      </c>
      <c r="BI9" s="13">
        <v>0.2100271479763938</v>
      </c>
      <c r="BJ9" s="13">
        <v>0.11312542511063151</v>
      </c>
      <c r="BK9" s="13">
        <v>0.1237953496360607</v>
      </c>
      <c r="BL9" s="13">
        <v>0.3850481568460245</v>
      </c>
      <c r="BN9" s="13">
        <v>0.24249992901879069</v>
      </c>
      <c r="BO9" s="13">
        <v>8.1737234959487703E-2</v>
      </c>
      <c r="BP9" s="13">
        <v>0.1753784588084937</v>
      </c>
      <c r="BQ9" s="13">
        <v>0.18084356338401619</v>
      </c>
      <c r="BR9" s="13">
        <v>0.42972967946244067</v>
      </c>
      <c r="BS9" s="13">
        <v>0.26760406556331479</v>
      </c>
    </row>
    <row r="10" spans="2:73" ht="88" customHeight="1" x14ac:dyDescent="0.35">
      <c r="B10" s="12" t="s">
        <v>193</v>
      </c>
      <c r="C10" s="13">
        <v>0.63285984844800081</v>
      </c>
      <c r="D10" s="13">
        <v>0.50730706064372122</v>
      </c>
      <c r="E10" s="13">
        <v>0.5615027644349303</v>
      </c>
      <c r="F10" s="13">
        <v>0.60533373038649929</v>
      </c>
      <c r="G10" s="13">
        <v>0.59815621556239362</v>
      </c>
      <c r="H10" s="13">
        <v>0.67770191840702354</v>
      </c>
      <c r="I10" s="13">
        <v>0.75060189894213769</v>
      </c>
      <c r="K10" s="13">
        <v>0.65994341671190537</v>
      </c>
      <c r="L10" s="13">
        <v>0.60722752603800212</v>
      </c>
      <c r="N10" s="13">
        <v>0.61953981510151912</v>
      </c>
      <c r="O10" s="13">
        <v>0.61290296968213254</v>
      </c>
      <c r="P10" s="13">
        <v>0.69313825194979706</v>
      </c>
      <c r="Q10" s="13">
        <v>0.61706156615649466</v>
      </c>
      <c r="S10" s="13">
        <v>0.62268953355171752</v>
      </c>
      <c r="T10" s="13">
        <v>0.55211386369619686</v>
      </c>
      <c r="U10" s="13">
        <v>0.70013056127191242</v>
      </c>
      <c r="V10" s="13">
        <v>0.67358935284796639</v>
      </c>
      <c r="W10" s="13">
        <v>0.61484673065249529</v>
      </c>
      <c r="X10" s="13">
        <v>0.66812107102244511</v>
      </c>
      <c r="Y10" s="13">
        <v>0.64584321234267394</v>
      </c>
      <c r="Z10" s="13">
        <v>0.67403883522105656</v>
      </c>
      <c r="AB10" s="13">
        <v>0.58377545085712257</v>
      </c>
      <c r="AC10" s="13">
        <v>0.65797895761807002</v>
      </c>
      <c r="AD10" s="13">
        <v>0.65382136590451168</v>
      </c>
      <c r="AE10" s="13">
        <v>0.62696162801493716</v>
      </c>
      <c r="AF10" s="13">
        <v>0.67684765490872001</v>
      </c>
      <c r="AH10" s="13">
        <v>0.58423741117262074</v>
      </c>
      <c r="AI10" s="13">
        <v>0.63532487538350246</v>
      </c>
      <c r="AJ10" s="13">
        <v>0.79928731605702263</v>
      </c>
      <c r="AK10" s="13">
        <v>0.6851509008182125</v>
      </c>
      <c r="AL10" s="13">
        <v>0.43453045751286778</v>
      </c>
      <c r="AM10" s="13">
        <v>0.79656661191238487</v>
      </c>
      <c r="AO10" s="13">
        <v>0.61116778112903647</v>
      </c>
      <c r="AP10" s="13">
        <v>0.64125383522528789</v>
      </c>
      <c r="AQ10" s="13">
        <v>0.81207159545087193</v>
      </c>
      <c r="AR10" s="13">
        <v>0.66021101472603516</v>
      </c>
      <c r="AS10" s="13">
        <v>0.40767537179156987</v>
      </c>
      <c r="AT10" s="13">
        <v>0.78526036357897844</v>
      </c>
      <c r="AV10" s="13">
        <v>0.59206725132333393</v>
      </c>
      <c r="AW10" s="13">
        <v>0.80496934131010378</v>
      </c>
      <c r="AX10" s="13">
        <v>0.66214063579875015</v>
      </c>
      <c r="AY10" s="13">
        <v>0.42062510995519597</v>
      </c>
      <c r="AZ10" s="13">
        <v>0.81718653134577501</v>
      </c>
      <c r="BB10" s="13">
        <v>0.61444143892352177</v>
      </c>
      <c r="BC10" s="13">
        <v>0.68551919138567619</v>
      </c>
      <c r="BD10" s="13">
        <v>0.81966752451951175</v>
      </c>
      <c r="BE10" s="13">
        <v>0.81134460154392052</v>
      </c>
      <c r="BF10" s="13">
        <v>0.46160207377004808</v>
      </c>
      <c r="BH10" s="13">
        <v>0.62740715140707259</v>
      </c>
      <c r="BI10" s="13">
        <v>0.67696002811565081</v>
      </c>
      <c r="BJ10" s="13">
        <v>0.80705903297672466</v>
      </c>
      <c r="BK10" s="13">
        <v>0.79607939225943947</v>
      </c>
      <c r="BL10" s="13">
        <v>0.47035945702933279</v>
      </c>
      <c r="BN10" s="13">
        <v>0.64501969044707352</v>
      </c>
      <c r="BO10" s="13">
        <v>0.82957195376115445</v>
      </c>
      <c r="BP10" s="13">
        <v>0.76692541748782184</v>
      </c>
      <c r="BQ10" s="13">
        <v>0.73516734412533624</v>
      </c>
      <c r="BR10" s="13">
        <v>0.38057559578597799</v>
      </c>
      <c r="BS10" s="13">
        <v>0.60371798132504728</v>
      </c>
    </row>
    <row r="11" spans="2:73" ht="19" customHeight="1" x14ac:dyDescent="0.35">
      <c r="B11" s="12" t="s">
        <v>120</v>
      </c>
      <c r="C11" s="13">
        <v>0.1438101864475787</v>
      </c>
      <c r="D11" s="13">
        <v>0.16127878803992129</v>
      </c>
      <c r="E11" s="13">
        <v>0.15189651150368369</v>
      </c>
      <c r="F11" s="13">
        <v>0.13059744814648469</v>
      </c>
      <c r="G11" s="13">
        <v>0.16077666346310771</v>
      </c>
      <c r="H11" s="13">
        <v>0.14865799817751649</v>
      </c>
      <c r="I11" s="13">
        <v>0.12285612210251939</v>
      </c>
      <c r="K11" s="13">
        <v>9.826014623722111E-2</v>
      </c>
      <c r="L11" s="13">
        <v>0.18969040934825601</v>
      </c>
      <c r="N11" s="13">
        <v>9.42640205569409E-2</v>
      </c>
      <c r="O11" s="13">
        <v>0.1419542185928715</v>
      </c>
      <c r="P11" s="13">
        <v>0.12220617081753191</v>
      </c>
      <c r="Q11" s="13">
        <v>0.20129825905976989</v>
      </c>
      <c r="S11" s="13">
        <v>0.14778260160973319</v>
      </c>
      <c r="T11" s="13">
        <v>0.15540405273661009</v>
      </c>
      <c r="U11" s="13">
        <v>9.403129282024239E-2</v>
      </c>
      <c r="V11" s="13">
        <v>0.1244681636587037</v>
      </c>
      <c r="W11" s="13">
        <v>0.17795968476830701</v>
      </c>
      <c r="X11" s="13">
        <v>0.1471993062946898</v>
      </c>
      <c r="Y11" s="13">
        <v>0.21754030741779559</v>
      </c>
      <c r="Z11" s="13">
        <v>9.5437503927470246E-2</v>
      </c>
      <c r="AB11" s="13">
        <v>0.20958181149821589</v>
      </c>
      <c r="AC11" s="13">
        <v>0.1202819348073281</v>
      </c>
      <c r="AD11" s="13">
        <v>0.1090463558223608</v>
      </c>
      <c r="AE11" s="13">
        <v>0.1131961514114156</v>
      </c>
      <c r="AF11" s="13">
        <v>6.7383909311398385E-2</v>
      </c>
      <c r="AH11" s="13">
        <v>0.13139617843640031</v>
      </c>
      <c r="AI11" s="13">
        <v>0.1116107550737918</v>
      </c>
      <c r="AJ11" s="13">
        <v>8.0629037042508969E-2</v>
      </c>
      <c r="AK11" s="13">
        <v>0.16371795232299541</v>
      </c>
      <c r="AL11" s="13">
        <v>0.19649993609116029</v>
      </c>
      <c r="AM11" s="13">
        <v>0.10132684001813649</v>
      </c>
      <c r="AO11" s="13">
        <v>0.14304490011076029</v>
      </c>
      <c r="AP11" s="13">
        <v>9.4523620439038891E-2</v>
      </c>
      <c r="AQ11" s="13">
        <v>8.4899417452536374E-2</v>
      </c>
      <c r="AR11" s="13">
        <v>0.1920621785139614</v>
      </c>
      <c r="AS11" s="13">
        <v>0.1535052111433898</v>
      </c>
      <c r="AT11" s="13">
        <v>9.0756994999372523E-2</v>
      </c>
      <c r="AV11" s="13">
        <v>9.241088473402026E-2</v>
      </c>
      <c r="AW11" s="13">
        <v>8.3226906739430992E-2</v>
      </c>
      <c r="AX11" s="13">
        <v>0.1199530707478467</v>
      </c>
      <c r="AY11" s="13">
        <v>0.13835743373937481</v>
      </c>
      <c r="AZ11" s="13">
        <v>8.122553065781947E-2</v>
      </c>
      <c r="BB11" s="13">
        <v>0.1326797001805449</v>
      </c>
      <c r="BC11" s="13">
        <v>0.1026933261583302</v>
      </c>
      <c r="BD11" s="13">
        <v>7.3808046311484132E-2</v>
      </c>
      <c r="BE11" s="13">
        <v>5.211649488810223E-2</v>
      </c>
      <c r="BF11" s="13">
        <v>0.23453826683792989</v>
      </c>
      <c r="BH11" s="13">
        <v>0.13279254295072571</v>
      </c>
      <c r="BI11" s="13">
        <v>0.1130128239079552</v>
      </c>
      <c r="BJ11" s="13">
        <v>7.9815541912643798E-2</v>
      </c>
      <c r="BK11" s="13">
        <v>8.0125258104499872E-2</v>
      </c>
      <c r="BL11" s="13">
        <v>0.14459238612464281</v>
      </c>
      <c r="BN11" s="13">
        <v>0.1124803805341356</v>
      </c>
      <c r="BO11" s="13">
        <v>8.869081127935774E-2</v>
      </c>
      <c r="BP11" s="13">
        <v>5.7696123703684328E-2</v>
      </c>
      <c r="BQ11" s="13">
        <v>8.3989092490647704E-2</v>
      </c>
      <c r="BR11" s="13">
        <v>0.1896947247515815</v>
      </c>
      <c r="BS11" s="13">
        <v>0.12867795311163779</v>
      </c>
    </row>
    <row r="13" spans="2:73" x14ac:dyDescent="0.35">
      <c r="B13" t="s">
        <v>292</v>
      </c>
    </row>
    <row r="14" spans="2:73" x14ac:dyDescent="0.35">
      <c r="B14" t="s">
        <v>9</v>
      </c>
    </row>
    <row r="16" spans="2:73" x14ac:dyDescent="0.35">
      <c r="B16"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M18"/>
  <sheetViews>
    <sheetView showGridLines="0" topLeftCell="D1" workbookViewId="0">
      <selection activeCell="M6" sqref="M6"/>
    </sheetView>
  </sheetViews>
  <sheetFormatPr defaultRowHeight="14.5" x14ac:dyDescent="0.35"/>
  <cols>
    <col min="1" max="1" width="5" customWidth="1"/>
    <col min="2" max="2" width="25" customWidth="1"/>
    <col min="3" max="13" width="20" customWidth="1"/>
  </cols>
  <sheetData>
    <row r="2" spans="2:13" ht="40" customHeight="1" x14ac:dyDescent="0.35">
      <c r="D2" s="14" t="s">
        <v>322</v>
      </c>
    </row>
    <row r="6" spans="2:13" ht="60" customHeight="1" x14ac:dyDescent="0.35">
      <c r="C6" s="15" t="s">
        <v>323</v>
      </c>
      <c r="D6" s="15" t="s">
        <v>324</v>
      </c>
      <c r="E6" s="15" t="s">
        <v>325</v>
      </c>
      <c r="F6" s="15" t="s">
        <v>326</v>
      </c>
      <c r="G6" s="15" t="s">
        <v>327</v>
      </c>
      <c r="H6" s="15" t="s">
        <v>328</v>
      </c>
      <c r="I6" s="15" t="s">
        <v>329</v>
      </c>
      <c r="J6" s="15" t="s">
        <v>330</v>
      </c>
      <c r="K6" s="15" t="s">
        <v>331</v>
      </c>
      <c r="L6" s="15" t="s">
        <v>332</v>
      </c>
      <c r="M6" s="15" t="s">
        <v>333</v>
      </c>
    </row>
    <row r="7" spans="2:13" x14ac:dyDescent="0.35">
      <c r="B7" s="12" t="s">
        <v>195</v>
      </c>
      <c r="C7" s="13">
        <v>0.16799868120950179</v>
      </c>
      <c r="D7" s="13">
        <v>5.000332493688564E-2</v>
      </c>
      <c r="E7" s="13">
        <v>0.26052181116442102</v>
      </c>
      <c r="F7" s="13">
        <v>0.28825422279904273</v>
      </c>
      <c r="G7" s="13">
        <v>0.1213489231251593</v>
      </c>
      <c r="H7" s="13">
        <v>0.12086572884008</v>
      </c>
      <c r="I7" s="13">
        <v>0.1587476146694434</v>
      </c>
      <c r="J7" s="13">
        <v>0.15767937801599291</v>
      </c>
      <c r="K7" s="13">
        <v>0.2122696716723636</v>
      </c>
      <c r="L7" s="13">
        <v>0.120778381561541</v>
      </c>
      <c r="M7" s="13">
        <v>0.2025103184059705</v>
      </c>
    </row>
    <row r="8" spans="2:13" x14ac:dyDescent="0.35">
      <c r="B8" s="12" t="s">
        <v>196</v>
      </c>
      <c r="C8" s="13">
        <v>0.36636770098389432</v>
      </c>
      <c r="D8" s="13">
        <v>0.16818349638301169</v>
      </c>
      <c r="E8" s="13">
        <v>0.37911369040318038</v>
      </c>
      <c r="F8" s="13">
        <v>0.39155101420078731</v>
      </c>
      <c r="G8" s="13">
        <v>0.34034946294992813</v>
      </c>
      <c r="H8" s="13">
        <v>0.29935164403567149</v>
      </c>
      <c r="I8" s="13">
        <v>0.34280447553629589</v>
      </c>
      <c r="J8" s="13">
        <v>0.3759607726833073</v>
      </c>
      <c r="K8" s="13">
        <v>0.35686211778243643</v>
      </c>
      <c r="L8" s="13">
        <v>0.31710222730393661</v>
      </c>
      <c r="M8" s="13">
        <v>0.38854147704303821</v>
      </c>
    </row>
    <row r="9" spans="2:13" ht="29" x14ac:dyDescent="0.35">
      <c r="B9" s="12" t="s">
        <v>197</v>
      </c>
      <c r="C9" s="13">
        <v>0.21146925739808531</v>
      </c>
      <c r="D9" s="13">
        <v>0.39067721155013441</v>
      </c>
      <c r="E9" s="13">
        <v>0.1721006820897534</v>
      </c>
      <c r="F9" s="13">
        <v>0.1516921695721084</v>
      </c>
      <c r="G9" s="13">
        <v>0.25447264625020072</v>
      </c>
      <c r="H9" s="13">
        <v>0.28221716580670347</v>
      </c>
      <c r="I9" s="13">
        <v>0.23262761645490929</v>
      </c>
      <c r="J9" s="13">
        <v>0.23979684264080539</v>
      </c>
      <c r="K9" s="13">
        <v>0.1997136647808066</v>
      </c>
      <c r="L9" s="13">
        <v>0.28594717221978122</v>
      </c>
      <c r="M9" s="13">
        <v>0.1912056539099336</v>
      </c>
    </row>
    <row r="10" spans="2:13" ht="29" x14ac:dyDescent="0.35">
      <c r="B10" s="12" t="s">
        <v>198</v>
      </c>
      <c r="C10" s="13">
        <v>7.657151364639958E-2</v>
      </c>
      <c r="D10" s="13">
        <v>0.23064487256235211</v>
      </c>
      <c r="E10" s="13">
        <v>5.3425846464192878E-2</v>
      </c>
      <c r="F10" s="13">
        <v>3.485208551976076E-2</v>
      </c>
      <c r="G10" s="13">
        <v>0.1309992047291734</v>
      </c>
      <c r="H10" s="13">
        <v>0.101053979593742</v>
      </c>
      <c r="I10" s="13">
        <v>7.7045093237474063E-2</v>
      </c>
      <c r="J10" s="13">
        <v>6.3319561243646461E-2</v>
      </c>
      <c r="K10" s="13">
        <v>7.8068182694440658E-2</v>
      </c>
      <c r="L10" s="13">
        <v>7.2036103721185435E-2</v>
      </c>
      <c r="M10" s="13">
        <v>5.7537963702004868E-2</v>
      </c>
    </row>
    <row r="11" spans="2:13" x14ac:dyDescent="0.35">
      <c r="B11" s="12" t="s">
        <v>120</v>
      </c>
      <c r="C11" s="13">
        <v>0.17759284676211909</v>
      </c>
      <c r="D11" s="13">
        <v>0.16049109456761629</v>
      </c>
      <c r="E11" s="13">
        <v>0.1348379698784524</v>
      </c>
      <c r="F11" s="13">
        <v>0.13365050790830099</v>
      </c>
      <c r="G11" s="13">
        <v>0.15282976294553871</v>
      </c>
      <c r="H11" s="13">
        <v>0.19651148172380309</v>
      </c>
      <c r="I11" s="13">
        <v>0.18877520010187729</v>
      </c>
      <c r="J11" s="13">
        <v>0.16324344541624811</v>
      </c>
      <c r="K11" s="13">
        <v>0.15308636306995291</v>
      </c>
      <c r="L11" s="13">
        <v>0.2041361151935559</v>
      </c>
      <c r="M11" s="13">
        <v>0.16020458693905301</v>
      </c>
    </row>
    <row r="14" spans="2:13" x14ac:dyDescent="0.35">
      <c r="B14" t="s">
        <v>292</v>
      </c>
    </row>
    <row r="15" spans="2:13" x14ac:dyDescent="0.35">
      <c r="B15" t="s">
        <v>9</v>
      </c>
    </row>
    <row r="18" spans="2:2" x14ac:dyDescent="0.35">
      <c r="B18" t="str">
        <f>HYPERLINK("#Contents!A1", "Return to Contents")</f>
        <v>Return to Contents</v>
      </c>
    </row>
  </sheetData>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U18"/>
  <sheetViews>
    <sheetView showGridLines="0" workbookViewId="0">
      <pane xSplit="2" topLeftCell="BE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195</v>
      </c>
      <c r="C9" s="13">
        <v>0.26052181116442102</v>
      </c>
      <c r="D9" s="13">
        <v>0.27673719085074622</v>
      </c>
      <c r="E9" s="13">
        <v>0.29686382006066092</v>
      </c>
      <c r="F9" s="13">
        <v>0.28210408440261292</v>
      </c>
      <c r="G9" s="13">
        <v>0.31208111856511672</v>
      </c>
      <c r="H9" s="13">
        <v>0.2467870357017331</v>
      </c>
      <c r="I9" s="13">
        <v>0.18529441313326561</v>
      </c>
      <c r="K9" s="13">
        <v>0.30335752425437518</v>
      </c>
      <c r="L9" s="13">
        <v>0.21598977840008479</v>
      </c>
      <c r="N9" s="13">
        <v>0.30496391242148779</v>
      </c>
      <c r="O9" s="13">
        <v>0.25970560063583981</v>
      </c>
      <c r="P9" s="13">
        <v>0.2357177094727676</v>
      </c>
      <c r="Q9" s="13">
        <v>0.2476499363938435</v>
      </c>
      <c r="S9" s="13">
        <v>0.26495334605681259</v>
      </c>
      <c r="T9" s="13">
        <v>0.2731390526856754</v>
      </c>
      <c r="U9" s="13">
        <v>0.26863168368600399</v>
      </c>
      <c r="V9" s="13">
        <v>0.20265838802330349</v>
      </c>
      <c r="W9" s="13">
        <v>0.25697667869922269</v>
      </c>
      <c r="X9" s="13">
        <v>0.26895288632276459</v>
      </c>
      <c r="Y9" s="13">
        <v>0.29685588911579081</v>
      </c>
      <c r="Z9" s="13">
        <v>0.29347267764628332</v>
      </c>
      <c r="AB9" s="13">
        <v>0.222293368913871</v>
      </c>
      <c r="AC9" s="13">
        <v>0.25382001469611998</v>
      </c>
      <c r="AD9" s="13">
        <v>0.26860938862671779</v>
      </c>
      <c r="AE9" s="13">
        <v>0.28580915061616058</v>
      </c>
      <c r="AF9" s="13">
        <v>0.38980050228193558</v>
      </c>
      <c r="AH9" s="13">
        <v>0.33619028605094481</v>
      </c>
      <c r="AI9" s="13">
        <v>0.27780267034823058</v>
      </c>
      <c r="AJ9" s="13">
        <v>0.18860021916761011</v>
      </c>
      <c r="AK9" s="13">
        <v>0.17401131047005081</v>
      </c>
      <c r="AL9" s="13">
        <v>0.35931707560034282</v>
      </c>
      <c r="AM9" s="13">
        <v>0.15653629483292339</v>
      </c>
      <c r="AO9" s="13">
        <v>0.3063384092997728</v>
      </c>
      <c r="AP9" s="13">
        <v>0.29190527786489529</v>
      </c>
      <c r="AQ9" s="13">
        <v>0.17413773097456339</v>
      </c>
      <c r="AR9" s="13">
        <v>0.19824371850472999</v>
      </c>
      <c r="AS9" s="13">
        <v>0.4223234596511129</v>
      </c>
      <c r="AT9" s="13">
        <v>0.15780769581395651</v>
      </c>
      <c r="AV9" s="13">
        <v>0.32909338866301602</v>
      </c>
      <c r="AW9" s="13">
        <v>0.16569663735061169</v>
      </c>
      <c r="AX9" s="13">
        <v>0.21516859331879629</v>
      </c>
      <c r="AY9" s="13">
        <v>0.34133509172840559</v>
      </c>
      <c r="AZ9" s="13">
        <v>0.16486898412130699</v>
      </c>
      <c r="BB9" s="13">
        <v>0.32572542651579722</v>
      </c>
      <c r="BC9" s="13">
        <v>0.22399427335191219</v>
      </c>
      <c r="BD9" s="13">
        <v>0.17205918027336881</v>
      </c>
      <c r="BE9" s="13">
        <v>0.23829909743377639</v>
      </c>
      <c r="BF9" s="13">
        <v>0.40441150359721201</v>
      </c>
      <c r="BH9" s="13">
        <v>0.31099937996462429</v>
      </c>
      <c r="BI9" s="13">
        <v>0.23416748302631291</v>
      </c>
      <c r="BJ9" s="13">
        <v>0.18251464690959121</v>
      </c>
      <c r="BK9" s="13">
        <v>0.20119630084619289</v>
      </c>
      <c r="BL9" s="13">
        <v>0.49041661561092781</v>
      </c>
      <c r="BN9" s="13">
        <v>0.26945201450458339</v>
      </c>
      <c r="BO9" s="13">
        <v>0.15179021388449371</v>
      </c>
      <c r="BP9" s="13">
        <v>0.2171057842203164</v>
      </c>
      <c r="BQ9" s="13">
        <v>0.2341898320979563</v>
      </c>
      <c r="BR9" s="13">
        <v>0.37766938665531302</v>
      </c>
      <c r="BS9" s="13">
        <v>0.33262773420015151</v>
      </c>
    </row>
    <row r="10" spans="2:73" ht="19" customHeight="1" x14ac:dyDescent="0.35">
      <c r="B10" s="12" t="s">
        <v>196</v>
      </c>
      <c r="C10" s="13">
        <v>0.37911369040318038</v>
      </c>
      <c r="D10" s="13">
        <v>0.37096032919453159</v>
      </c>
      <c r="E10" s="13">
        <v>0.37566906629556701</v>
      </c>
      <c r="F10" s="13">
        <v>0.3867595755920924</v>
      </c>
      <c r="G10" s="13">
        <v>0.40419446718768692</v>
      </c>
      <c r="H10" s="13">
        <v>0.37208119615317631</v>
      </c>
      <c r="I10" s="13">
        <v>0.36696422841836129</v>
      </c>
      <c r="K10" s="13">
        <v>0.37798565125262817</v>
      </c>
      <c r="L10" s="13">
        <v>0.38111123154078652</v>
      </c>
      <c r="N10" s="13">
        <v>0.4314615031708624</v>
      </c>
      <c r="O10" s="13">
        <v>0.40529601635073281</v>
      </c>
      <c r="P10" s="13">
        <v>0.35185064579559688</v>
      </c>
      <c r="Q10" s="13">
        <v>0.34106105666760278</v>
      </c>
      <c r="S10" s="13">
        <v>0.38256101542865639</v>
      </c>
      <c r="T10" s="13">
        <v>0.44041702768909458</v>
      </c>
      <c r="U10" s="13">
        <v>0.32761105571743021</v>
      </c>
      <c r="V10" s="13">
        <v>0.33525773680982363</v>
      </c>
      <c r="W10" s="13">
        <v>0.40892801769591058</v>
      </c>
      <c r="X10" s="13">
        <v>0.33054020604793011</v>
      </c>
      <c r="Y10" s="13">
        <v>0.47185096658697712</v>
      </c>
      <c r="Z10" s="13">
        <v>0.34158195036403832</v>
      </c>
      <c r="AB10" s="13">
        <v>0.39198110202489339</v>
      </c>
      <c r="AC10" s="13">
        <v>0.37216633222322942</v>
      </c>
      <c r="AD10" s="13">
        <v>0.335098631623853</v>
      </c>
      <c r="AE10" s="13">
        <v>0.41138928694534982</v>
      </c>
      <c r="AF10" s="13">
        <v>0.40230767168278991</v>
      </c>
      <c r="AH10" s="13">
        <v>0.41755453094991851</v>
      </c>
      <c r="AI10" s="13">
        <v>0.45717770246751882</v>
      </c>
      <c r="AJ10" s="13">
        <v>0.32135129916793409</v>
      </c>
      <c r="AK10" s="13">
        <v>0.44018395091995483</v>
      </c>
      <c r="AL10" s="13">
        <v>0.37270742519949168</v>
      </c>
      <c r="AM10" s="13">
        <v>0.26904683584311939</v>
      </c>
      <c r="AO10" s="13">
        <v>0.42230408971553463</v>
      </c>
      <c r="AP10" s="13">
        <v>0.44831408219021801</v>
      </c>
      <c r="AQ10" s="13">
        <v>0.32126916517201021</v>
      </c>
      <c r="AR10" s="13">
        <v>0.46566716679810899</v>
      </c>
      <c r="AS10" s="13">
        <v>0.34330709516012298</v>
      </c>
      <c r="AT10" s="13">
        <v>0.29402542649893121</v>
      </c>
      <c r="AV10" s="13">
        <v>0.43228682773284982</v>
      </c>
      <c r="AW10" s="13">
        <v>0.41490674321364462</v>
      </c>
      <c r="AX10" s="13">
        <v>0.38705024016378159</v>
      </c>
      <c r="AY10" s="13">
        <v>0.39896208393296911</v>
      </c>
      <c r="AZ10" s="13">
        <v>0.29301176681261792</v>
      </c>
      <c r="BB10" s="13">
        <v>0.41540405961485288</v>
      </c>
      <c r="BC10" s="13">
        <v>0.44679520403529049</v>
      </c>
      <c r="BD10" s="13">
        <v>0.26555958397246548</v>
      </c>
      <c r="BE10" s="13">
        <v>0.38598539969581919</v>
      </c>
      <c r="BF10" s="13">
        <v>0.35267004140902403</v>
      </c>
      <c r="BH10" s="13">
        <v>0.41218009956868468</v>
      </c>
      <c r="BI10" s="13">
        <v>0.46423854786064173</v>
      </c>
      <c r="BJ10" s="13">
        <v>0.30120968820594529</v>
      </c>
      <c r="BK10" s="13">
        <v>0.39467330942414702</v>
      </c>
      <c r="BL10" s="13">
        <v>0.30032703537137229</v>
      </c>
      <c r="BN10" s="13">
        <v>0.41054087270980882</v>
      </c>
      <c r="BO10" s="13">
        <v>0.31564103321862891</v>
      </c>
      <c r="BP10" s="13">
        <v>0.38502231911028528</v>
      </c>
      <c r="BQ10" s="13">
        <v>0.28890165491456821</v>
      </c>
      <c r="BR10" s="13">
        <v>0.31216783098313122</v>
      </c>
      <c r="BS10" s="13">
        <v>0.41676207070584198</v>
      </c>
    </row>
    <row r="11" spans="2:73" ht="32.15" customHeight="1" x14ac:dyDescent="0.35">
      <c r="B11" s="12" t="s">
        <v>197</v>
      </c>
      <c r="C11" s="13">
        <v>0.1721006820897534</v>
      </c>
      <c r="D11" s="13">
        <v>0.1198740452564047</v>
      </c>
      <c r="E11" s="13">
        <v>0.1408504001652878</v>
      </c>
      <c r="F11" s="13">
        <v>0.13302665513168141</v>
      </c>
      <c r="G11" s="13">
        <v>0.13309517370099061</v>
      </c>
      <c r="H11" s="13">
        <v>0.20480376622403601</v>
      </c>
      <c r="I11" s="13">
        <v>0.2478704342693181</v>
      </c>
      <c r="K11" s="13">
        <v>0.1766004089827542</v>
      </c>
      <c r="L11" s="13">
        <v>0.16799563113908339</v>
      </c>
      <c r="N11" s="13">
        <v>0.15262131206649651</v>
      </c>
      <c r="O11" s="13">
        <v>0.15884637801674031</v>
      </c>
      <c r="P11" s="13">
        <v>0.1965655999683813</v>
      </c>
      <c r="Q11" s="13">
        <v>0.17439844663054249</v>
      </c>
      <c r="S11" s="13">
        <v>0.1585718745618776</v>
      </c>
      <c r="T11" s="13">
        <v>0.12942086026740809</v>
      </c>
      <c r="U11" s="13">
        <v>0.24591067025696051</v>
      </c>
      <c r="V11" s="13">
        <v>0.23439792174502699</v>
      </c>
      <c r="W11" s="13">
        <v>0.1582766481298277</v>
      </c>
      <c r="X11" s="13">
        <v>0.18508980558841301</v>
      </c>
      <c r="Y11" s="13">
        <v>0.10339690225772941</v>
      </c>
      <c r="Z11" s="13">
        <v>0.1720266602083845</v>
      </c>
      <c r="AB11" s="13">
        <v>0.16730269100349171</v>
      </c>
      <c r="AC11" s="13">
        <v>0.18760561988564611</v>
      </c>
      <c r="AD11" s="13">
        <v>0.21806887424130469</v>
      </c>
      <c r="AE11" s="13">
        <v>0.1780858067081014</v>
      </c>
      <c r="AF11" s="13">
        <v>9.6049282466202701E-2</v>
      </c>
      <c r="AH11" s="13">
        <v>0.123143088566259</v>
      </c>
      <c r="AI11" s="13">
        <v>0.1066453779271832</v>
      </c>
      <c r="AJ11" s="13">
        <v>0.32789389770391503</v>
      </c>
      <c r="AK11" s="13">
        <v>0.19417407378201701</v>
      </c>
      <c r="AL11" s="13">
        <v>0.11512888397319811</v>
      </c>
      <c r="AM11" s="13">
        <v>0.30592769182316498</v>
      </c>
      <c r="AO11" s="13">
        <v>0.13307443348080439</v>
      </c>
      <c r="AP11" s="13">
        <v>0.1137712738948152</v>
      </c>
      <c r="AQ11" s="13">
        <v>0.31814022160434791</v>
      </c>
      <c r="AR11" s="13">
        <v>0.139364456760183</v>
      </c>
      <c r="AS11" s="13">
        <v>9.9978003175507604E-2</v>
      </c>
      <c r="AT11" s="13">
        <v>0.31367194865392239</v>
      </c>
      <c r="AV11" s="13">
        <v>9.1682699006669241E-2</v>
      </c>
      <c r="AW11" s="13">
        <v>0.25068751385417931</v>
      </c>
      <c r="AX11" s="13">
        <v>0.2246873546350637</v>
      </c>
      <c r="AY11" s="13">
        <v>0.12795784609159569</v>
      </c>
      <c r="AZ11" s="13">
        <v>0.30824796976605418</v>
      </c>
      <c r="BB11" s="13">
        <v>0.11632612295974069</v>
      </c>
      <c r="BC11" s="13">
        <v>0.16950631952835871</v>
      </c>
      <c r="BD11" s="13">
        <v>0.35154875322808021</v>
      </c>
      <c r="BE11" s="13">
        <v>0.23850761580360921</v>
      </c>
      <c r="BF11" s="13">
        <v>0.11874269612445711</v>
      </c>
      <c r="BH11" s="13">
        <v>0.1242775522059642</v>
      </c>
      <c r="BI11" s="13">
        <v>0.14189665086124151</v>
      </c>
      <c r="BJ11" s="13">
        <v>0.32961737992572882</v>
      </c>
      <c r="BK11" s="13">
        <v>0.21825262675014559</v>
      </c>
      <c r="BL11" s="13">
        <v>0.1097436313927917</v>
      </c>
      <c r="BN11" s="13">
        <v>0.16025582419098361</v>
      </c>
      <c r="BO11" s="13">
        <v>0.31659589886086309</v>
      </c>
      <c r="BP11" s="13">
        <v>0.24097216490844631</v>
      </c>
      <c r="BQ11" s="13">
        <v>0.27811516278151027</v>
      </c>
      <c r="BR11" s="13">
        <v>0.12645623272713929</v>
      </c>
      <c r="BS11" s="13">
        <v>0.11685074107090861</v>
      </c>
    </row>
    <row r="12" spans="2:73" ht="32.15" customHeight="1" x14ac:dyDescent="0.35">
      <c r="B12" s="12" t="s">
        <v>198</v>
      </c>
      <c r="C12" s="13">
        <v>5.3425846464192878E-2</v>
      </c>
      <c r="D12" s="13">
        <v>4.1095876245691332E-2</v>
      </c>
      <c r="E12" s="13">
        <v>2.980843758646921E-2</v>
      </c>
      <c r="F12" s="13">
        <v>6.8031657982267901E-2</v>
      </c>
      <c r="G12" s="13">
        <v>3.9229731796980208E-2</v>
      </c>
      <c r="H12" s="13">
        <v>7.002948065519228E-2</v>
      </c>
      <c r="I12" s="13">
        <v>6.5010773113678103E-2</v>
      </c>
      <c r="K12" s="13">
        <v>6.4296926187444578E-2</v>
      </c>
      <c r="L12" s="13">
        <v>4.2677213485270003E-2</v>
      </c>
      <c r="N12" s="13">
        <v>3.8843670737342122E-2</v>
      </c>
      <c r="O12" s="13">
        <v>5.8514701094382497E-2</v>
      </c>
      <c r="P12" s="13">
        <v>5.7007750692718212E-2</v>
      </c>
      <c r="Q12" s="13">
        <v>5.5600271606775477E-2</v>
      </c>
      <c r="S12" s="13">
        <v>4.4017529981151729E-2</v>
      </c>
      <c r="T12" s="13">
        <v>1.821911004212997E-2</v>
      </c>
      <c r="U12" s="13">
        <v>9.2937744956661975E-2</v>
      </c>
      <c r="V12" s="13">
        <v>8.8299100647836054E-2</v>
      </c>
      <c r="W12" s="13">
        <v>5.7947002855520943E-2</v>
      </c>
      <c r="X12" s="13">
        <v>7.6090452834255529E-2</v>
      </c>
      <c r="Y12" s="13">
        <v>3.5400055160200908E-2</v>
      </c>
      <c r="Z12" s="13">
        <v>3.8111246955709249E-2</v>
      </c>
      <c r="AB12" s="13">
        <v>6.8290474246386582E-2</v>
      </c>
      <c r="AC12" s="13">
        <v>4.5075905692248307E-2</v>
      </c>
      <c r="AD12" s="13">
        <v>6.6355633325964711E-2</v>
      </c>
      <c r="AE12" s="13">
        <v>2.8168294947318331E-2</v>
      </c>
      <c r="AF12" s="13">
        <v>5.8519933431563413E-2</v>
      </c>
      <c r="AH12" s="13">
        <v>3.096038196299452E-2</v>
      </c>
      <c r="AI12" s="13">
        <v>6.5769418960165277E-2</v>
      </c>
      <c r="AJ12" s="13">
        <v>5.3324553163911798E-2</v>
      </c>
      <c r="AK12" s="13">
        <v>5.7322894223362272E-2</v>
      </c>
      <c r="AL12" s="13">
        <v>2.1068670084047659E-2</v>
      </c>
      <c r="AM12" s="13">
        <v>0.11201928074341611</v>
      </c>
      <c r="AO12" s="13">
        <v>3.2519220364656452E-2</v>
      </c>
      <c r="AP12" s="13">
        <v>5.9856406255903598E-2</v>
      </c>
      <c r="AQ12" s="13">
        <v>6.3811263707566665E-2</v>
      </c>
      <c r="AR12" s="13">
        <v>7.003597632070141E-2</v>
      </c>
      <c r="AS12" s="13">
        <v>2.156854651662251E-2</v>
      </c>
      <c r="AT12" s="13">
        <v>0.1013824247528194</v>
      </c>
      <c r="AV12" s="13">
        <v>5.1103944201224383E-2</v>
      </c>
      <c r="AW12" s="13">
        <v>4.540164920903348E-2</v>
      </c>
      <c r="AX12" s="13">
        <v>7.032446077001106E-2</v>
      </c>
      <c r="AY12" s="13">
        <v>2.175167990092855E-2</v>
      </c>
      <c r="AZ12" s="13">
        <v>0.10498615017232429</v>
      </c>
      <c r="BB12" s="13">
        <v>3.996934857814069E-2</v>
      </c>
      <c r="BC12" s="13">
        <v>5.029615794236067E-2</v>
      </c>
      <c r="BD12" s="13">
        <v>0.10856816403062371</v>
      </c>
      <c r="BE12" s="13">
        <v>6.8832013372602155E-2</v>
      </c>
      <c r="BF12" s="13">
        <v>0</v>
      </c>
      <c r="BH12" s="13">
        <v>4.3273871037998422E-2</v>
      </c>
      <c r="BI12" s="13">
        <v>4.7290976067269959E-2</v>
      </c>
      <c r="BJ12" s="13">
        <v>9.6315619539289202E-2</v>
      </c>
      <c r="BK12" s="13">
        <v>8.8373995291094659E-2</v>
      </c>
      <c r="BL12" s="13">
        <v>1.280068874865088E-2</v>
      </c>
      <c r="BN12" s="13">
        <v>5.62628079646985E-2</v>
      </c>
      <c r="BO12" s="13">
        <v>8.8008936392839354E-2</v>
      </c>
      <c r="BP12" s="13">
        <v>4.7317654175478917E-2</v>
      </c>
      <c r="BQ12" s="13">
        <v>8.7528539672228484E-2</v>
      </c>
      <c r="BR12" s="13">
        <v>2.2755900930113999E-2</v>
      </c>
      <c r="BS12" s="13">
        <v>4.0113813608318581E-2</v>
      </c>
    </row>
    <row r="13" spans="2:73" ht="19" customHeight="1" x14ac:dyDescent="0.35">
      <c r="B13" s="12" t="s">
        <v>120</v>
      </c>
      <c r="C13" s="13">
        <v>0.1348379698784524</v>
      </c>
      <c r="D13" s="13">
        <v>0.19133255845262631</v>
      </c>
      <c r="E13" s="13">
        <v>0.1568082758920151</v>
      </c>
      <c r="F13" s="13">
        <v>0.13007802689134521</v>
      </c>
      <c r="G13" s="13">
        <v>0.1113995087492255</v>
      </c>
      <c r="H13" s="13">
        <v>0.1062985212658623</v>
      </c>
      <c r="I13" s="13">
        <v>0.1348601510653768</v>
      </c>
      <c r="K13" s="13">
        <v>7.7759489322797762E-2</v>
      </c>
      <c r="L13" s="13">
        <v>0.1922261454347752</v>
      </c>
      <c r="N13" s="13">
        <v>7.2109601603811205E-2</v>
      </c>
      <c r="O13" s="13">
        <v>0.11763730390230449</v>
      </c>
      <c r="P13" s="13">
        <v>0.15885829407053581</v>
      </c>
      <c r="Q13" s="13">
        <v>0.18129028870123581</v>
      </c>
      <c r="S13" s="13">
        <v>0.14989623397150159</v>
      </c>
      <c r="T13" s="13">
        <v>0.13880394931569179</v>
      </c>
      <c r="U13" s="13">
        <v>6.490884538294335E-2</v>
      </c>
      <c r="V13" s="13">
        <v>0.13938685277400981</v>
      </c>
      <c r="W13" s="13">
        <v>0.117871652619518</v>
      </c>
      <c r="X13" s="13">
        <v>0.1393266492066367</v>
      </c>
      <c r="Y13" s="13">
        <v>9.2496186879301903E-2</v>
      </c>
      <c r="Z13" s="13">
        <v>0.15480746482558461</v>
      </c>
      <c r="AB13" s="13">
        <v>0.15013236381135731</v>
      </c>
      <c r="AC13" s="13">
        <v>0.14133212750275609</v>
      </c>
      <c r="AD13" s="13">
        <v>0.1118674721821597</v>
      </c>
      <c r="AE13" s="13">
        <v>9.6547460783069902E-2</v>
      </c>
      <c r="AF13" s="13">
        <v>5.3322610137508553E-2</v>
      </c>
      <c r="AH13" s="13">
        <v>9.2151712469883282E-2</v>
      </c>
      <c r="AI13" s="13">
        <v>9.2604830296902058E-2</v>
      </c>
      <c r="AJ13" s="13">
        <v>0.10883003079662899</v>
      </c>
      <c r="AK13" s="13">
        <v>0.13430777060461499</v>
      </c>
      <c r="AL13" s="13">
        <v>0.13177794514291949</v>
      </c>
      <c r="AM13" s="13">
        <v>0.1564698967573761</v>
      </c>
      <c r="AO13" s="13">
        <v>0.1057638471392317</v>
      </c>
      <c r="AP13" s="13">
        <v>8.615295979416783E-2</v>
      </c>
      <c r="AQ13" s="13">
        <v>0.1226416185415118</v>
      </c>
      <c r="AR13" s="13">
        <v>0.12668868161627669</v>
      </c>
      <c r="AS13" s="13">
        <v>0.1128228954966338</v>
      </c>
      <c r="AT13" s="13">
        <v>0.1331125042803703</v>
      </c>
      <c r="AV13" s="13">
        <v>9.583314039624069E-2</v>
      </c>
      <c r="AW13" s="13">
        <v>0.1233074563725309</v>
      </c>
      <c r="AX13" s="13">
        <v>0.1027693511123474</v>
      </c>
      <c r="AY13" s="13">
        <v>0.10999329834610121</v>
      </c>
      <c r="AZ13" s="13">
        <v>0.12888512912769651</v>
      </c>
      <c r="BB13" s="13">
        <v>0.10257504233146821</v>
      </c>
      <c r="BC13" s="13">
        <v>0.1094080451420779</v>
      </c>
      <c r="BD13" s="13">
        <v>0.10226431849546171</v>
      </c>
      <c r="BE13" s="13">
        <v>6.8375873694193137E-2</v>
      </c>
      <c r="BF13" s="13">
        <v>0.1241757588693068</v>
      </c>
      <c r="BH13" s="13">
        <v>0.1092690972227283</v>
      </c>
      <c r="BI13" s="13">
        <v>0.1124063421845338</v>
      </c>
      <c r="BJ13" s="13">
        <v>9.0342665419445425E-2</v>
      </c>
      <c r="BK13" s="13">
        <v>9.7503767688419785E-2</v>
      </c>
      <c r="BL13" s="13">
        <v>8.6712028876257161E-2</v>
      </c>
      <c r="BN13" s="13">
        <v>0.10348848062992549</v>
      </c>
      <c r="BO13" s="13">
        <v>0.127963917643175</v>
      </c>
      <c r="BP13" s="13">
        <v>0.109582077585473</v>
      </c>
      <c r="BQ13" s="13">
        <v>0.111264810533737</v>
      </c>
      <c r="BR13" s="13">
        <v>0.1609506487043027</v>
      </c>
      <c r="BS13" s="13">
        <v>9.3645640414779255E-2</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U18"/>
  <sheetViews>
    <sheetView showGridLines="0" workbookViewId="0">
      <pane xSplit="2" topLeftCell="BH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195</v>
      </c>
      <c r="C9" s="13">
        <v>0.2122696716723636</v>
      </c>
      <c r="D9" s="13">
        <v>0.23736092405276049</v>
      </c>
      <c r="E9" s="13">
        <v>0.2841101349631176</v>
      </c>
      <c r="F9" s="13">
        <v>0.22555711686011301</v>
      </c>
      <c r="G9" s="13">
        <v>0.21962891222590419</v>
      </c>
      <c r="H9" s="13">
        <v>0.1958981304349956</v>
      </c>
      <c r="I9" s="13">
        <v>0.14702881859269409</v>
      </c>
      <c r="K9" s="13">
        <v>0.24400150772130569</v>
      </c>
      <c r="L9" s="13">
        <v>0.17873093686339431</v>
      </c>
      <c r="N9" s="13">
        <v>0.25212291535518788</v>
      </c>
      <c r="O9" s="13">
        <v>0.216563505432804</v>
      </c>
      <c r="P9" s="13">
        <v>0.1910330217258541</v>
      </c>
      <c r="Q9" s="13">
        <v>0.19777587086391121</v>
      </c>
      <c r="S9" s="13">
        <v>0.25133136913624399</v>
      </c>
      <c r="T9" s="13">
        <v>0.24459082620662839</v>
      </c>
      <c r="U9" s="13">
        <v>0.14064793198179981</v>
      </c>
      <c r="V9" s="13">
        <v>0.19788287190077</v>
      </c>
      <c r="W9" s="13">
        <v>0.1903571628789314</v>
      </c>
      <c r="X9" s="13">
        <v>0.1574255519234955</v>
      </c>
      <c r="Y9" s="13">
        <v>0.2154214418392747</v>
      </c>
      <c r="Z9" s="13">
        <v>0.1968933095372454</v>
      </c>
      <c r="AB9" s="13">
        <v>0.18501974016042619</v>
      </c>
      <c r="AC9" s="13">
        <v>0.22533092880912309</v>
      </c>
      <c r="AD9" s="13">
        <v>0.18811911878814461</v>
      </c>
      <c r="AE9" s="13">
        <v>0.2154842308406861</v>
      </c>
      <c r="AF9" s="13">
        <v>0.31207597080123201</v>
      </c>
      <c r="AH9" s="13">
        <v>0.2860357105836242</v>
      </c>
      <c r="AI9" s="13">
        <v>0.22373880970314761</v>
      </c>
      <c r="AJ9" s="13">
        <v>0.13236448507326409</v>
      </c>
      <c r="AK9" s="13">
        <v>9.8707267354072009E-2</v>
      </c>
      <c r="AL9" s="13">
        <v>0.29669488081317019</v>
      </c>
      <c r="AM9" s="13">
        <v>0.1343897985546581</v>
      </c>
      <c r="AO9" s="13">
        <v>0.26766540629474361</v>
      </c>
      <c r="AP9" s="13">
        <v>0.21642463859433089</v>
      </c>
      <c r="AQ9" s="13">
        <v>0.12794982232171709</v>
      </c>
      <c r="AR9" s="13">
        <v>0.11577743316687519</v>
      </c>
      <c r="AS9" s="13">
        <v>0.33136772955400162</v>
      </c>
      <c r="AT9" s="13">
        <v>0.14101595925448951</v>
      </c>
      <c r="AV9" s="13">
        <v>0.28564211402206008</v>
      </c>
      <c r="AW9" s="13">
        <v>0.1226769465961768</v>
      </c>
      <c r="AX9" s="13">
        <v>0.11672118947730641</v>
      </c>
      <c r="AY9" s="13">
        <v>0.30326549891168852</v>
      </c>
      <c r="AZ9" s="13">
        <v>0.13851933992981449</v>
      </c>
      <c r="BB9" s="13">
        <v>0.27538454993033368</v>
      </c>
      <c r="BC9" s="13">
        <v>0.1953634362150094</v>
      </c>
      <c r="BD9" s="13">
        <v>0.1366768247331758</v>
      </c>
      <c r="BE9" s="13">
        <v>7.9571936556982345E-2</v>
      </c>
      <c r="BF9" s="13">
        <v>0.29821788302116148</v>
      </c>
      <c r="BH9" s="13">
        <v>0.2544262487029465</v>
      </c>
      <c r="BI9" s="13">
        <v>0.19260902177169381</v>
      </c>
      <c r="BJ9" s="13">
        <v>0.15390952952970841</v>
      </c>
      <c r="BK9" s="13">
        <v>8.9387031094859029E-2</v>
      </c>
      <c r="BL9" s="13">
        <v>0.38100319055395798</v>
      </c>
      <c r="BN9" s="13">
        <v>0.203621885613301</v>
      </c>
      <c r="BO9" s="13">
        <v>0.14550144828674341</v>
      </c>
      <c r="BP9" s="13">
        <v>0.1000327854023583</v>
      </c>
      <c r="BQ9" s="13">
        <v>0.21022514326192099</v>
      </c>
      <c r="BR9" s="13">
        <v>0.34165821018618409</v>
      </c>
      <c r="BS9" s="13">
        <v>0.28311653761295941</v>
      </c>
    </row>
    <row r="10" spans="2:73" ht="19" customHeight="1" x14ac:dyDescent="0.35">
      <c r="B10" s="12" t="s">
        <v>196</v>
      </c>
      <c r="C10" s="13">
        <v>0.35686211778243643</v>
      </c>
      <c r="D10" s="13">
        <v>0.35929241128427553</v>
      </c>
      <c r="E10" s="13">
        <v>0.37108747782594359</v>
      </c>
      <c r="F10" s="13">
        <v>0.3584048394840243</v>
      </c>
      <c r="G10" s="13">
        <v>0.42465712174217801</v>
      </c>
      <c r="H10" s="13">
        <v>0.32287201209265348</v>
      </c>
      <c r="I10" s="13">
        <v>0.31929753989598481</v>
      </c>
      <c r="K10" s="13">
        <v>0.37931637852652028</v>
      </c>
      <c r="L10" s="13">
        <v>0.33522614119526289</v>
      </c>
      <c r="N10" s="13">
        <v>0.40249971530256379</v>
      </c>
      <c r="O10" s="13">
        <v>0.37636691256363719</v>
      </c>
      <c r="P10" s="13">
        <v>0.33262565709060782</v>
      </c>
      <c r="Q10" s="13">
        <v>0.32126163148057058</v>
      </c>
      <c r="S10" s="13">
        <v>0.36555170044641139</v>
      </c>
      <c r="T10" s="13">
        <v>0.40481565311139273</v>
      </c>
      <c r="U10" s="13">
        <v>0.36155239737460942</v>
      </c>
      <c r="V10" s="13">
        <v>0.28167704937861432</v>
      </c>
      <c r="W10" s="13">
        <v>0.3829693164072222</v>
      </c>
      <c r="X10" s="13">
        <v>0.31384300054396091</v>
      </c>
      <c r="Y10" s="13">
        <v>0.47842798182928092</v>
      </c>
      <c r="Z10" s="13">
        <v>0.32882693693645992</v>
      </c>
      <c r="AB10" s="13">
        <v>0.37852227546232659</v>
      </c>
      <c r="AC10" s="13">
        <v>0.3234883350373709</v>
      </c>
      <c r="AD10" s="13">
        <v>0.36124343338552828</v>
      </c>
      <c r="AE10" s="13">
        <v>0.42439462758634677</v>
      </c>
      <c r="AF10" s="13">
        <v>0.36580875993673939</v>
      </c>
      <c r="AH10" s="13">
        <v>0.4062091548459722</v>
      </c>
      <c r="AI10" s="13">
        <v>0.40933014848907029</v>
      </c>
      <c r="AJ10" s="13">
        <v>0.27585664511779251</v>
      </c>
      <c r="AK10" s="13">
        <v>0.38257660346595213</v>
      </c>
      <c r="AL10" s="13">
        <v>0.4454699732895615</v>
      </c>
      <c r="AM10" s="13">
        <v>0.26124171623544212</v>
      </c>
      <c r="AO10" s="13">
        <v>0.38862415830840102</v>
      </c>
      <c r="AP10" s="13">
        <v>0.40664116869128952</v>
      </c>
      <c r="AQ10" s="13">
        <v>0.28562621878481681</v>
      </c>
      <c r="AR10" s="13">
        <v>0.39705912803401999</v>
      </c>
      <c r="AS10" s="13">
        <v>0.44513754945776129</v>
      </c>
      <c r="AT10" s="13">
        <v>0.27851097934688729</v>
      </c>
      <c r="AV10" s="13">
        <v>0.37880147588860719</v>
      </c>
      <c r="AW10" s="13">
        <v>0.26792510584308132</v>
      </c>
      <c r="AX10" s="13">
        <v>0.39627238882022803</v>
      </c>
      <c r="AY10" s="13">
        <v>0.45480696596134479</v>
      </c>
      <c r="AZ10" s="13">
        <v>0.28266084839392541</v>
      </c>
      <c r="BB10" s="13">
        <v>0.41253275203277312</v>
      </c>
      <c r="BC10" s="13">
        <v>0.39683280099933349</v>
      </c>
      <c r="BD10" s="13">
        <v>0.20378792879915739</v>
      </c>
      <c r="BE10" s="13">
        <v>0.39117702889204031</v>
      </c>
      <c r="BF10" s="13">
        <v>0.47723193810250991</v>
      </c>
      <c r="BH10" s="13">
        <v>0.40693962127857081</v>
      </c>
      <c r="BI10" s="13">
        <v>0.41956176675602558</v>
      </c>
      <c r="BJ10" s="13">
        <v>0.20609510117318661</v>
      </c>
      <c r="BK10" s="13">
        <v>0.38502829445059328</v>
      </c>
      <c r="BL10" s="13">
        <v>0.40507808533783901</v>
      </c>
      <c r="BN10" s="13">
        <v>0.39260878929601412</v>
      </c>
      <c r="BO10" s="13">
        <v>0.22788500249504839</v>
      </c>
      <c r="BP10" s="13">
        <v>0.41291676002926458</v>
      </c>
      <c r="BQ10" s="13">
        <v>0.29488117581095358</v>
      </c>
      <c r="BR10" s="13">
        <v>0.36225568447585421</v>
      </c>
      <c r="BS10" s="13">
        <v>0.38979957800169118</v>
      </c>
    </row>
    <row r="11" spans="2:73" ht="32.15" customHeight="1" x14ac:dyDescent="0.35">
      <c r="B11" s="12" t="s">
        <v>197</v>
      </c>
      <c r="C11" s="13">
        <v>0.1997136647808066</v>
      </c>
      <c r="D11" s="13">
        <v>0.15261558980170761</v>
      </c>
      <c r="E11" s="13">
        <v>0.1435953151856216</v>
      </c>
      <c r="F11" s="13">
        <v>0.184240022252952</v>
      </c>
      <c r="G11" s="13">
        <v>0.17159701660987131</v>
      </c>
      <c r="H11" s="13">
        <v>0.22728913761595021</v>
      </c>
      <c r="I11" s="13">
        <v>0.27178118900482068</v>
      </c>
      <c r="K11" s="13">
        <v>0.2034413417521666</v>
      </c>
      <c r="L11" s="13">
        <v>0.1964439998580591</v>
      </c>
      <c r="N11" s="13">
        <v>0.19723896632231111</v>
      </c>
      <c r="O11" s="13">
        <v>0.20332290628530311</v>
      </c>
      <c r="P11" s="13">
        <v>0.2129946642977531</v>
      </c>
      <c r="Q11" s="13">
        <v>0.1843328194105652</v>
      </c>
      <c r="S11" s="13">
        <v>0.16027236931342381</v>
      </c>
      <c r="T11" s="13">
        <v>0.16036517791907851</v>
      </c>
      <c r="U11" s="13">
        <v>0.25075395766307912</v>
      </c>
      <c r="V11" s="13">
        <v>0.25278980912025317</v>
      </c>
      <c r="W11" s="13">
        <v>0.18743092163525421</v>
      </c>
      <c r="X11" s="13">
        <v>0.26641866684904891</v>
      </c>
      <c r="Y11" s="13">
        <v>0.17974102360676969</v>
      </c>
      <c r="Z11" s="13">
        <v>0.21710091994052691</v>
      </c>
      <c r="AB11" s="13">
        <v>0.1791012057091311</v>
      </c>
      <c r="AC11" s="13">
        <v>0.22120345440983771</v>
      </c>
      <c r="AD11" s="13">
        <v>0.22312807757578629</v>
      </c>
      <c r="AE11" s="13">
        <v>0.171820368019522</v>
      </c>
      <c r="AF11" s="13">
        <v>0.18939763697224329</v>
      </c>
      <c r="AH11" s="13">
        <v>0.13382178317735921</v>
      </c>
      <c r="AI11" s="13">
        <v>0.20846639514288129</v>
      </c>
      <c r="AJ11" s="13">
        <v>0.34459327982363508</v>
      </c>
      <c r="AK11" s="13">
        <v>0.2271219898366838</v>
      </c>
      <c r="AL11" s="13">
        <v>0.101715086194736</v>
      </c>
      <c r="AM11" s="13">
        <v>0.29584412605107058</v>
      </c>
      <c r="AO11" s="13">
        <v>0.14570776331635871</v>
      </c>
      <c r="AP11" s="13">
        <v>0.22302247505935349</v>
      </c>
      <c r="AQ11" s="13">
        <v>0.34812516410633798</v>
      </c>
      <c r="AR11" s="13">
        <v>0.2204060337561867</v>
      </c>
      <c r="AS11" s="13">
        <v>7.7504675081169025E-2</v>
      </c>
      <c r="AT11" s="13">
        <v>0.2830918475856033</v>
      </c>
      <c r="AV11" s="13">
        <v>0.178238838353835</v>
      </c>
      <c r="AW11" s="13">
        <v>0.31175725906560919</v>
      </c>
      <c r="AX11" s="13">
        <v>0.26398237551047521</v>
      </c>
      <c r="AY11" s="13">
        <v>0.10908610528966819</v>
      </c>
      <c r="AZ11" s="13">
        <v>0.28851129818804672</v>
      </c>
      <c r="BB11" s="13">
        <v>0.13201959656841999</v>
      </c>
      <c r="BC11" s="13">
        <v>0.23448502206470981</v>
      </c>
      <c r="BD11" s="13">
        <v>0.35913445051430598</v>
      </c>
      <c r="BE11" s="13">
        <v>0.28996144038564969</v>
      </c>
      <c r="BF11" s="13">
        <v>5.5955517555676348E-2</v>
      </c>
      <c r="BH11" s="13">
        <v>0.14406176580577981</v>
      </c>
      <c r="BI11" s="13">
        <v>0.21657208629911451</v>
      </c>
      <c r="BJ11" s="13">
        <v>0.3649184809941447</v>
      </c>
      <c r="BK11" s="13">
        <v>0.26182791291832802</v>
      </c>
      <c r="BL11" s="13">
        <v>9.7292090761111241E-2</v>
      </c>
      <c r="BN11" s="13">
        <v>0.2176504328661403</v>
      </c>
      <c r="BO11" s="13">
        <v>0.33449685343449082</v>
      </c>
      <c r="BP11" s="13">
        <v>0.25585947399035569</v>
      </c>
      <c r="BQ11" s="13">
        <v>0.18347355935569459</v>
      </c>
      <c r="BR11" s="13">
        <v>8.2308473651273459E-2</v>
      </c>
      <c r="BS11" s="13">
        <v>0.14963890896065779</v>
      </c>
    </row>
    <row r="12" spans="2:73" ht="32.15" customHeight="1" x14ac:dyDescent="0.35">
      <c r="B12" s="12" t="s">
        <v>198</v>
      </c>
      <c r="C12" s="13">
        <v>7.8068182694440658E-2</v>
      </c>
      <c r="D12" s="13">
        <v>6.2805170824434681E-2</v>
      </c>
      <c r="E12" s="13">
        <v>6.1528449029222533E-2</v>
      </c>
      <c r="F12" s="13">
        <v>6.6515055213384786E-2</v>
      </c>
      <c r="G12" s="13">
        <v>4.8445088712414222E-2</v>
      </c>
      <c r="H12" s="13">
        <v>9.5192795095743535E-2</v>
      </c>
      <c r="I12" s="13">
        <v>0.1135675805256722</v>
      </c>
      <c r="K12" s="13">
        <v>8.7736682754210496E-2</v>
      </c>
      <c r="L12" s="13">
        <v>6.8578655700277213E-2</v>
      </c>
      <c r="N12" s="13">
        <v>5.5307155461131872E-2</v>
      </c>
      <c r="O12" s="13">
        <v>6.7872796950353309E-2</v>
      </c>
      <c r="P12" s="13">
        <v>0.1080773264972248</v>
      </c>
      <c r="Q12" s="13">
        <v>8.0426088488775596E-2</v>
      </c>
      <c r="S12" s="13">
        <v>7.4530592924721958E-2</v>
      </c>
      <c r="T12" s="13">
        <v>4.0084870096190668E-2</v>
      </c>
      <c r="U12" s="13">
        <v>0.142079526538611</v>
      </c>
      <c r="V12" s="13">
        <v>8.3634709054027576E-2</v>
      </c>
      <c r="W12" s="13">
        <v>0.109708489239674</v>
      </c>
      <c r="X12" s="13">
        <v>8.611939656693475E-2</v>
      </c>
      <c r="Y12" s="13">
        <v>4.7215908163597012E-2</v>
      </c>
      <c r="Z12" s="13">
        <v>6.8731839649026238E-2</v>
      </c>
      <c r="AB12" s="13">
        <v>8.4573669175027288E-2</v>
      </c>
      <c r="AC12" s="13">
        <v>7.705128700937898E-2</v>
      </c>
      <c r="AD12" s="13">
        <v>9.6572606434575839E-2</v>
      </c>
      <c r="AE12" s="13">
        <v>7.7311787203343668E-2</v>
      </c>
      <c r="AF12" s="13">
        <v>5.3126183072410287E-2</v>
      </c>
      <c r="AH12" s="13">
        <v>4.2557810342499849E-2</v>
      </c>
      <c r="AI12" s="13">
        <v>6.0771852656325467E-2</v>
      </c>
      <c r="AJ12" s="13">
        <v>0.10472646931984859</v>
      </c>
      <c r="AK12" s="13">
        <v>9.2793642169947121E-2</v>
      </c>
      <c r="AL12" s="13">
        <v>4.5077313772667757E-2</v>
      </c>
      <c r="AM12" s="13">
        <v>0.19089373030217241</v>
      </c>
      <c r="AO12" s="13">
        <v>4.4710760335040713E-2</v>
      </c>
      <c r="AP12" s="13">
        <v>6.6159820830845803E-2</v>
      </c>
      <c r="AQ12" s="13">
        <v>0.1090989581149483</v>
      </c>
      <c r="AR12" s="13">
        <v>9.0785997899123547E-2</v>
      </c>
      <c r="AS12" s="13">
        <v>3.538881380744037E-2</v>
      </c>
      <c r="AT12" s="13">
        <v>0.18292097473138719</v>
      </c>
      <c r="AV12" s="13">
        <v>5.6303264052923949E-2</v>
      </c>
      <c r="AW12" s="13">
        <v>0.1106924732380129</v>
      </c>
      <c r="AX12" s="13">
        <v>9.651263532550472E-2</v>
      </c>
      <c r="AY12" s="13">
        <v>4.6445046064540738E-2</v>
      </c>
      <c r="AZ12" s="13">
        <v>0.171059043942793</v>
      </c>
      <c r="BB12" s="13">
        <v>4.9049718297483447E-2</v>
      </c>
      <c r="BC12" s="13">
        <v>6.6794982729579996E-2</v>
      </c>
      <c r="BD12" s="13">
        <v>0.18859577954323159</v>
      </c>
      <c r="BE12" s="13">
        <v>0.13580652681985891</v>
      </c>
      <c r="BF12" s="13">
        <v>6.8806776234248065E-2</v>
      </c>
      <c r="BH12" s="13">
        <v>5.3013936397315352E-2</v>
      </c>
      <c r="BI12" s="13">
        <v>6.5918369626081191E-2</v>
      </c>
      <c r="BJ12" s="13">
        <v>0.17570304509003609</v>
      </c>
      <c r="BK12" s="13">
        <v>0.1133793686580951</v>
      </c>
      <c r="BL12" s="13">
        <v>4.4358402810300727E-2</v>
      </c>
      <c r="BN12" s="13">
        <v>6.9457315196674543E-2</v>
      </c>
      <c r="BO12" s="13">
        <v>0.15188733962083081</v>
      </c>
      <c r="BP12" s="13">
        <v>0.112518492972826</v>
      </c>
      <c r="BQ12" s="13">
        <v>0.19301096162101439</v>
      </c>
      <c r="BR12" s="13">
        <v>9.7859674814989903E-2</v>
      </c>
      <c r="BS12" s="13">
        <v>4.291023181513906E-2</v>
      </c>
    </row>
    <row r="13" spans="2:73" ht="19" customHeight="1" x14ac:dyDescent="0.35">
      <c r="B13" s="12" t="s">
        <v>120</v>
      </c>
      <c r="C13" s="13">
        <v>0.15308636306995291</v>
      </c>
      <c r="D13" s="13">
        <v>0.1879259040368218</v>
      </c>
      <c r="E13" s="13">
        <v>0.13967862299609449</v>
      </c>
      <c r="F13" s="13">
        <v>0.16528296618952579</v>
      </c>
      <c r="G13" s="13">
        <v>0.13567186070963219</v>
      </c>
      <c r="H13" s="13">
        <v>0.15874792476065711</v>
      </c>
      <c r="I13" s="13">
        <v>0.14832487198082811</v>
      </c>
      <c r="K13" s="13">
        <v>8.5504089245796874E-2</v>
      </c>
      <c r="L13" s="13">
        <v>0.22102026638300651</v>
      </c>
      <c r="N13" s="13">
        <v>9.2831247558805313E-2</v>
      </c>
      <c r="O13" s="13">
        <v>0.1358738787679023</v>
      </c>
      <c r="P13" s="13">
        <v>0.15526933038856</v>
      </c>
      <c r="Q13" s="13">
        <v>0.21620358975617751</v>
      </c>
      <c r="S13" s="13">
        <v>0.14831396817919881</v>
      </c>
      <c r="T13" s="13">
        <v>0.1501434726667096</v>
      </c>
      <c r="U13" s="13">
        <v>0.1049661864419007</v>
      </c>
      <c r="V13" s="13">
        <v>0.18401556054633489</v>
      </c>
      <c r="W13" s="13">
        <v>0.12953410983891811</v>
      </c>
      <c r="X13" s="13">
        <v>0.1761933841165603</v>
      </c>
      <c r="Y13" s="13">
        <v>7.9193644561077733E-2</v>
      </c>
      <c r="Z13" s="13">
        <v>0.18844699393674141</v>
      </c>
      <c r="AB13" s="13">
        <v>0.17278310949308881</v>
      </c>
      <c r="AC13" s="13">
        <v>0.15292599473428931</v>
      </c>
      <c r="AD13" s="13">
        <v>0.13093676381596511</v>
      </c>
      <c r="AE13" s="13">
        <v>0.1109889863501015</v>
      </c>
      <c r="AF13" s="13">
        <v>7.9591449217375182E-2</v>
      </c>
      <c r="AH13" s="13">
        <v>0.1313755410505445</v>
      </c>
      <c r="AI13" s="13">
        <v>9.7692794008575265E-2</v>
      </c>
      <c r="AJ13" s="13">
        <v>0.14245912066545971</v>
      </c>
      <c r="AK13" s="13">
        <v>0.19880049717334489</v>
      </c>
      <c r="AL13" s="13">
        <v>0.1110427459298641</v>
      </c>
      <c r="AM13" s="13">
        <v>0.1176306288566569</v>
      </c>
      <c r="AO13" s="13">
        <v>0.1532919117454562</v>
      </c>
      <c r="AP13" s="13">
        <v>8.7751896824180317E-2</v>
      </c>
      <c r="AQ13" s="13">
        <v>0.12919983667217991</v>
      </c>
      <c r="AR13" s="13">
        <v>0.17597140714379461</v>
      </c>
      <c r="AS13" s="13">
        <v>0.1106012320996277</v>
      </c>
      <c r="AT13" s="13">
        <v>0.11446023908163259</v>
      </c>
      <c r="AV13" s="13">
        <v>0.1010143076825738</v>
      </c>
      <c r="AW13" s="13">
        <v>0.18694821525711969</v>
      </c>
      <c r="AX13" s="13">
        <v>0.12651141086648571</v>
      </c>
      <c r="AY13" s="13">
        <v>8.6396383772757837E-2</v>
      </c>
      <c r="AZ13" s="13">
        <v>0.11924946954542021</v>
      </c>
      <c r="BB13" s="13">
        <v>0.13101338317098959</v>
      </c>
      <c r="BC13" s="13">
        <v>0.1065237579913674</v>
      </c>
      <c r="BD13" s="13">
        <v>0.1118050164101291</v>
      </c>
      <c r="BE13" s="13">
        <v>0.10348306734546869</v>
      </c>
      <c r="BF13" s="13">
        <v>9.9787885086403919E-2</v>
      </c>
      <c r="BH13" s="13">
        <v>0.14155842781538749</v>
      </c>
      <c r="BI13" s="13">
        <v>0.1053387555470848</v>
      </c>
      <c r="BJ13" s="13">
        <v>9.9373843212924307E-2</v>
      </c>
      <c r="BK13" s="13">
        <v>0.1503773928781246</v>
      </c>
      <c r="BL13" s="13">
        <v>7.2268230536791031E-2</v>
      </c>
      <c r="BN13" s="13">
        <v>0.11666157702787</v>
      </c>
      <c r="BO13" s="13">
        <v>0.14022935616288659</v>
      </c>
      <c r="BP13" s="13">
        <v>0.1186724876051953</v>
      </c>
      <c r="BQ13" s="13">
        <v>0.11840915995041661</v>
      </c>
      <c r="BR13" s="13">
        <v>0.11591795687169849</v>
      </c>
      <c r="BS13" s="13">
        <v>0.1345347436095525</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U18"/>
  <sheetViews>
    <sheetView showGridLines="0" workbookViewId="0">
      <pane xSplit="2" topLeftCell="BB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195</v>
      </c>
      <c r="C9" s="13">
        <v>0.16799868120950179</v>
      </c>
      <c r="D9" s="13">
        <v>0.16382715039768639</v>
      </c>
      <c r="E9" s="13">
        <v>0.26041710081689562</v>
      </c>
      <c r="F9" s="13">
        <v>0.14656871120783041</v>
      </c>
      <c r="G9" s="13">
        <v>0.1803082937313493</v>
      </c>
      <c r="H9" s="13">
        <v>0.15950228563945429</v>
      </c>
      <c r="I9" s="13">
        <v>0.1137479219501633</v>
      </c>
      <c r="K9" s="13">
        <v>0.19883165962373281</v>
      </c>
      <c r="L9" s="13">
        <v>0.13525727601022491</v>
      </c>
      <c r="N9" s="13">
        <v>0.19199374148026641</v>
      </c>
      <c r="O9" s="13">
        <v>0.1613668192237184</v>
      </c>
      <c r="P9" s="13">
        <v>0.14972302689827599</v>
      </c>
      <c r="Q9" s="13">
        <v>0.1728217684574764</v>
      </c>
      <c r="S9" s="13">
        <v>0.20617841516287819</v>
      </c>
      <c r="T9" s="13">
        <v>0.1632988657618708</v>
      </c>
      <c r="U9" s="13">
        <v>0.1148354140909484</v>
      </c>
      <c r="V9" s="13">
        <v>0.14125950682355781</v>
      </c>
      <c r="W9" s="13">
        <v>0.157375723316522</v>
      </c>
      <c r="X9" s="13">
        <v>0.14981638435805611</v>
      </c>
      <c r="Y9" s="13">
        <v>0.1014420822247636</v>
      </c>
      <c r="Z9" s="13">
        <v>0.2019747635318509</v>
      </c>
      <c r="AB9" s="13">
        <v>0.16064782239462441</v>
      </c>
      <c r="AC9" s="13">
        <v>0.16314475774296369</v>
      </c>
      <c r="AD9" s="13">
        <v>0.16797225284096759</v>
      </c>
      <c r="AE9" s="13">
        <v>0.1941914103737678</v>
      </c>
      <c r="AF9" s="13">
        <v>0.21261102362875051</v>
      </c>
      <c r="AH9" s="13">
        <v>0.22064590705993639</v>
      </c>
      <c r="AI9" s="13">
        <v>0.16281956373786891</v>
      </c>
      <c r="AJ9" s="13">
        <v>9.6856557575206281E-2</v>
      </c>
      <c r="AK9" s="13">
        <v>5.4040358931013187E-2</v>
      </c>
      <c r="AL9" s="13">
        <v>0.28821469010456541</v>
      </c>
      <c r="AM9" s="13">
        <v>0.12738184510774</v>
      </c>
      <c r="AO9" s="13">
        <v>0.2015467362849194</v>
      </c>
      <c r="AP9" s="13">
        <v>0.16773948441011841</v>
      </c>
      <c r="AQ9" s="13">
        <v>8.4616598500091775E-2</v>
      </c>
      <c r="AR9" s="13">
        <v>6.5824951891211153E-2</v>
      </c>
      <c r="AS9" s="13">
        <v>0.30308459574358682</v>
      </c>
      <c r="AT9" s="13">
        <v>0.13075611286981129</v>
      </c>
      <c r="AV9" s="13">
        <v>0.1953227607715832</v>
      </c>
      <c r="AW9" s="13">
        <v>9.0824788693427916E-2</v>
      </c>
      <c r="AX9" s="13">
        <v>8.9094860455108449E-2</v>
      </c>
      <c r="AY9" s="13">
        <v>0.2278880880503365</v>
      </c>
      <c r="AZ9" s="13">
        <v>0.12582655781716631</v>
      </c>
      <c r="BB9" s="13">
        <v>0.22378169106072529</v>
      </c>
      <c r="BC9" s="13">
        <v>0.14332270085255239</v>
      </c>
      <c r="BD9" s="13">
        <v>7.9341678854138939E-2</v>
      </c>
      <c r="BE9" s="13">
        <v>6.1125623621423382E-2</v>
      </c>
      <c r="BF9" s="13">
        <v>0.3010017949922198</v>
      </c>
      <c r="BH9" s="13">
        <v>0.20560086878964509</v>
      </c>
      <c r="BI9" s="13">
        <v>0.16167378030130139</v>
      </c>
      <c r="BJ9" s="13">
        <v>8.1249605861950791E-2</v>
      </c>
      <c r="BK9" s="13">
        <v>4.8475486372372881E-2</v>
      </c>
      <c r="BL9" s="13">
        <v>0.36651465776278869</v>
      </c>
      <c r="BN9" s="13">
        <v>0.1687281515250931</v>
      </c>
      <c r="BO9" s="13">
        <v>0.10593775904987759</v>
      </c>
      <c r="BP9" s="13">
        <v>8.7373872648597362E-2</v>
      </c>
      <c r="BQ9" s="13">
        <v>0.16966256580126671</v>
      </c>
      <c r="BR9" s="13">
        <v>0.2120892019759473</v>
      </c>
      <c r="BS9" s="13">
        <v>0.2249643138797178</v>
      </c>
    </row>
    <row r="10" spans="2:73" ht="19" customHeight="1" x14ac:dyDescent="0.35">
      <c r="B10" s="12" t="s">
        <v>196</v>
      </c>
      <c r="C10" s="13">
        <v>0.36636770098389432</v>
      </c>
      <c r="D10" s="13">
        <v>0.4785725449901993</v>
      </c>
      <c r="E10" s="13">
        <v>0.38251371163652292</v>
      </c>
      <c r="F10" s="13">
        <v>0.43497218473367832</v>
      </c>
      <c r="G10" s="13">
        <v>0.36970365066832989</v>
      </c>
      <c r="H10" s="13">
        <v>0.32406200197910578</v>
      </c>
      <c r="I10" s="13">
        <v>0.28922410655509012</v>
      </c>
      <c r="K10" s="13">
        <v>0.38723013607705098</v>
      </c>
      <c r="L10" s="13">
        <v>0.34634536342677191</v>
      </c>
      <c r="N10" s="13">
        <v>0.44215848289568649</v>
      </c>
      <c r="O10" s="13">
        <v>0.39147678623849341</v>
      </c>
      <c r="P10" s="13">
        <v>0.32434328633941928</v>
      </c>
      <c r="Q10" s="13">
        <v>0.31843294790356158</v>
      </c>
      <c r="S10" s="13">
        <v>0.39400314152423133</v>
      </c>
      <c r="T10" s="13">
        <v>0.40730520972956658</v>
      </c>
      <c r="U10" s="13">
        <v>0.42816884264384852</v>
      </c>
      <c r="V10" s="13">
        <v>0.29446446341392818</v>
      </c>
      <c r="W10" s="13">
        <v>0.37898306579880159</v>
      </c>
      <c r="X10" s="13">
        <v>0.31226989006242772</v>
      </c>
      <c r="Y10" s="13">
        <v>0.45161280871763471</v>
      </c>
      <c r="Z10" s="13">
        <v>0.29885542167638007</v>
      </c>
      <c r="AB10" s="13">
        <v>0.37329942935497962</v>
      </c>
      <c r="AC10" s="13">
        <v>0.35273665931531001</v>
      </c>
      <c r="AD10" s="13">
        <v>0.35788680444426618</v>
      </c>
      <c r="AE10" s="13">
        <v>0.34399929339325258</v>
      </c>
      <c r="AF10" s="13">
        <v>0.48092636917961901</v>
      </c>
      <c r="AH10" s="13">
        <v>0.43197786177722192</v>
      </c>
      <c r="AI10" s="13">
        <v>0.4252898551746806</v>
      </c>
      <c r="AJ10" s="13">
        <v>0.28863568935925782</v>
      </c>
      <c r="AK10" s="13">
        <v>0.41649534676305278</v>
      </c>
      <c r="AL10" s="13">
        <v>0.36488321738703727</v>
      </c>
      <c r="AM10" s="13">
        <v>0.221629648011712</v>
      </c>
      <c r="AO10" s="13">
        <v>0.42295227518792777</v>
      </c>
      <c r="AP10" s="13">
        <v>0.44222225499688972</v>
      </c>
      <c r="AQ10" s="13">
        <v>0.28435687096069179</v>
      </c>
      <c r="AR10" s="13">
        <v>0.40767405327048789</v>
      </c>
      <c r="AS10" s="13">
        <v>0.38679444473839453</v>
      </c>
      <c r="AT10" s="13">
        <v>0.23214104605122299</v>
      </c>
      <c r="AV10" s="13">
        <v>0.4401692581226806</v>
      </c>
      <c r="AW10" s="13">
        <v>0.3085506282641895</v>
      </c>
      <c r="AX10" s="13">
        <v>0.47009855120733679</v>
      </c>
      <c r="AY10" s="13">
        <v>0.43894648257576202</v>
      </c>
      <c r="AZ10" s="13">
        <v>0.2296695610014749</v>
      </c>
      <c r="BB10" s="13">
        <v>0.40994108686519443</v>
      </c>
      <c r="BC10" s="13">
        <v>0.37905666830688528</v>
      </c>
      <c r="BD10" s="13">
        <v>0.24738778307511361</v>
      </c>
      <c r="BE10" s="13">
        <v>0.4066911927819491</v>
      </c>
      <c r="BF10" s="13">
        <v>0.3667552261589796</v>
      </c>
      <c r="BH10" s="13">
        <v>0.42002911403521842</v>
      </c>
      <c r="BI10" s="13">
        <v>0.39248141792627872</v>
      </c>
      <c r="BJ10" s="13">
        <v>0.26355059298623068</v>
      </c>
      <c r="BK10" s="13">
        <v>0.4067503678551847</v>
      </c>
      <c r="BL10" s="13">
        <v>0.33681860867375008</v>
      </c>
      <c r="BN10" s="13">
        <v>0.36646630436589761</v>
      </c>
      <c r="BO10" s="13">
        <v>0.23082252720404259</v>
      </c>
      <c r="BP10" s="13">
        <v>0.4252139656902284</v>
      </c>
      <c r="BQ10" s="13">
        <v>0.22906903967577349</v>
      </c>
      <c r="BR10" s="13">
        <v>0.426278993272245</v>
      </c>
      <c r="BS10" s="13">
        <v>0.43214505071658121</v>
      </c>
    </row>
    <row r="11" spans="2:73" ht="32.15" customHeight="1" x14ac:dyDescent="0.35">
      <c r="B11" s="12" t="s">
        <v>197</v>
      </c>
      <c r="C11" s="13">
        <v>0.21146925739808531</v>
      </c>
      <c r="D11" s="13">
        <v>0.12828154748384779</v>
      </c>
      <c r="E11" s="13">
        <v>0.1332773878608744</v>
      </c>
      <c r="F11" s="13">
        <v>0.18862276383228571</v>
      </c>
      <c r="G11" s="13">
        <v>0.20524539034436071</v>
      </c>
      <c r="H11" s="13">
        <v>0.23060388263789319</v>
      </c>
      <c r="I11" s="13">
        <v>0.3101751927595458</v>
      </c>
      <c r="K11" s="13">
        <v>0.2225371168422971</v>
      </c>
      <c r="L11" s="13">
        <v>0.2008863140294288</v>
      </c>
      <c r="N11" s="13">
        <v>0.19758693117537879</v>
      </c>
      <c r="O11" s="13">
        <v>0.18964725184610809</v>
      </c>
      <c r="P11" s="13">
        <v>0.24403600565002689</v>
      </c>
      <c r="Q11" s="13">
        <v>0.21713437728591711</v>
      </c>
      <c r="S11" s="13">
        <v>0.17847077811267051</v>
      </c>
      <c r="T11" s="13">
        <v>0.18626211318507749</v>
      </c>
      <c r="U11" s="13">
        <v>0.2405975610445982</v>
      </c>
      <c r="V11" s="13">
        <v>0.27407074764817269</v>
      </c>
      <c r="W11" s="13">
        <v>0.1698310642825856</v>
      </c>
      <c r="X11" s="13">
        <v>0.24438650991358951</v>
      </c>
      <c r="Y11" s="13">
        <v>0.219464263197301</v>
      </c>
      <c r="Z11" s="13">
        <v>0.2471906687959852</v>
      </c>
      <c r="AB11" s="13">
        <v>0.2019141044808177</v>
      </c>
      <c r="AC11" s="13">
        <v>0.22257338249915659</v>
      </c>
      <c r="AD11" s="13">
        <v>0.22820781513147381</v>
      </c>
      <c r="AE11" s="13">
        <v>0.21343681756612631</v>
      </c>
      <c r="AF11" s="13">
        <v>0.1735563883266337</v>
      </c>
      <c r="AH11" s="13">
        <v>0.16114237341889329</v>
      </c>
      <c r="AI11" s="13">
        <v>0.1876982627306239</v>
      </c>
      <c r="AJ11" s="13">
        <v>0.36113996627985379</v>
      </c>
      <c r="AK11" s="13">
        <v>0.22308654887493101</v>
      </c>
      <c r="AL11" s="13">
        <v>0.1515062215615762</v>
      </c>
      <c r="AM11" s="13">
        <v>0.35588505609584681</v>
      </c>
      <c r="AO11" s="13">
        <v>0.17277638524761141</v>
      </c>
      <c r="AP11" s="13">
        <v>0.177689357570366</v>
      </c>
      <c r="AQ11" s="13">
        <v>0.36484612784180359</v>
      </c>
      <c r="AR11" s="13">
        <v>0.24905256291968469</v>
      </c>
      <c r="AS11" s="13">
        <v>0.10212819725428431</v>
      </c>
      <c r="AT11" s="13">
        <v>0.34909730658717192</v>
      </c>
      <c r="AV11" s="13">
        <v>0.16392778400799321</v>
      </c>
      <c r="AW11" s="13">
        <v>0.34591718135913402</v>
      </c>
      <c r="AX11" s="13">
        <v>0.24434095060144581</v>
      </c>
      <c r="AY11" s="13">
        <v>0.13619837517084921</v>
      </c>
      <c r="AZ11" s="13">
        <v>0.35686886206537549</v>
      </c>
      <c r="BB11" s="13">
        <v>0.15501678383440029</v>
      </c>
      <c r="BC11" s="13">
        <v>0.2377512396051677</v>
      </c>
      <c r="BD11" s="13">
        <v>0.39198137004697892</v>
      </c>
      <c r="BE11" s="13">
        <v>0.27960925484525018</v>
      </c>
      <c r="BF11" s="13">
        <v>0.13668266886982669</v>
      </c>
      <c r="BH11" s="13">
        <v>0.16176690262377141</v>
      </c>
      <c r="BI11" s="13">
        <v>0.20968921424179049</v>
      </c>
      <c r="BJ11" s="13">
        <v>0.4106352839434364</v>
      </c>
      <c r="BK11" s="13">
        <v>0.29465208919966918</v>
      </c>
      <c r="BL11" s="13">
        <v>0.10782945924913059</v>
      </c>
      <c r="BN11" s="13">
        <v>0.2220297356960772</v>
      </c>
      <c r="BO11" s="13">
        <v>0.38807277126396722</v>
      </c>
      <c r="BP11" s="13">
        <v>0.26317812714676408</v>
      </c>
      <c r="BQ11" s="13">
        <v>0.28756822641567797</v>
      </c>
      <c r="BR11" s="13">
        <v>0.12555573372853371</v>
      </c>
      <c r="BS11" s="13">
        <v>0.16037133324877431</v>
      </c>
    </row>
    <row r="12" spans="2:73" ht="32.15" customHeight="1" x14ac:dyDescent="0.35">
      <c r="B12" s="12" t="s">
        <v>198</v>
      </c>
      <c r="C12" s="13">
        <v>7.657151364639958E-2</v>
      </c>
      <c r="D12" s="13">
        <v>1.6517005541355462E-2</v>
      </c>
      <c r="E12" s="13">
        <v>4.999404931134549E-2</v>
      </c>
      <c r="F12" s="13">
        <v>8.3362093110872837E-2</v>
      </c>
      <c r="G12" s="13">
        <v>6.9180712575813041E-2</v>
      </c>
      <c r="H12" s="13">
        <v>0.1259954340442315</v>
      </c>
      <c r="I12" s="13">
        <v>8.7697113121716963E-2</v>
      </c>
      <c r="K12" s="13">
        <v>8.6760933308396265E-2</v>
      </c>
      <c r="L12" s="13">
        <v>6.6557630389226519E-2</v>
      </c>
      <c r="N12" s="13">
        <v>7.254939453894281E-2</v>
      </c>
      <c r="O12" s="13">
        <v>7.6088188954974989E-2</v>
      </c>
      <c r="P12" s="13">
        <v>8.0890519178395168E-2</v>
      </c>
      <c r="Q12" s="13">
        <v>7.7365879728850853E-2</v>
      </c>
      <c r="S12" s="13">
        <v>6.3280326566997877E-2</v>
      </c>
      <c r="T12" s="13">
        <v>4.3128340986980582E-2</v>
      </c>
      <c r="U12" s="13">
        <v>9.8659918807148791E-2</v>
      </c>
      <c r="V12" s="13">
        <v>0.1045304593805771</v>
      </c>
      <c r="W12" s="13">
        <v>9.7733733412746812E-2</v>
      </c>
      <c r="X12" s="13">
        <v>0.1096785384251967</v>
      </c>
      <c r="Y12" s="13">
        <v>5.3295340928280838E-2</v>
      </c>
      <c r="Z12" s="13">
        <v>6.081664551030852E-2</v>
      </c>
      <c r="AB12" s="13">
        <v>8.3841131749625097E-2</v>
      </c>
      <c r="AC12" s="13">
        <v>6.3918550577269681E-2</v>
      </c>
      <c r="AD12" s="13">
        <v>0.10405215282157811</v>
      </c>
      <c r="AE12" s="13">
        <v>7.1256682946581718E-2</v>
      </c>
      <c r="AF12" s="13">
        <v>7.0084092256018207E-2</v>
      </c>
      <c r="AH12" s="13">
        <v>3.9431930055828991E-2</v>
      </c>
      <c r="AI12" s="13">
        <v>7.4510604342378245E-2</v>
      </c>
      <c r="AJ12" s="13">
        <v>0.1078769094761196</v>
      </c>
      <c r="AK12" s="13">
        <v>0.1119315710440761</v>
      </c>
      <c r="AL12" s="13">
        <v>1.760735664499237E-2</v>
      </c>
      <c r="AM12" s="13">
        <v>0.16636585059375941</v>
      </c>
      <c r="AO12" s="13">
        <v>3.7792042869560942E-2</v>
      </c>
      <c r="AP12" s="13">
        <v>8.5257313029218892E-2</v>
      </c>
      <c r="AQ12" s="13">
        <v>0.1116200852696359</v>
      </c>
      <c r="AR12" s="13">
        <v>8.892118646355951E-2</v>
      </c>
      <c r="AS12" s="13">
        <v>3.8343213948611989E-2</v>
      </c>
      <c r="AT12" s="13">
        <v>0.1506215758250446</v>
      </c>
      <c r="AV12" s="13">
        <v>5.4484869010001928E-2</v>
      </c>
      <c r="AW12" s="13">
        <v>0.1183743973400995</v>
      </c>
      <c r="AX12" s="13">
        <v>9.5477112809867273E-2</v>
      </c>
      <c r="AY12" s="13">
        <v>2.3776000201557661E-2</v>
      </c>
      <c r="AZ12" s="13">
        <v>0.1504248939171384</v>
      </c>
      <c r="BB12" s="13">
        <v>5.5087605736495203E-2</v>
      </c>
      <c r="BC12" s="13">
        <v>8.4847219810008395E-2</v>
      </c>
      <c r="BD12" s="13">
        <v>0.16373395722260531</v>
      </c>
      <c r="BE12" s="13">
        <v>0.12415911877776491</v>
      </c>
      <c r="BF12" s="13">
        <v>2.7088313985465851E-2</v>
      </c>
      <c r="BH12" s="13">
        <v>5.5964066027069527E-2</v>
      </c>
      <c r="BI12" s="13">
        <v>8.8748758638402842E-2</v>
      </c>
      <c r="BJ12" s="13">
        <v>0.1400401457023987</v>
      </c>
      <c r="BK12" s="13">
        <v>0.1118092433773545</v>
      </c>
      <c r="BL12" s="13">
        <v>4.9186678474503559E-2</v>
      </c>
      <c r="BN12" s="13">
        <v>8.7401468869748491E-2</v>
      </c>
      <c r="BO12" s="13">
        <v>0.1241999322093145</v>
      </c>
      <c r="BP12" s="13">
        <v>8.4076099764080772E-2</v>
      </c>
      <c r="BQ12" s="13">
        <v>0.17995013985530989</v>
      </c>
      <c r="BR12" s="13">
        <v>0</v>
      </c>
      <c r="BS12" s="13">
        <v>4.9196719564790603E-2</v>
      </c>
    </row>
    <row r="13" spans="2:73" ht="19" customHeight="1" x14ac:dyDescent="0.35">
      <c r="B13" s="12" t="s">
        <v>120</v>
      </c>
      <c r="C13" s="13">
        <v>0.17759284676211909</v>
      </c>
      <c r="D13" s="13">
        <v>0.212801751586911</v>
      </c>
      <c r="E13" s="13">
        <v>0.17379775037436171</v>
      </c>
      <c r="F13" s="13">
        <v>0.14647424711533261</v>
      </c>
      <c r="G13" s="13">
        <v>0.17556195268014699</v>
      </c>
      <c r="H13" s="13">
        <v>0.1598363956993151</v>
      </c>
      <c r="I13" s="13">
        <v>0.19915566561348391</v>
      </c>
      <c r="K13" s="13">
        <v>0.1046401541485229</v>
      </c>
      <c r="L13" s="13">
        <v>0.25095341614434802</v>
      </c>
      <c r="N13" s="13">
        <v>9.5711449909725466E-2</v>
      </c>
      <c r="O13" s="13">
        <v>0.18142095373670511</v>
      </c>
      <c r="P13" s="13">
        <v>0.20100716193388241</v>
      </c>
      <c r="Q13" s="13">
        <v>0.21424502662419431</v>
      </c>
      <c r="S13" s="13">
        <v>0.15806733863322209</v>
      </c>
      <c r="T13" s="13">
        <v>0.20000547033650429</v>
      </c>
      <c r="U13" s="13">
        <v>0.1177382634134562</v>
      </c>
      <c r="V13" s="13">
        <v>0.18567482273376429</v>
      </c>
      <c r="W13" s="13">
        <v>0.19607641318934391</v>
      </c>
      <c r="X13" s="13">
        <v>0.18384867724073001</v>
      </c>
      <c r="Y13" s="13">
        <v>0.1741855049320199</v>
      </c>
      <c r="Z13" s="13">
        <v>0.19116250048547509</v>
      </c>
      <c r="AB13" s="13">
        <v>0.18029751201995331</v>
      </c>
      <c r="AC13" s="13">
        <v>0.19762664986530001</v>
      </c>
      <c r="AD13" s="13">
        <v>0.14188097476171441</v>
      </c>
      <c r="AE13" s="13">
        <v>0.17711579572027181</v>
      </c>
      <c r="AF13" s="13">
        <v>6.2822126608978776E-2</v>
      </c>
      <c r="AH13" s="13">
        <v>0.14680192768811939</v>
      </c>
      <c r="AI13" s="13">
        <v>0.1496817140144483</v>
      </c>
      <c r="AJ13" s="13">
        <v>0.14549087730956251</v>
      </c>
      <c r="AK13" s="13">
        <v>0.19444617438692691</v>
      </c>
      <c r="AL13" s="13">
        <v>0.17778851430182829</v>
      </c>
      <c r="AM13" s="13">
        <v>0.12873760019094191</v>
      </c>
      <c r="AO13" s="13">
        <v>0.1649325604099805</v>
      </c>
      <c r="AP13" s="13">
        <v>0.127091589993407</v>
      </c>
      <c r="AQ13" s="13">
        <v>0.15456031742777701</v>
      </c>
      <c r="AR13" s="13">
        <v>0.18852724545505681</v>
      </c>
      <c r="AS13" s="13">
        <v>0.1696495483151223</v>
      </c>
      <c r="AT13" s="13">
        <v>0.1373839586667491</v>
      </c>
      <c r="AV13" s="13">
        <v>0.14609532808774109</v>
      </c>
      <c r="AW13" s="13">
        <v>0.13633300434314899</v>
      </c>
      <c r="AX13" s="13">
        <v>0.1009885249262417</v>
      </c>
      <c r="AY13" s="13">
        <v>0.17319105400149479</v>
      </c>
      <c r="AZ13" s="13">
        <v>0.13721012519884479</v>
      </c>
      <c r="BB13" s="13">
        <v>0.1561728325031847</v>
      </c>
      <c r="BC13" s="13">
        <v>0.15502217142538621</v>
      </c>
      <c r="BD13" s="13">
        <v>0.1175552108011631</v>
      </c>
      <c r="BE13" s="13">
        <v>0.12841480997361249</v>
      </c>
      <c r="BF13" s="13">
        <v>0.16847199599350779</v>
      </c>
      <c r="BH13" s="13">
        <v>0.15663904852429561</v>
      </c>
      <c r="BI13" s="13">
        <v>0.14740682889222639</v>
      </c>
      <c r="BJ13" s="13">
        <v>0.1045243715059834</v>
      </c>
      <c r="BK13" s="13">
        <v>0.13831281319541869</v>
      </c>
      <c r="BL13" s="13">
        <v>0.13965059583982689</v>
      </c>
      <c r="BN13" s="13">
        <v>0.1553743395431835</v>
      </c>
      <c r="BO13" s="13">
        <v>0.15096701027279799</v>
      </c>
      <c r="BP13" s="13">
        <v>0.1401579347503292</v>
      </c>
      <c r="BQ13" s="13">
        <v>0.13375002825197219</v>
      </c>
      <c r="BR13" s="13">
        <v>0.23607607102327441</v>
      </c>
      <c r="BS13" s="13">
        <v>0.13332258259013599</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U18"/>
  <sheetViews>
    <sheetView showGridLines="0" workbookViewId="0">
      <pane xSplit="2" topLeftCell="AY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195</v>
      </c>
      <c r="C9" s="13">
        <v>0.15767937801599291</v>
      </c>
      <c r="D9" s="13">
        <v>0.15117424638267979</v>
      </c>
      <c r="E9" s="13">
        <v>0.2380613906526754</v>
      </c>
      <c r="F9" s="13">
        <v>0.18492167828282699</v>
      </c>
      <c r="G9" s="13">
        <v>0.1516686161916305</v>
      </c>
      <c r="H9" s="13">
        <v>0.149045363774401</v>
      </c>
      <c r="I9" s="13">
        <v>9.5382700792355959E-2</v>
      </c>
      <c r="K9" s="13">
        <v>0.18845729807980829</v>
      </c>
      <c r="L9" s="13">
        <v>0.12726285365670689</v>
      </c>
      <c r="N9" s="13">
        <v>0.19053244752234641</v>
      </c>
      <c r="O9" s="13">
        <v>0.1181398849419977</v>
      </c>
      <c r="P9" s="13">
        <v>0.14682955001022871</v>
      </c>
      <c r="Q9" s="13">
        <v>0.190093201094024</v>
      </c>
      <c r="S9" s="13">
        <v>0.18089607037607289</v>
      </c>
      <c r="T9" s="13">
        <v>0.12512699261378371</v>
      </c>
      <c r="U9" s="13">
        <v>0.12539658373023799</v>
      </c>
      <c r="V9" s="13">
        <v>0.16943488890911559</v>
      </c>
      <c r="W9" s="13">
        <v>0.14221002182256881</v>
      </c>
      <c r="X9" s="13">
        <v>0.13386525768574081</v>
      </c>
      <c r="Y9" s="13">
        <v>0.1535522378248593</v>
      </c>
      <c r="Z9" s="13">
        <v>0.19519934861647389</v>
      </c>
      <c r="AB9" s="13">
        <v>0.1834211504419728</v>
      </c>
      <c r="AC9" s="13">
        <v>0.14944939484474001</v>
      </c>
      <c r="AD9" s="13">
        <v>0.1182386519016904</v>
      </c>
      <c r="AE9" s="13">
        <v>0.14548594327194919</v>
      </c>
      <c r="AF9" s="13">
        <v>0.26119774891978492</v>
      </c>
      <c r="AH9" s="13">
        <v>0.22030901534580799</v>
      </c>
      <c r="AI9" s="13">
        <v>0.14501535638439139</v>
      </c>
      <c r="AJ9" s="13">
        <v>0.14631597792280759</v>
      </c>
      <c r="AK9" s="13">
        <v>4.8418696961075668E-2</v>
      </c>
      <c r="AL9" s="13">
        <v>0.22857906488457441</v>
      </c>
      <c r="AM9" s="13">
        <v>6.94824649614071E-2</v>
      </c>
      <c r="AO9" s="13">
        <v>0.2006539702470839</v>
      </c>
      <c r="AP9" s="13">
        <v>0.14753420073205581</v>
      </c>
      <c r="AQ9" s="13">
        <v>0.14766622940282079</v>
      </c>
      <c r="AR9" s="13">
        <v>7.3168309488409605E-2</v>
      </c>
      <c r="AS9" s="13">
        <v>0.26187663076814738</v>
      </c>
      <c r="AT9" s="13">
        <v>7.3614548905806307E-2</v>
      </c>
      <c r="AV9" s="13">
        <v>0.17863255343157541</v>
      </c>
      <c r="AW9" s="13">
        <v>0.13732113815281269</v>
      </c>
      <c r="AX9" s="13">
        <v>9.1818833417441778E-2</v>
      </c>
      <c r="AY9" s="13">
        <v>0.2420605719630253</v>
      </c>
      <c r="AZ9" s="13">
        <v>7.7418483713118283E-2</v>
      </c>
      <c r="BB9" s="13">
        <v>0.2039299559805646</v>
      </c>
      <c r="BC9" s="13">
        <v>0.14146356235667229</v>
      </c>
      <c r="BD9" s="13">
        <v>9.2686569400713126E-2</v>
      </c>
      <c r="BE9" s="13">
        <v>7.1783681598967752E-2</v>
      </c>
      <c r="BF9" s="13">
        <v>0.31844113938399171</v>
      </c>
      <c r="BH9" s="13">
        <v>0.1995953021233888</v>
      </c>
      <c r="BI9" s="13">
        <v>0.14162651304671289</v>
      </c>
      <c r="BJ9" s="13">
        <v>9.6795631743139474E-2</v>
      </c>
      <c r="BK9" s="13">
        <v>4.6751322522857457E-2</v>
      </c>
      <c r="BL9" s="13">
        <v>0.33477663883424841</v>
      </c>
      <c r="BN9" s="13">
        <v>0.1381005474688031</v>
      </c>
      <c r="BO9" s="13">
        <v>9.5343336125768938E-2</v>
      </c>
      <c r="BP9" s="13">
        <v>8.6330916138469826E-2</v>
      </c>
      <c r="BQ9" s="13">
        <v>0.1235434168086898</v>
      </c>
      <c r="BR9" s="13">
        <v>0.2427744360059641</v>
      </c>
      <c r="BS9" s="13">
        <v>0.22212189237655139</v>
      </c>
    </row>
    <row r="10" spans="2:73" ht="19" customHeight="1" x14ac:dyDescent="0.35">
      <c r="B10" s="12" t="s">
        <v>196</v>
      </c>
      <c r="C10" s="13">
        <v>0.3759607726833073</v>
      </c>
      <c r="D10" s="13">
        <v>0.42109660598530418</v>
      </c>
      <c r="E10" s="13">
        <v>0.37379024395254751</v>
      </c>
      <c r="F10" s="13">
        <v>0.38548518267484583</v>
      </c>
      <c r="G10" s="13">
        <v>0.44918743586751858</v>
      </c>
      <c r="H10" s="13">
        <v>0.34818441418148538</v>
      </c>
      <c r="I10" s="13">
        <v>0.31792218223773899</v>
      </c>
      <c r="K10" s="13">
        <v>0.3864832548556385</v>
      </c>
      <c r="L10" s="13">
        <v>0.3640069810983585</v>
      </c>
      <c r="N10" s="13">
        <v>0.44219540329407803</v>
      </c>
      <c r="O10" s="13">
        <v>0.42011814139583081</v>
      </c>
      <c r="P10" s="13">
        <v>0.34324177883776491</v>
      </c>
      <c r="Q10" s="13">
        <v>0.30538125218509399</v>
      </c>
      <c r="S10" s="13">
        <v>0.38126001482063482</v>
      </c>
      <c r="T10" s="13">
        <v>0.47161470065763222</v>
      </c>
      <c r="U10" s="13">
        <v>0.41870838956413131</v>
      </c>
      <c r="V10" s="13">
        <v>0.34609842597019141</v>
      </c>
      <c r="W10" s="13">
        <v>0.35252808460434021</v>
      </c>
      <c r="X10" s="13">
        <v>0.32218487264536089</v>
      </c>
      <c r="Y10" s="13">
        <v>0.44854544137048841</v>
      </c>
      <c r="Z10" s="13">
        <v>0.27494299783133508</v>
      </c>
      <c r="AB10" s="13">
        <v>0.36778232414833312</v>
      </c>
      <c r="AC10" s="13">
        <v>0.36274264913248022</v>
      </c>
      <c r="AD10" s="13">
        <v>0.37453812314939272</v>
      </c>
      <c r="AE10" s="13">
        <v>0.35963469505624712</v>
      </c>
      <c r="AF10" s="13">
        <v>0.47862416425783522</v>
      </c>
      <c r="AH10" s="13">
        <v>0.42424518917156112</v>
      </c>
      <c r="AI10" s="13">
        <v>0.46892637007983817</v>
      </c>
      <c r="AJ10" s="13">
        <v>0.25073570160517322</v>
      </c>
      <c r="AK10" s="13">
        <v>0.43818612245329258</v>
      </c>
      <c r="AL10" s="13">
        <v>0.32761990998639551</v>
      </c>
      <c r="AM10" s="13">
        <v>0.28515312015330829</v>
      </c>
      <c r="AO10" s="13">
        <v>0.40737302640572859</v>
      </c>
      <c r="AP10" s="13">
        <v>0.45746413146795339</v>
      </c>
      <c r="AQ10" s="13">
        <v>0.23454373201995241</v>
      </c>
      <c r="AR10" s="13">
        <v>0.4525804407898803</v>
      </c>
      <c r="AS10" s="13">
        <v>0.41753540087561919</v>
      </c>
      <c r="AT10" s="13">
        <v>0.30722413931067188</v>
      </c>
      <c r="AV10" s="13">
        <v>0.4547294629977614</v>
      </c>
      <c r="AW10" s="13">
        <v>0.30472192270777348</v>
      </c>
      <c r="AX10" s="13">
        <v>0.38969836335589569</v>
      </c>
      <c r="AY10" s="13">
        <v>0.38695430589613983</v>
      </c>
      <c r="AZ10" s="13">
        <v>0.32138331162776163</v>
      </c>
      <c r="BB10" s="13">
        <v>0.41860856386897211</v>
      </c>
      <c r="BC10" s="13">
        <v>0.40004445354281448</v>
      </c>
      <c r="BD10" s="13">
        <v>0.22507692913035479</v>
      </c>
      <c r="BE10" s="13">
        <v>0.42843380530055603</v>
      </c>
      <c r="BF10" s="13">
        <v>0.26168279439520398</v>
      </c>
      <c r="BH10" s="13">
        <v>0.40304837151366463</v>
      </c>
      <c r="BI10" s="13">
        <v>0.40312432937925757</v>
      </c>
      <c r="BJ10" s="13">
        <v>0.27016191282966467</v>
      </c>
      <c r="BK10" s="13">
        <v>0.45870558138463768</v>
      </c>
      <c r="BL10" s="13">
        <v>0.35037573255918247</v>
      </c>
      <c r="BN10" s="13">
        <v>0.42702963568147367</v>
      </c>
      <c r="BO10" s="13">
        <v>0.26025946486468199</v>
      </c>
      <c r="BP10" s="13">
        <v>0.34877649272182532</v>
      </c>
      <c r="BQ10" s="13">
        <v>0.32643467989620267</v>
      </c>
      <c r="BR10" s="13">
        <v>0.38958595866969448</v>
      </c>
      <c r="BS10" s="13">
        <v>0.39809318381938502</v>
      </c>
    </row>
    <row r="11" spans="2:73" ht="32.15" customHeight="1" x14ac:dyDescent="0.35">
      <c r="B11" s="12" t="s">
        <v>197</v>
      </c>
      <c r="C11" s="13">
        <v>0.23979684264080539</v>
      </c>
      <c r="D11" s="13">
        <v>0.20314851428654609</v>
      </c>
      <c r="E11" s="13">
        <v>0.19330589954483221</v>
      </c>
      <c r="F11" s="13">
        <v>0.1837064195599212</v>
      </c>
      <c r="G11" s="13">
        <v>0.2039966024759339</v>
      </c>
      <c r="H11" s="13">
        <v>0.24590069946792581</v>
      </c>
      <c r="I11" s="13">
        <v>0.34750753169932008</v>
      </c>
      <c r="K11" s="13">
        <v>0.23976208323105139</v>
      </c>
      <c r="L11" s="13">
        <v>0.2403815738076984</v>
      </c>
      <c r="N11" s="13">
        <v>0.2282941871727944</v>
      </c>
      <c r="O11" s="13">
        <v>0.23078317215447261</v>
      </c>
      <c r="P11" s="13">
        <v>0.25520338772476009</v>
      </c>
      <c r="Q11" s="13">
        <v>0.24139331339572229</v>
      </c>
      <c r="S11" s="13">
        <v>0.22123379666519929</v>
      </c>
      <c r="T11" s="13">
        <v>0.21257217206842599</v>
      </c>
      <c r="U11" s="13">
        <v>0.25798430301917091</v>
      </c>
      <c r="V11" s="13">
        <v>0.22743917928765581</v>
      </c>
      <c r="W11" s="13">
        <v>0.243253170516326</v>
      </c>
      <c r="X11" s="13">
        <v>0.28384381990414631</v>
      </c>
      <c r="Y11" s="13">
        <v>0.26330953361840842</v>
      </c>
      <c r="Z11" s="13">
        <v>0.28695244833391798</v>
      </c>
      <c r="AB11" s="13">
        <v>0.2028576810748676</v>
      </c>
      <c r="AC11" s="13">
        <v>0.25780331065433842</v>
      </c>
      <c r="AD11" s="13">
        <v>0.27866373936931887</v>
      </c>
      <c r="AE11" s="13">
        <v>0.25756125935146162</v>
      </c>
      <c r="AF11" s="13">
        <v>0.16536152634073109</v>
      </c>
      <c r="AH11" s="13">
        <v>0.1708972189214695</v>
      </c>
      <c r="AI11" s="13">
        <v>0.23559327153873061</v>
      </c>
      <c r="AJ11" s="13">
        <v>0.37990459799554749</v>
      </c>
      <c r="AK11" s="13">
        <v>0.28063350824779459</v>
      </c>
      <c r="AL11" s="13">
        <v>0.21229721689868919</v>
      </c>
      <c r="AM11" s="13">
        <v>0.36125217063244291</v>
      </c>
      <c r="AO11" s="13">
        <v>0.18817202297752589</v>
      </c>
      <c r="AP11" s="13">
        <v>0.22428541361802909</v>
      </c>
      <c r="AQ11" s="13">
        <v>0.38743827712475642</v>
      </c>
      <c r="AR11" s="13">
        <v>0.2678966227225294</v>
      </c>
      <c r="AS11" s="13">
        <v>0.14005305572788579</v>
      </c>
      <c r="AT11" s="13">
        <v>0.35926207507830588</v>
      </c>
      <c r="AV11" s="13">
        <v>0.20071693566129731</v>
      </c>
      <c r="AW11" s="13">
        <v>0.35273026453627188</v>
      </c>
      <c r="AX11" s="13">
        <v>0.31607034478599838</v>
      </c>
      <c r="AY11" s="13">
        <v>0.17397250502248809</v>
      </c>
      <c r="AZ11" s="13">
        <v>0.34793392243808452</v>
      </c>
      <c r="BB11" s="13">
        <v>0.174432943486586</v>
      </c>
      <c r="BC11" s="13">
        <v>0.31395590044301702</v>
      </c>
      <c r="BD11" s="13">
        <v>0.42419264651561062</v>
      </c>
      <c r="BE11" s="13">
        <v>0.3016865663815701</v>
      </c>
      <c r="BF11" s="13">
        <v>0.22799599414547039</v>
      </c>
      <c r="BH11" s="13">
        <v>0.1839353487724199</v>
      </c>
      <c r="BI11" s="13">
        <v>0.30146726021240339</v>
      </c>
      <c r="BJ11" s="13">
        <v>0.40511298493094228</v>
      </c>
      <c r="BK11" s="13">
        <v>0.28653238640335621</v>
      </c>
      <c r="BL11" s="13">
        <v>0.1476940185508577</v>
      </c>
      <c r="BN11" s="13">
        <v>0.26472077156897322</v>
      </c>
      <c r="BO11" s="13">
        <v>0.35676013653290511</v>
      </c>
      <c r="BP11" s="13">
        <v>0.34849541690147318</v>
      </c>
      <c r="BQ11" s="13">
        <v>0.30978316691709212</v>
      </c>
      <c r="BR11" s="13">
        <v>0.1287258678353409</v>
      </c>
      <c r="BS11" s="13">
        <v>0.18368046223376849</v>
      </c>
    </row>
    <row r="12" spans="2:73" ht="32.15" customHeight="1" x14ac:dyDescent="0.35">
      <c r="B12" s="12" t="s">
        <v>198</v>
      </c>
      <c r="C12" s="13">
        <v>6.3319561243646461E-2</v>
      </c>
      <c r="D12" s="13">
        <v>7.6378502420194991E-2</v>
      </c>
      <c r="E12" s="13">
        <v>3.9616020192890032E-2</v>
      </c>
      <c r="F12" s="13">
        <v>7.4283895834651295E-2</v>
      </c>
      <c r="G12" s="13">
        <v>4.3594944007098277E-2</v>
      </c>
      <c r="H12" s="13">
        <v>8.2114621263839158E-2</v>
      </c>
      <c r="I12" s="13">
        <v>6.8623496143025972E-2</v>
      </c>
      <c r="K12" s="13">
        <v>7.0192453647989872E-2</v>
      </c>
      <c r="L12" s="13">
        <v>5.6591837922796082E-2</v>
      </c>
      <c r="N12" s="13">
        <v>2.7964904538348059E-2</v>
      </c>
      <c r="O12" s="13">
        <v>6.7688981717503718E-2</v>
      </c>
      <c r="P12" s="13">
        <v>9.2870318543529548E-2</v>
      </c>
      <c r="Q12" s="13">
        <v>5.7698449609098652E-2</v>
      </c>
      <c r="S12" s="13">
        <v>6.2378657283425877E-2</v>
      </c>
      <c r="T12" s="13">
        <v>2.403175624593511E-2</v>
      </c>
      <c r="U12" s="13">
        <v>8.0115527775467571E-2</v>
      </c>
      <c r="V12" s="13">
        <v>0.1058499417011074</v>
      </c>
      <c r="W12" s="13">
        <v>6.7122544106421878E-2</v>
      </c>
      <c r="X12" s="13">
        <v>8.5300625802661137E-2</v>
      </c>
      <c r="Y12" s="13">
        <v>0</v>
      </c>
      <c r="Z12" s="13">
        <v>5.284202912792501E-2</v>
      </c>
      <c r="AB12" s="13">
        <v>7.3976597395443225E-2</v>
      </c>
      <c r="AC12" s="13">
        <v>5.8591517207435981E-2</v>
      </c>
      <c r="AD12" s="13">
        <v>8.2694410973601098E-2</v>
      </c>
      <c r="AE12" s="13">
        <v>5.7379280780162613E-2</v>
      </c>
      <c r="AF12" s="13">
        <v>4.0127172536213902E-2</v>
      </c>
      <c r="AH12" s="13">
        <v>3.5285587250016522E-2</v>
      </c>
      <c r="AI12" s="13">
        <v>5.935812718537016E-2</v>
      </c>
      <c r="AJ12" s="13">
        <v>3.7259008666750221E-2</v>
      </c>
      <c r="AK12" s="13">
        <v>6.3434773416618892E-2</v>
      </c>
      <c r="AL12" s="13">
        <v>5.59649275777978E-2</v>
      </c>
      <c r="AM12" s="13">
        <v>0.1570380693706793</v>
      </c>
      <c r="AO12" s="13">
        <v>3.7340660645245813E-2</v>
      </c>
      <c r="AP12" s="13">
        <v>6.5138730944955717E-2</v>
      </c>
      <c r="AQ12" s="13">
        <v>4.1914321735867573E-2</v>
      </c>
      <c r="AR12" s="13">
        <v>6.0542337656919271E-2</v>
      </c>
      <c r="AS12" s="13">
        <v>5.187387682610408E-2</v>
      </c>
      <c r="AT12" s="13">
        <v>0.14789070129672929</v>
      </c>
      <c r="AV12" s="13">
        <v>4.9211975059079253E-2</v>
      </c>
      <c r="AW12" s="13">
        <v>3.5919520758426263E-2</v>
      </c>
      <c r="AX12" s="13">
        <v>5.8795700378629231E-2</v>
      </c>
      <c r="AY12" s="13">
        <v>4.5320146163931978E-2</v>
      </c>
      <c r="AZ12" s="13">
        <v>0.14562336418708541</v>
      </c>
      <c r="BB12" s="13">
        <v>5.4903177512343387E-2</v>
      </c>
      <c r="BC12" s="13">
        <v>4.116786814889286E-2</v>
      </c>
      <c r="BD12" s="13">
        <v>0.10568849659502889</v>
      </c>
      <c r="BE12" s="13">
        <v>7.6586595574983679E-2</v>
      </c>
      <c r="BF12" s="13">
        <v>0</v>
      </c>
      <c r="BH12" s="13">
        <v>5.9504978644262123E-2</v>
      </c>
      <c r="BI12" s="13">
        <v>4.2930194923566908E-2</v>
      </c>
      <c r="BJ12" s="13">
        <v>8.3710636462360738E-2</v>
      </c>
      <c r="BK12" s="13">
        <v>9.4115064367444448E-2</v>
      </c>
      <c r="BL12" s="13">
        <v>3.5049182188422977E-2</v>
      </c>
      <c r="BN12" s="13">
        <v>6.0409116391999411E-2</v>
      </c>
      <c r="BO12" s="13">
        <v>8.254920060454618E-2</v>
      </c>
      <c r="BP12" s="13">
        <v>4.9429796353151242E-2</v>
      </c>
      <c r="BQ12" s="13">
        <v>0.1602748913847796</v>
      </c>
      <c r="BR12" s="13">
        <v>5.9440607259886327E-2</v>
      </c>
      <c r="BS12" s="13">
        <v>4.3826003854392503E-2</v>
      </c>
    </row>
    <row r="13" spans="2:73" ht="19" customHeight="1" x14ac:dyDescent="0.35">
      <c r="B13" s="12" t="s">
        <v>120</v>
      </c>
      <c r="C13" s="13">
        <v>0.16324344541624811</v>
      </c>
      <c r="D13" s="13">
        <v>0.14820213092527501</v>
      </c>
      <c r="E13" s="13">
        <v>0.15522644565705479</v>
      </c>
      <c r="F13" s="13">
        <v>0.17160282364775459</v>
      </c>
      <c r="G13" s="13">
        <v>0.15155240145781859</v>
      </c>
      <c r="H13" s="13">
        <v>0.17475490131234861</v>
      </c>
      <c r="I13" s="13">
        <v>0.17056408912755891</v>
      </c>
      <c r="K13" s="13">
        <v>0.11510491018551181</v>
      </c>
      <c r="L13" s="13">
        <v>0.21175675351444001</v>
      </c>
      <c r="N13" s="13">
        <v>0.1110130574724331</v>
      </c>
      <c r="O13" s="13">
        <v>0.16326981979019509</v>
      </c>
      <c r="P13" s="13">
        <v>0.16185496488371659</v>
      </c>
      <c r="Q13" s="13">
        <v>0.20543378371606111</v>
      </c>
      <c r="S13" s="13">
        <v>0.1542314608546671</v>
      </c>
      <c r="T13" s="13">
        <v>0.1666543784142227</v>
      </c>
      <c r="U13" s="13">
        <v>0.1177951959109922</v>
      </c>
      <c r="V13" s="13">
        <v>0.15117756413192979</v>
      </c>
      <c r="W13" s="13">
        <v>0.19488617895034299</v>
      </c>
      <c r="X13" s="13">
        <v>0.17480542396209101</v>
      </c>
      <c r="Y13" s="13">
        <v>0.13459278718624401</v>
      </c>
      <c r="Z13" s="13">
        <v>0.1900631760903479</v>
      </c>
      <c r="AB13" s="13">
        <v>0.17196224693938339</v>
      </c>
      <c r="AC13" s="13">
        <v>0.17141312816100529</v>
      </c>
      <c r="AD13" s="13">
        <v>0.14586507460599679</v>
      </c>
      <c r="AE13" s="13">
        <v>0.1799388215401794</v>
      </c>
      <c r="AF13" s="13">
        <v>5.4689387945434993E-2</v>
      </c>
      <c r="AH13" s="13">
        <v>0.1492629893111449</v>
      </c>
      <c r="AI13" s="13">
        <v>9.1106874811669666E-2</v>
      </c>
      <c r="AJ13" s="13">
        <v>0.1857847138097215</v>
      </c>
      <c r="AK13" s="13">
        <v>0.16932689892121819</v>
      </c>
      <c r="AL13" s="13">
        <v>0.17553888065254281</v>
      </c>
      <c r="AM13" s="13">
        <v>0.12707417488216249</v>
      </c>
      <c r="AO13" s="13">
        <v>0.1664603197244158</v>
      </c>
      <c r="AP13" s="13">
        <v>0.10557752323700589</v>
      </c>
      <c r="AQ13" s="13">
        <v>0.18843743971660271</v>
      </c>
      <c r="AR13" s="13">
        <v>0.14581228934226151</v>
      </c>
      <c r="AS13" s="13">
        <v>0.12866103580224339</v>
      </c>
      <c r="AT13" s="13">
        <v>0.1120085354084866</v>
      </c>
      <c r="AV13" s="13">
        <v>0.11670907285028689</v>
      </c>
      <c r="AW13" s="13">
        <v>0.16930715384471559</v>
      </c>
      <c r="AX13" s="13">
        <v>0.14361675806203469</v>
      </c>
      <c r="AY13" s="13">
        <v>0.15169247095441479</v>
      </c>
      <c r="AZ13" s="13">
        <v>0.10764091803395021</v>
      </c>
      <c r="BB13" s="13">
        <v>0.1481253591515338</v>
      </c>
      <c r="BC13" s="13">
        <v>0.10336821550860339</v>
      </c>
      <c r="BD13" s="13">
        <v>0.15235535835829239</v>
      </c>
      <c r="BE13" s="13">
        <v>0.1215093511439224</v>
      </c>
      <c r="BF13" s="13">
        <v>0.19188007207533381</v>
      </c>
      <c r="BH13" s="13">
        <v>0.15391599894626451</v>
      </c>
      <c r="BI13" s="13">
        <v>0.110851702438059</v>
      </c>
      <c r="BJ13" s="13">
        <v>0.14421883403389271</v>
      </c>
      <c r="BK13" s="13">
        <v>0.1138956453217041</v>
      </c>
      <c r="BL13" s="13">
        <v>0.13210442786728849</v>
      </c>
      <c r="BN13" s="13">
        <v>0.1097399288887505</v>
      </c>
      <c r="BO13" s="13">
        <v>0.2050878618720976</v>
      </c>
      <c r="BP13" s="13">
        <v>0.1669673778850802</v>
      </c>
      <c r="BQ13" s="13">
        <v>7.9963844993235916E-2</v>
      </c>
      <c r="BR13" s="13">
        <v>0.17947313022911429</v>
      </c>
      <c r="BS13" s="13">
        <v>0.15227845771590251</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U18"/>
  <sheetViews>
    <sheetView showGridLines="0" workbookViewId="0">
      <pane xSplit="2" topLeftCell="BB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195</v>
      </c>
      <c r="C9" s="13">
        <v>0.120778381561541</v>
      </c>
      <c r="D9" s="13">
        <v>9.5592219000583595E-2</v>
      </c>
      <c r="E9" s="13">
        <v>9.5950508651541783E-2</v>
      </c>
      <c r="F9" s="13">
        <v>0.1237811930696253</v>
      </c>
      <c r="G9" s="13">
        <v>8.2030445024705759E-2</v>
      </c>
      <c r="H9" s="13">
        <v>0.16707988299240989</v>
      </c>
      <c r="I9" s="13">
        <v>0.1429647677102136</v>
      </c>
      <c r="K9" s="13">
        <v>0.13686551343452411</v>
      </c>
      <c r="L9" s="13">
        <v>0.1049681280321942</v>
      </c>
      <c r="N9" s="13">
        <v>9.7199037061854954E-2</v>
      </c>
      <c r="O9" s="13">
        <v>0.1028704321599976</v>
      </c>
      <c r="P9" s="13">
        <v>0.14629102195364041</v>
      </c>
      <c r="Q9" s="13">
        <v>0.13576206878872679</v>
      </c>
      <c r="S9" s="13">
        <v>0.1112693591570787</v>
      </c>
      <c r="T9" s="13">
        <v>8.6202470320574362E-2</v>
      </c>
      <c r="U9" s="13">
        <v>0.22087095754746619</v>
      </c>
      <c r="V9" s="13">
        <v>0.13580116172528961</v>
      </c>
      <c r="W9" s="13">
        <v>0.1400232189757992</v>
      </c>
      <c r="X9" s="13">
        <v>0.1165705139431457</v>
      </c>
      <c r="Y9" s="13">
        <v>8.4766213829182965E-2</v>
      </c>
      <c r="Z9" s="13">
        <v>0.1170405984930625</v>
      </c>
      <c r="AB9" s="13">
        <v>0.1216967908368643</v>
      </c>
      <c r="AC9" s="13">
        <v>0.13026109058803551</v>
      </c>
      <c r="AD9" s="13">
        <v>0.1230013235854641</v>
      </c>
      <c r="AE9" s="13">
        <v>9.6082464515648433E-2</v>
      </c>
      <c r="AF9" s="13">
        <v>0.12038591304005521</v>
      </c>
      <c r="AH9" s="13">
        <v>5.4815634615271343E-2</v>
      </c>
      <c r="AI9" s="13">
        <v>0.14107703623796289</v>
      </c>
      <c r="AJ9" s="13">
        <v>0.16822222895046371</v>
      </c>
      <c r="AK9" s="13">
        <v>0.1363668598654896</v>
      </c>
      <c r="AL9" s="13">
        <v>0.1094252563245308</v>
      </c>
      <c r="AM9" s="13">
        <v>0.2318979038764746</v>
      </c>
      <c r="AO9" s="13">
        <v>6.1097479858653103E-2</v>
      </c>
      <c r="AP9" s="13">
        <v>0.14052910861331491</v>
      </c>
      <c r="AQ9" s="13">
        <v>0.14741685621484599</v>
      </c>
      <c r="AR9" s="13">
        <v>0.16212483662176991</v>
      </c>
      <c r="AS9" s="13">
        <v>6.3642801127141393E-2</v>
      </c>
      <c r="AT9" s="13">
        <v>0.23061107336916431</v>
      </c>
      <c r="AV9" s="13">
        <v>0.11803949454942581</v>
      </c>
      <c r="AW9" s="13">
        <v>0.12104906671901999</v>
      </c>
      <c r="AX9" s="13">
        <v>0.13290634080241709</v>
      </c>
      <c r="AY9" s="13">
        <v>8.1734946682492635E-2</v>
      </c>
      <c r="AZ9" s="13">
        <v>0.2307337138316442</v>
      </c>
      <c r="BB9" s="13">
        <v>7.220563543658938E-2</v>
      </c>
      <c r="BC9" s="13">
        <v>0.1856432557144119</v>
      </c>
      <c r="BD9" s="13">
        <v>0.21405775848161571</v>
      </c>
      <c r="BE9" s="13">
        <v>0.1655795728110743</v>
      </c>
      <c r="BF9" s="13">
        <v>0.1167902207758031</v>
      </c>
      <c r="BH9" s="13">
        <v>7.9734000110837935E-2</v>
      </c>
      <c r="BI9" s="13">
        <v>0.17361947062226821</v>
      </c>
      <c r="BJ9" s="13">
        <v>0.18281702566664701</v>
      </c>
      <c r="BK9" s="13">
        <v>0.25560006008984598</v>
      </c>
      <c r="BL9" s="13">
        <v>5.8692627595064877E-2</v>
      </c>
      <c r="BN9" s="13">
        <v>0.14612761821437531</v>
      </c>
      <c r="BO9" s="13">
        <v>0.17699919113361209</v>
      </c>
      <c r="BP9" s="13">
        <v>0.16804491203058949</v>
      </c>
      <c r="BQ9" s="13">
        <v>0.27520802173894648</v>
      </c>
      <c r="BR9" s="13">
        <v>0.10685903697347041</v>
      </c>
      <c r="BS9" s="13">
        <v>6.6612810213545523E-2</v>
      </c>
    </row>
    <row r="10" spans="2:73" ht="19" customHeight="1" x14ac:dyDescent="0.35">
      <c r="B10" s="12" t="s">
        <v>196</v>
      </c>
      <c r="C10" s="13">
        <v>0.31710222730393661</v>
      </c>
      <c r="D10" s="13">
        <v>0.37932793960557931</v>
      </c>
      <c r="E10" s="13">
        <v>0.31702628270704919</v>
      </c>
      <c r="F10" s="13">
        <v>0.365426793434314</v>
      </c>
      <c r="G10" s="13">
        <v>0.26599182959613782</v>
      </c>
      <c r="H10" s="13">
        <v>0.26048809219121383</v>
      </c>
      <c r="I10" s="13">
        <v>0.33690641670684401</v>
      </c>
      <c r="K10" s="13">
        <v>0.32524562091068998</v>
      </c>
      <c r="L10" s="13">
        <v>0.3073925514137677</v>
      </c>
      <c r="N10" s="13">
        <v>0.3617310742481441</v>
      </c>
      <c r="O10" s="13">
        <v>0.33466008741209519</v>
      </c>
      <c r="P10" s="13">
        <v>0.27553921711577167</v>
      </c>
      <c r="Q10" s="13">
        <v>0.30529545587933737</v>
      </c>
      <c r="S10" s="13">
        <v>0.32650487121221689</v>
      </c>
      <c r="T10" s="13">
        <v>0.32595772282366531</v>
      </c>
      <c r="U10" s="13">
        <v>0.29013932995358849</v>
      </c>
      <c r="V10" s="13">
        <v>0.29257660409750269</v>
      </c>
      <c r="W10" s="13">
        <v>0.31189613642041902</v>
      </c>
      <c r="X10" s="13">
        <v>0.33203041310638121</v>
      </c>
      <c r="Y10" s="13">
        <v>0.36821306954833988</v>
      </c>
      <c r="Z10" s="13">
        <v>0.2990670992696064</v>
      </c>
      <c r="AB10" s="13">
        <v>0.28458027230007532</v>
      </c>
      <c r="AC10" s="13">
        <v>0.31735575573809599</v>
      </c>
      <c r="AD10" s="13">
        <v>0.30324075485770258</v>
      </c>
      <c r="AE10" s="13">
        <v>0.3444378754679463</v>
      </c>
      <c r="AF10" s="13">
        <v>0.37445703235399203</v>
      </c>
      <c r="AH10" s="13">
        <v>0.29527868320775458</v>
      </c>
      <c r="AI10" s="13">
        <v>0.35519035689241968</v>
      </c>
      <c r="AJ10" s="13">
        <v>0.35424440089687992</v>
      </c>
      <c r="AK10" s="13">
        <v>0.34199491543950522</v>
      </c>
      <c r="AL10" s="13">
        <v>0.28634264328229092</v>
      </c>
      <c r="AM10" s="13">
        <v>0.32737188871719081</v>
      </c>
      <c r="AO10" s="13">
        <v>0.30247368495945159</v>
      </c>
      <c r="AP10" s="13">
        <v>0.358956182057173</v>
      </c>
      <c r="AQ10" s="13">
        <v>0.374796272214238</v>
      </c>
      <c r="AR10" s="13">
        <v>0.29377849496408931</v>
      </c>
      <c r="AS10" s="13">
        <v>0.26323561274284341</v>
      </c>
      <c r="AT10" s="13">
        <v>0.34536045305656782</v>
      </c>
      <c r="AV10" s="13">
        <v>0.35694201214208282</v>
      </c>
      <c r="AW10" s="13">
        <v>0.33351602145804848</v>
      </c>
      <c r="AX10" s="13">
        <v>0.34719623864767801</v>
      </c>
      <c r="AY10" s="13">
        <v>0.29070885785087008</v>
      </c>
      <c r="AZ10" s="13">
        <v>0.36010699404786761</v>
      </c>
      <c r="BB10" s="13">
        <v>0.27895471497535113</v>
      </c>
      <c r="BC10" s="13">
        <v>0.38204473622500129</v>
      </c>
      <c r="BD10" s="13">
        <v>0.32793848660466107</v>
      </c>
      <c r="BE10" s="13">
        <v>0.37530075654816331</v>
      </c>
      <c r="BF10" s="13">
        <v>0.36381860536579169</v>
      </c>
      <c r="BH10" s="13">
        <v>0.28951488190109442</v>
      </c>
      <c r="BI10" s="13">
        <v>0.38179745479956922</v>
      </c>
      <c r="BJ10" s="13">
        <v>0.35336645072657152</v>
      </c>
      <c r="BK10" s="13">
        <v>0.30024974308597718</v>
      </c>
      <c r="BL10" s="13">
        <v>0.25537655687754468</v>
      </c>
      <c r="BN10" s="13">
        <v>0.35413448592685282</v>
      </c>
      <c r="BO10" s="13">
        <v>0.34316608876434762</v>
      </c>
      <c r="BP10" s="13">
        <v>0.3849679269520091</v>
      </c>
      <c r="BQ10" s="13">
        <v>0.31532688409460208</v>
      </c>
      <c r="BR10" s="13">
        <v>0.24782177303831471</v>
      </c>
      <c r="BS10" s="13">
        <v>0.2913424064868233</v>
      </c>
    </row>
    <row r="11" spans="2:73" ht="32.15" customHeight="1" x14ac:dyDescent="0.35">
      <c r="B11" s="12" t="s">
        <v>197</v>
      </c>
      <c r="C11" s="13">
        <v>0.28594717221978122</v>
      </c>
      <c r="D11" s="13">
        <v>0.29429512044905021</v>
      </c>
      <c r="E11" s="13">
        <v>0.32205581487580498</v>
      </c>
      <c r="F11" s="13">
        <v>0.2467305520504138</v>
      </c>
      <c r="G11" s="13">
        <v>0.35210307253970752</v>
      </c>
      <c r="H11" s="13">
        <v>0.29057095671347177</v>
      </c>
      <c r="I11" s="13">
        <v>0.22955479842759591</v>
      </c>
      <c r="K11" s="13">
        <v>0.32978382693206459</v>
      </c>
      <c r="L11" s="13">
        <v>0.24276599208334071</v>
      </c>
      <c r="N11" s="13">
        <v>0.33602851189892091</v>
      </c>
      <c r="O11" s="13">
        <v>0.27810755508122043</v>
      </c>
      <c r="P11" s="13">
        <v>0.27741028349745589</v>
      </c>
      <c r="Q11" s="13">
        <v>0.26200449229115352</v>
      </c>
      <c r="S11" s="13">
        <v>0.29108006028101202</v>
      </c>
      <c r="T11" s="13">
        <v>0.32595510721157062</v>
      </c>
      <c r="U11" s="13">
        <v>0.26648582787313257</v>
      </c>
      <c r="V11" s="13">
        <v>0.28005828855686332</v>
      </c>
      <c r="W11" s="13">
        <v>0.26542956424604319</v>
      </c>
      <c r="X11" s="13">
        <v>0.28176557695371152</v>
      </c>
      <c r="Y11" s="13">
        <v>0.29457128535812233</v>
      </c>
      <c r="Z11" s="13">
        <v>0.25054983596148178</v>
      </c>
      <c r="AB11" s="13">
        <v>0.24830527836869179</v>
      </c>
      <c r="AC11" s="13">
        <v>0.28426959108626759</v>
      </c>
      <c r="AD11" s="13">
        <v>0.33899956526501268</v>
      </c>
      <c r="AE11" s="13">
        <v>0.26520113967428172</v>
      </c>
      <c r="AF11" s="13">
        <v>0.31396915652749169</v>
      </c>
      <c r="AH11" s="13">
        <v>0.35426836177608151</v>
      </c>
      <c r="AI11" s="13">
        <v>0.30687464032424733</v>
      </c>
      <c r="AJ11" s="13">
        <v>0.225461345570038</v>
      </c>
      <c r="AK11" s="13">
        <v>0.21668461167674119</v>
      </c>
      <c r="AL11" s="13">
        <v>0.37418002638843578</v>
      </c>
      <c r="AM11" s="13">
        <v>0.19335762747751309</v>
      </c>
      <c r="AO11" s="13">
        <v>0.31680235621932662</v>
      </c>
      <c r="AP11" s="13">
        <v>0.31119549676605268</v>
      </c>
      <c r="AQ11" s="13">
        <v>0.19382079206634201</v>
      </c>
      <c r="AR11" s="13">
        <v>0.26201215004554362</v>
      </c>
      <c r="AS11" s="13">
        <v>0.44483951367116281</v>
      </c>
      <c r="AT11" s="13">
        <v>0.21443501006988369</v>
      </c>
      <c r="AV11" s="13">
        <v>0.2970424340249409</v>
      </c>
      <c r="AW11" s="13">
        <v>0.25045990803207602</v>
      </c>
      <c r="AX11" s="13">
        <v>0.23029683921512101</v>
      </c>
      <c r="AY11" s="13">
        <v>0.41045823752673349</v>
      </c>
      <c r="AZ11" s="13">
        <v>0.20907056543851779</v>
      </c>
      <c r="BB11" s="13">
        <v>0.34434086354085602</v>
      </c>
      <c r="BC11" s="13">
        <v>0.2483248062741073</v>
      </c>
      <c r="BD11" s="13">
        <v>0.22949875450167909</v>
      </c>
      <c r="BE11" s="13">
        <v>0.23754201624033591</v>
      </c>
      <c r="BF11" s="13">
        <v>0.29341701968072947</v>
      </c>
      <c r="BH11" s="13">
        <v>0.31555848237226158</v>
      </c>
      <c r="BI11" s="13">
        <v>0.2623579921615613</v>
      </c>
      <c r="BJ11" s="13">
        <v>0.23740037283460799</v>
      </c>
      <c r="BK11" s="13">
        <v>0.20536761312386259</v>
      </c>
      <c r="BL11" s="13">
        <v>0.49433167530714389</v>
      </c>
      <c r="BN11" s="13">
        <v>0.29764652700654048</v>
      </c>
      <c r="BO11" s="13">
        <v>0.22303788130855909</v>
      </c>
      <c r="BP11" s="13">
        <v>0.2211072365580736</v>
      </c>
      <c r="BQ11" s="13">
        <v>0.18682711236764121</v>
      </c>
      <c r="BR11" s="13">
        <v>0.35506534558610608</v>
      </c>
      <c r="BS11" s="13">
        <v>0.33958541660591041</v>
      </c>
    </row>
    <row r="12" spans="2:73" ht="32.15" customHeight="1" x14ac:dyDescent="0.35">
      <c r="B12" s="12" t="s">
        <v>198</v>
      </c>
      <c r="C12" s="13">
        <v>7.2036103721185435E-2</v>
      </c>
      <c r="D12" s="13">
        <v>8.2879693735872464E-2</v>
      </c>
      <c r="E12" s="13">
        <v>8.8588246924592107E-2</v>
      </c>
      <c r="F12" s="13">
        <v>6.2094911882309672E-2</v>
      </c>
      <c r="G12" s="13">
        <v>6.0505371450879072E-2</v>
      </c>
      <c r="H12" s="13">
        <v>7.2518568944535997E-2</v>
      </c>
      <c r="I12" s="13">
        <v>6.977065239996777E-2</v>
      </c>
      <c r="K12" s="13">
        <v>7.1309039770548518E-2</v>
      </c>
      <c r="L12" s="13">
        <v>7.2928387378400655E-2</v>
      </c>
      <c r="N12" s="13">
        <v>7.2584584272633312E-2</v>
      </c>
      <c r="O12" s="13">
        <v>7.0095300090429191E-2</v>
      </c>
      <c r="P12" s="13">
        <v>8.6840206116805027E-2</v>
      </c>
      <c r="Q12" s="13">
        <v>6.1449105556183187E-2</v>
      </c>
      <c r="S12" s="13">
        <v>7.5062640519100318E-2</v>
      </c>
      <c r="T12" s="13">
        <v>7.78772132331748E-2</v>
      </c>
      <c r="U12" s="13">
        <v>1.474739835561306E-2</v>
      </c>
      <c r="V12" s="13">
        <v>0.1067752933116848</v>
      </c>
      <c r="W12" s="13">
        <v>0.104559023287883</v>
      </c>
      <c r="X12" s="13">
        <v>5.696844013309893E-2</v>
      </c>
      <c r="Y12" s="13">
        <v>3.339368295364966E-2</v>
      </c>
      <c r="Z12" s="13">
        <v>2.4019446335582749E-2</v>
      </c>
      <c r="AB12" s="13">
        <v>0.1086410337902364</v>
      </c>
      <c r="AC12" s="13">
        <v>6.3332099720060389E-2</v>
      </c>
      <c r="AD12" s="13">
        <v>5.3785797237385892E-2</v>
      </c>
      <c r="AE12" s="13">
        <v>7.2317621211663852E-2</v>
      </c>
      <c r="AF12" s="13">
        <v>9.9834470298024655E-2</v>
      </c>
      <c r="AH12" s="13">
        <v>8.6339936199299125E-2</v>
      </c>
      <c r="AI12" s="13">
        <v>6.4275161268405392E-2</v>
      </c>
      <c r="AJ12" s="13">
        <v>0.1083691011179352</v>
      </c>
      <c r="AK12" s="13">
        <v>5.0676193987526409E-2</v>
      </c>
      <c r="AL12" s="13">
        <v>5.3350489339532667E-2</v>
      </c>
      <c r="AM12" s="13">
        <v>6.8740936898003743E-2</v>
      </c>
      <c r="AO12" s="13">
        <v>9.4292095471233406E-2</v>
      </c>
      <c r="AP12" s="13">
        <v>6.4434650074658276E-2</v>
      </c>
      <c r="AQ12" s="13">
        <v>0.1218781214321118</v>
      </c>
      <c r="AR12" s="13">
        <v>5.8065784682186768E-2</v>
      </c>
      <c r="AS12" s="13">
        <v>3.4520705270982673E-2</v>
      </c>
      <c r="AT12" s="13">
        <v>5.7858853458298977E-2</v>
      </c>
      <c r="AV12" s="13">
        <v>7.4833316375744544E-2</v>
      </c>
      <c r="AW12" s="13">
        <v>0.15029024219991879</v>
      </c>
      <c r="AX12" s="13">
        <v>6.4782763348441866E-2</v>
      </c>
      <c r="AY12" s="13">
        <v>5.9113207148947813E-2</v>
      </c>
      <c r="AZ12" s="13">
        <v>5.9827278169359642E-2</v>
      </c>
      <c r="BB12" s="13">
        <v>8.2020957433474123E-2</v>
      </c>
      <c r="BC12" s="13">
        <v>4.6651251837801881E-2</v>
      </c>
      <c r="BD12" s="13">
        <v>9.6057879595265086E-2</v>
      </c>
      <c r="BE12" s="13">
        <v>4.7746980391286081E-2</v>
      </c>
      <c r="BF12" s="13">
        <v>8.7878174877574586E-2</v>
      </c>
      <c r="BH12" s="13">
        <v>8.9280146514184242E-2</v>
      </c>
      <c r="BI12" s="13">
        <v>4.0751444943336657E-2</v>
      </c>
      <c r="BJ12" s="13">
        <v>9.4198359515276414E-2</v>
      </c>
      <c r="BK12" s="13">
        <v>4.2415958148114441E-2</v>
      </c>
      <c r="BL12" s="13">
        <v>5.8068620080434792E-2</v>
      </c>
      <c r="BN12" s="13">
        <v>4.1729307381766459E-2</v>
      </c>
      <c r="BO12" s="13">
        <v>9.547772318221813E-2</v>
      </c>
      <c r="BP12" s="13">
        <v>3.1488739791986207E-2</v>
      </c>
      <c r="BQ12" s="13">
        <v>0.1001037488315024</v>
      </c>
      <c r="BR12" s="13">
        <v>6.8082466514159598E-2</v>
      </c>
      <c r="BS12" s="13">
        <v>9.3268040391900425E-2</v>
      </c>
    </row>
    <row r="13" spans="2:73" ht="19" customHeight="1" x14ac:dyDescent="0.35">
      <c r="B13" s="12" t="s">
        <v>120</v>
      </c>
      <c r="C13" s="13">
        <v>0.2041361151935559</v>
      </c>
      <c r="D13" s="13">
        <v>0.14790502720891449</v>
      </c>
      <c r="E13" s="13">
        <v>0.17637914684101191</v>
      </c>
      <c r="F13" s="13">
        <v>0.20196654956333701</v>
      </c>
      <c r="G13" s="13">
        <v>0.2393692813885698</v>
      </c>
      <c r="H13" s="13">
        <v>0.20934249915836839</v>
      </c>
      <c r="I13" s="13">
        <v>0.22080336475537879</v>
      </c>
      <c r="K13" s="13">
        <v>0.13679599895217279</v>
      </c>
      <c r="L13" s="13">
        <v>0.27194494109229672</v>
      </c>
      <c r="N13" s="13">
        <v>0.1324567925184468</v>
      </c>
      <c r="O13" s="13">
        <v>0.2142666252562577</v>
      </c>
      <c r="P13" s="13">
        <v>0.21391927131632679</v>
      </c>
      <c r="Q13" s="13">
        <v>0.23548887748459929</v>
      </c>
      <c r="S13" s="13">
        <v>0.19608306883059209</v>
      </c>
      <c r="T13" s="13">
        <v>0.18400748641101469</v>
      </c>
      <c r="U13" s="13">
        <v>0.2077564862701996</v>
      </c>
      <c r="V13" s="13">
        <v>0.1847886523086596</v>
      </c>
      <c r="W13" s="13">
        <v>0.17809205706985559</v>
      </c>
      <c r="X13" s="13">
        <v>0.21266505586366291</v>
      </c>
      <c r="Y13" s="13">
        <v>0.21905574831070521</v>
      </c>
      <c r="Z13" s="13">
        <v>0.30932301994026651</v>
      </c>
      <c r="AB13" s="13">
        <v>0.23677662470413219</v>
      </c>
      <c r="AC13" s="13">
        <v>0.20478146286754051</v>
      </c>
      <c r="AD13" s="13">
        <v>0.18097255905443491</v>
      </c>
      <c r="AE13" s="13">
        <v>0.22196089913045969</v>
      </c>
      <c r="AF13" s="13">
        <v>9.1353427780436661E-2</v>
      </c>
      <c r="AH13" s="13">
        <v>0.20929738420159361</v>
      </c>
      <c r="AI13" s="13">
        <v>0.13258280527696481</v>
      </c>
      <c r="AJ13" s="13">
        <v>0.14370292346468319</v>
      </c>
      <c r="AK13" s="13">
        <v>0.25427741903073747</v>
      </c>
      <c r="AL13" s="13">
        <v>0.17670158466520949</v>
      </c>
      <c r="AM13" s="13">
        <v>0.17863164303081799</v>
      </c>
      <c r="AO13" s="13">
        <v>0.22533438349133519</v>
      </c>
      <c r="AP13" s="13">
        <v>0.12488456248880089</v>
      </c>
      <c r="AQ13" s="13">
        <v>0.16208795807246229</v>
      </c>
      <c r="AR13" s="13">
        <v>0.22401873368641059</v>
      </c>
      <c r="AS13" s="13">
        <v>0.19376136718786971</v>
      </c>
      <c r="AT13" s="13">
        <v>0.15173461004608521</v>
      </c>
      <c r="AV13" s="13">
        <v>0.15314274290780611</v>
      </c>
      <c r="AW13" s="13">
        <v>0.14468476159093679</v>
      </c>
      <c r="AX13" s="13">
        <v>0.22481781798634201</v>
      </c>
      <c r="AY13" s="13">
        <v>0.157984750790956</v>
      </c>
      <c r="AZ13" s="13">
        <v>0.14026144851261069</v>
      </c>
      <c r="BB13" s="13">
        <v>0.22247782861372919</v>
      </c>
      <c r="BC13" s="13">
        <v>0.1373359499486774</v>
      </c>
      <c r="BD13" s="13">
        <v>0.1324471208167789</v>
      </c>
      <c r="BE13" s="13">
        <v>0.17383067400914051</v>
      </c>
      <c r="BF13" s="13">
        <v>0.1380959793001009</v>
      </c>
      <c r="BH13" s="13">
        <v>0.22591248910162171</v>
      </c>
      <c r="BI13" s="13">
        <v>0.14147363747326441</v>
      </c>
      <c r="BJ13" s="13">
        <v>0.13221779125689709</v>
      </c>
      <c r="BK13" s="13">
        <v>0.19636662555219969</v>
      </c>
      <c r="BL13" s="13">
        <v>0.13353052013981159</v>
      </c>
      <c r="BN13" s="13">
        <v>0.16036206147046481</v>
      </c>
      <c r="BO13" s="13">
        <v>0.16131911561126289</v>
      </c>
      <c r="BP13" s="13">
        <v>0.1943911846673414</v>
      </c>
      <c r="BQ13" s="13">
        <v>0.122534232967308</v>
      </c>
      <c r="BR13" s="13">
        <v>0.22217137788794949</v>
      </c>
      <c r="BS13" s="13">
        <v>0.20919132630182041</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U18"/>
  <sheetViews>
    <sheetView showGridLines="0" workbookViewId="0">
      <pane xSplit="2" topLeftCell="BD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195</v>
      </c>
      <c r="C9" s="13">
        <v>0.1587476146694434</v>
      </c>
      <c r="D9" s="13">
        <v>0.20889160599727441</v>
      </c>
      <c r="E9" s="13">
        <v>0.22959311679640609</v>
      </c>
      <c r="F9" s="13">
        <v>0.19820680562467849</v>
      </c>
      <c r="G9" s="13">
        <v>0.12998953475021099</v>
      </c>
      <c r="H9" s="13">
        <v>0.13851137216989501</v>
      </c>
      <c r="I9" s="13">
        <v>9.5617608353286226E-2</v>
      </c>
      <c r="K9" s="13">
        <v>0.19213075388984521</v>
      </c>
      <c r="L9" s="13">
        <v>0.12343481153519199</v>
      </c>
      <c r="N9" s="13">
        <v>0.21136885498421479</v>
      </c>
      <c r="O9" s="13">
        <v>0.1203909222478618</v>
      </c>
      <c r="P9" s="13">
        <v>0.16777154789991841</v>
      </c>
      <c r="Q9" s="13">
        <v>0.1569132267251736</v>
      </c>
      <c r="S9" s="13">
        <v>0.2049521150131359</v>
      </c>
      <c r="T9" s="13">
        <v>0.15551323978922199</v>
      </c>
      <c r="U9" s="13">
        <v>0.16791158071921711</v>
      </c>
      <c r="V9" s="13">
        <v>0.13347632291481951</v>
      </c>
      <c r="W9" s="13">
        <v>0.11133984182213109</v>
      </c>
      <c r="X9" s="13">
        <v>9.0238157125291735E-2</v>
      </c>
      <c r="Y9" s="13">
        <v>0.2311469619074662</v>
      </c>
      <c r="Z9" s="13">
        <v>0.16988792843270401</v>
      </c>
      <c r="AB9" s="13">
        <v>0.14513734037517381</v>
      </c>
      <c r="AC9" s="13">
        <v>0.14872637232047439</v>
      </c>
      <c r="AD9" s="13">
        <v>0.13537305733879229</v>
      </c>
      <c r="AE9" s="13">
        <v>0.1877819625735492</v>
      </c>
      <c r="AF9" s="13">
        <v>0.26958656992367458</v>
      </c>
      <c r="AH9" s="13">
        <v>0.20554216680371359</v>
      </c>
      <c r="AI9" s="13">
        <v>0.19574511849821999</v>
      </c>
      <c r="AJ9" s="13">
        <v>0.13911154441712439</v>
      </c>
      <c r="AK9" s="13">
        <v>5.5532856334818657E-2</v>
      </c>
      <c r="AL9" s="13">
        <v>0.18765656563718769</v>
      </c>
      <c r="AM9" s="13">
        <v>9.0039152946622028E-2</v>
      </c>
      <c r="AO9" s="13">
        <v>0.1914075980098299</v>
      </c>
      <c r="AP9" s="13">
        <v>0.1923560516363724</v>
      </c>
      <c r="AQ9" s="13">
        <v>0.1166209806489741</v>
      </c>
      <c r="AR9" s="13">
        <v>8.3107256174219019E-2</v>
      </c>
      <c r="AS9" s="13">
        <v>0.20678500577123601</v>
      </c>
      <c r="AT9" s="13">
        <v>0.1095592944105252</v>
      </c>
      <c r="AV9" s="13">
        <v>0.20719284593619</v>
      </c>
      <c r="AW9" s="13">
        <v>0.14172356860566701</v>
      </c>
      <c r="AX9" s="13">
        <v>8.8766609384056241E-2</v>
      </c>
      <c r="AY9" s="13">
        <v>0.20298654286695891</v>
      </c>
      <c r="AZ9" s="13">
        <v>0.12191528401163081</v>
      </c>
      <c r="BB9" s="13">
        <v>0.20240756877891661</v>
      </c>
      <c r="BC9" s="13">
        <v>0.1674771561130414</v>
      </c>
      <c r="BD9" s="13">
        <v>0.11561806450226</v>
      </c>
      <c r="BE9" s="13">
        <v>9.2375720319496035E-2</v>
      </c>
      <c r="BF9" s="13">
        <v>0.1701389962155776</v>
      </c>
      <c r="BH9" s="13">
        <v>0.1969047185420581</v>
      </c>
      <c r="BI9" s="13">
        <v>0.18242548440201661</v>
      </c>
      <c r="BJ9" s="13">
        <v>0.10721114634557211</v>
      </c>
      <c r="BK9" s="13">
        <v>9.8386825651094856E-2</v>
      </c>
      <c r="BL9" s="13">
        <v>0.23880937995259649</v>
      </c>
      <c r="BN9" s="13">
        <v>0.16044815751497299</v>
      </c>
      <c r="BO9" s="13">
        <v>0.11755143542262</v>
      </c>
      <c r="BP9" s="13">
        <v>0.13365268061830629</v>
      </c>
      <c r="BQ9" s="13">
        <v>0.15037372548190511</v>
      </c>
      <c r="BR9" s="13">
        <v>0.23165543782348</v>
      </c>
      <c r="BS9" s="13">
        <v>0.20254738156303029</v>
      </c>
    </row>
    <row r="10" spans="2:73" ht="19" customHeight="1" x14ac:dyDescent="0.35">
      <c r="B10" s="12" t="s">
        <v>196</v>
      </c>
      <c r="C10" s="13">
        <v>0.34280447553629589</v>
      </c>
      <c r="D10" s="13">
        <v>0.36417910781681417</v>
      </c>
      <c r="E10" s="13">
        <v>0.35784509580881441</v>
      </c>
      <c r="F10" s="13">
        <v>0.30720761980079742</v>
      </c>
      <c r="G10" s="13">
        <v>0.39900304785373292</v>
      </c>
      <c r="H10" s="13">
        <v>0.31009629346552942</v>
      </c>
      <c r="I10" s="13">
        <v>0.32778775048564651</v>
      </c>
      <c r="K10" s="13">
        <v>0.3551027055081124</v>
      </c>
      <c r="L10" s="13">
        <v>0.33129236794926908</v>
      </c>
      <c r="N10" s="13">
        <v>0.37182942171967781</v>
      </c>
      <c r="O10" s="13">
        <v>0.35331200439683108</v>
      </c>
      <c r="P10" s="13">
        <v>0.31823457431008589</v>
      </c>
      <c r="Q10" s="13">
        <v>0.33152111253041572</v>
      </c>
      <c r="S10" s="13">
        <v>0.34782222531019252</v>
      </c>
      <c r="T10" s="13">
        <v>0.39650302067905058</v>
      </c>
      <c r="U10" s="13">
        <v>0.24585848484603359</v>
      </c>
      <c r="V10" s="13">
        <v>0.30660519315748802</v>
      </c>
      <c r="W10" s="13">
        <v>0.38170075541580972</v>
      </c>
      <c r="X10" s="13">
        <v>0.39412873318225428</v>
      </c>
      <c r="Y10" s="13">
        <v>0.1739492728967435</v>
      </c>
      <c r="Z10" s="13">
        <v>0.31787917216167327</v>
      </c>
      <c r="AB10" s="13">
        <v>0.40410683288592941</v>
      </c>
      <c r="AC10" s="13">
        <v>0.31977247079651111</v>
      </c>
      <c r="AD10" s="13">
        <v>0.32106733799804882</v>
      </c>
      <c r="AE10" s="13">
        <v>0.32869220706579477</v>
      </c>
      <c r="AF10" s="13">
        <v>0.40468125397791738</v>
      </c>
      <c r="AH10" s="13">
        <v>0.40801213204945358</v>
      </c>
      <c r="AI10" s="13">
        <v>0.41272758218092048</v>
      </c>
      <c r="AJ10" s="13">
        <v>0.2278934177304098</v>
      </c>
      <c r="AK10" s="13">
        <v>0.26935568058571357</v>
      </c>
      <c r="AL10" s="13">
        <v>0.45182512321221568</v>
      </c>
      <c r="AM10" s="13">
        <v>0.23855794233793159</v>
      </c>
      <c r="AO10" s="13">
        <v>0.39878347837052119</v>
      </c>
      <c r="AP10" s="13">
        <v>0.40992604758950912</v>
      </c>
      <c r="AQ10" s="13">
        <v>0.23904964729469949</v>
      </c>
      <c r="AR10" s="13">
        <v>0.31778015351369759</v>
      </c>
      <c r="AS10" s="13">
        <v>0.447725262876846</v>
      </c>
      <c r="AT10" s="13">
        <v>0.24250879493669</v>
      </c>
      <c r="AV10" s="13">
        <v>0.40579699963476329</v>
      </c>
      <c r="AW10" s="13">
        <v>0.30291721385711529</v>
      </c>
      <c r="AX10" s="13">
        <v>0.34275952324925418</v>
      </c>
      <c r="AY10" s="13">
        <v>0.43891141436622211</v>
      </c>
      <c r="AZ10" s="13">
        <v>0.23012279305869709</v>
      </c>
      <c r="BB10" s="13">
        <v>0.39615206787294222</v>
      </c>
      <c r="BC10" s="13">
        <v>0.3459752580298992</v>
      </c>
      <c r="BD10" s="13">
        <v>0.220434030017785</v>
      </c>
      <c r="BE10" s="13">
        <v>0.23853772293716799</v>
      </c>
      <c r="BF10" s="13">
        <v>0.54043166160263978</v>
      </c>
      <c r="BH10" s="13">
        <v>0.37598983050973378</v>
      </c>
      <c r="BI10" s="13">
        <v>0.33995375341212741</v>
      </c>
      <c r="BJ10" s="13">
        <v>0.24771639597398451</v>
      </c>
      <c r="BK10" s="13">
        <v>0.27520056075817151</v>
      </c>
      <c r="BL10" s="13">
        <v>0.4723928835373129</v>
      </c>
      <c r="BN10" s="13">
        <v>0.35917253124631532</v>
      </c>
      <c r="BO10" s="13">
        <v>0.2522002392263834</v>
      </c>
      <c r="BP10" s="13">
        <v>0.25410761251924591</v>
      </c>
      <c r="BQ10" s="13">
        <v>0.24081778053588029</v>
      </c>
      <c r="BR10" s="13">
        <v>0.38270863874366118</v>
      </c>
      <c r="BS10" s="13">
        <v>0.42163181327270932</v>
      </c>
    </row>
    <row r="11" spans="2:73" ht="32.15" customHeight="1" x14ac:dyDescent="0.35">
      <c r="B11" s="12" t="s">
        <v>197</v>
      </c>
      <c r="C11" s="13">
        <v>0.23262761645490929</v>
      </c>
      <c r="D11" s="13">
        <v>0.17263936924282561</v>
      </c>
      <c r="E11" s="13">
        <v>0.16573482402549211</v>
      </c>
      <c r="F11" s="13">
        <v>0.24032113778202141</v>
      </c>
      <c r="G11" s="13">
        <v>0.1761885888509567</v>
      </c>
      <c r="H11" s="13">
        <v>0.29177062195938991</v>
      </c>
      <c r="I11" s="13">
        <v>0.30128952685019611</v>
      </c>
      <c r="K11" s="13">
        <v>0.24119737004356351</v>
      </c>
      <c r="L11" s="13">
        <v>0.2245913249118982</v>
      </c>
      <c r="N11" s="13">
        <v>0.23272050658119331</v>
      </c>
      <c r="O11" s="13">
        <v>0.24946014181716691</v>
      </c>
      <c r="P11" s="13">
        <v>0.22508682877259159</v>
      </c>
      <c r="Q11" s="13">
        <v>0.21805108138653509</v>
      </c>
      <c r="S11" s="13">
        <v>0.1909422306824905</v>
      </c>
      <c r="T11" s="13">
        <v>0.19445205404708321</v>
      </c>
      <c r="U11" s="13">
        <v>0.3153774429578568</v>
      </c>
      <c r="V11" s="13">
        <v>0.29423177320448868</v>
      </c>
      <c r="W11" s="13">
        <v>0.21379629731660699</v>
      </c>
      <c r="X11" s="13">
        <v>0.23716079469962359</v>
      </c>
      <c r="Y11" s="13">
        <v>0.37312981713950572</v>
      </c>
      <c r="Z11" s="13">
        <v>0.23070280401848259</v>
      </c>
      <c r="AB11" s="13">
        <v>0.17238151030168239</v>
      </c>
      <c r="AC11" s="13">
        <v>0.26362719477615443</v>
      </c>
      <c r="AD11" s="13">
        <v>0.26394889632937291</v>
      </c>
      <c r="AE11" s="13">
        <v>0.23493840534674831</v>
      </c>
      <c r="AF11" s="13">
        <v>0.160836158976847</v>
      </c>
      <c r="AH11" s="13">
        <v>0.18751825182249249</v>
      </c>
      <c r="AI11" s="13">
        <v>0.20550799958672439</v>
      </c>
      <c r="AJ11" s="13">
        <v>0.39973521841689669</v>
      </c>
      <c r="AK11" s="13">
        <v>0.32031295984070651</v>
      </c>
      <c r="AL11" s="13">
        <v>0.14672307521200559</v>
      </c>
      <c r="AM11" s="13">
        <v>0.30937325782682951</v>
      </c>
      <c r="AO11" s="13">
        <v>0.18412213729160701</v>
      </c>
      <c r="AP11" s="13">
        <v>0.20338015714153571</v>
      </c>
      <c r="AQ11" s="13">
        <v>0.37077735858435767</v>
      </c>
      <c r="AR11" s="13">
        <v>0.27992880997484598</v>
      </c>
      <c r="AS11" s="13">
        <v>0.15183903924893111</v>
      </c>
      <c r="AT11" s="13">
        <v>0.3208495618180644</v>
      </c>
      <c r="AV11" s="13">
        <v>0.2081841388746665</v>
      </c>
      <c r="AW11" s="13">
        <v>0.33032110065137221</v>
      </c>
      <c r="AX11" s="13">
        <v>0.28298316490866599</v>
      </c>
      <c r="AY11" s="13">
        <v>0.14375208191757841</v>
      </c>
      <c r="AZ11" s="13">
        <v>0.33076838291942928</v>
      </c>
      <c r="BB11" s="13">
        <v>0.19677479813115839</v>
      </c>
      <c r="BC11" s="13">
        <v>0.25270993443210898</v>
      </c>
      <c r="BD11" s="13">
        <v>0.3823623470681195</v>
      </c>
      <c r="BE11" s="13">
        <v>0.30403353179379089</v>
      </c>
      <c r="BF11" s="13">
        <v>9.8540523922798745E-2</v>
      </c>
      <c r="BH11" s="13">
        <v>0.19826529680024241</v>
      </c>
      <c r="BI11" s="13">
        <v>0.23690791959185309</v>
      </c>
      <c r="BJ11" s="13">
        <v>0.38193202195331422</v>
      </c>
      <c r="BK11" s="13">
        <v>0.30777066559322269</v>
      </c>
      <c r="BL11" s="13">
        <v>0.13868270916847519</v>
      </c>
      <c r="BN11" s="13">
        <v>0.24540866243659251</v>
      </c>
      <c r="BO11" s="13">
        <v>0.35901848683356641</v>
      </c>
      <c r="BP11" s="13">
        <v>0.32569916818456962</v>
      </c>
      <c r="BQ11" s="13">
        <v>0.30316539526911701</v>
      </c>
      <c r="BR11" s="13">
        <v>7.7350689232652647E-2</v>
      </c>
      <c r="BS11" s="13">
        <v>0.1866935210527573</v>
      </c>
    </row>
    <row r="12" spans="2:73" ht="32.15" customHeight="1" x14ac:dyDescent="0.35">
      <c r="B12" s="12" t="s">
        <v>198</v>
      </c>
      <c r="C12" s="13">
        <v>7.7045093237474063E-2</v>
      </c>
      <c r="D12" s="13">
        <v>4.4214175447917968E-2</v>
      </c>
      <c r="E12" s="13">
        <v>5.1719955836221652E-2</v>
      </c>
      <c r="F12" s="13">
        <v>8.2372798869623051E-2</v>
      </c>
      <c r="G12" s="13">
        <v>7.0138448428101893E-2</v>
      </c>
      <c r="H12" s="13">
        <v>0.11000112982105351</v>
      </c>
      <c r="I12" s="13">
        <v>8.7737497620584956E-2</v>
      </c>
      <c r="K12" s="13">
        <v>9.4502172762086722E-2</v>
      </c>
      <c r="L12" s="13">
        <v>5.976457953492053E-2</v>
      </c>
      <c r="N12" s="13">
        <v>6.4329146696757142E-2</v>
      </c>
      <c r="O12" s="13">
        <v>6.5799067575108325E-2</v>
      </c>
      <c r="P12" s="13">
        <v>0.1173854684145981</v>
      </c>
      <c r="Q12" s="13">
        <v>6.1687182645035199E-2</v>
      </c>
      <c r="S12" s="13">
        <v>8.6258040027320973E-2</v>
      </c>
      <c r="T12" s="13">
        <v>1.8303586622859549E-2</v>
      </c>
      <c r="U12" s="13">
        <v>0.10012941336833039</v>
      </c>
      <c r="V12" s="13">
        <v>0.1113094112402112</v>
      </c>
      <c r="W12" s="13">
        <v>0.10326441377392929</v>
      </c>
      <c r="X12" s="13">
        <v>8.9624943266624429E-2</v>
      </c>
      <c r="Y12" s="13">
        <v>1.298077291996096E-2</v>
      </c>
      <c r="Z12" s="13">
        <v>6.166541134409189E-2</v>
      </c>
      <c r="AB12" s="13">
        <v>7.0648039751652195E-2</v>
      </c>
      <c r="AC12" s="13">
        <v>6.799838089433749E-2</v>
      </c>
      <c r="AD12" s="13">
        <v>0.1100921155642911</v>
      </c>
      <c r="AE12" s="13">
        <v>8.4862126633661369E-2</v>
      </c>
      <c r="AF12" s="13">
        <v>7.0470820469463055E-2</v>
      </c>
      <c r="AH12" s="13">
        <v>3.4581289027717108E-2</v>
      </c>
      <c r="AI12" s="13">
        <v>5.0459706106010048E-2</v>
      </c>
      <c r="AJ12" s="13">
        <v>0.10555877616872091</v>
      </c>
      <c r="AK12" s="13">
        <v>9.8714007715713828E-2</v>
      </c>
      <c r="AL12" s="13">
        <v>5.2697495006694663E-2</v>
      </c>
      <c r="AM12" s="13">
        <v>0.192261900638212</v>
      </c>
      <c r="AO12" s="13">
        <v>4.3145810160788327E-2</v>
      </c>
      <c r="AP12" s="13">
        <v>5.5667927848044772E-2</v>
      </c>
      <c r="AQ12" s="13">
        <v>0.1601743824114126</v>
      </c>
      <c r="AR12" s="13">
        <v>8.909017053923933E-2</v>
      </c>
      <c r="AS12" s="13">
        <v>2.4529577918852359E-2</v>
      </c>
      <c r="AT12" s="13">
        <v>0.16707335612642291</v>
      </c>
      <c r="AV12" s="13">
        <v>3.3334954609588671E-2</v>
      </c>
      <c r="AW12" s="13">
        <v>0.1035175366299029</v>
      </c>
      <c r="AX12" s="13">
        <v>8.4216251359315986E-2</v>
      </c>
      <c r="AY12" s="13">
        <v>5.1360120097379218E-2</v>
      </c>
      <c r="AZ12" s="13">
        <v>0.17175376877548959</v>
      </c>
      <c r="BB12" s="13">
        <v>4.8659799594325599E-2</v>
      </c>
      <c r="BC12" s="13">
        <v>7.1142466138882365E-2</v>
      </c>
      <c r="BD12" s="13">
        <v>0.16490252680852219</v>
      </c>
      <c r="BE12" s="13">
        <v>0.1335891528235755</v>
      </c>
      <c r="BF12" s="13">
        <v>4.1352688251587749E-2</v>
      </c>
      <c r="BH12" s="13">
        <v>5.468309772822004E-2</v>
      </c>
      <c r="BI12" s="13">
        <v>6.503411094342483E-2</v>
      </c>
      <c r="BJ12" s="13">
        <v>0.15268885101951599</v>
      </c>
      <c r="BK12" s="13">
        <v>0.1410824943701886</v>
      </c>
      <c r="BL12" s="13">
        <v>3.236513581970326E-2</v>
      </c>
      <c r="BN12" s="13">
        <v>7.9080188876543514E-2</v>
      </c>
      <c r="BO12" s="13">
        <v>0.15557808879682311</v>
      </c>
      <c r="BP12" s="13">
        <v>0.1087555151828741</v>
      </c>
      <c r="BQ12" s="13">
        <v>0.1676954932097986</v>
      </c>
      <c r="BR12" s="13">
        <v>3.6684706329772318E-2</v>
      </c>
      <c r="BS12" s="13">
        <v>4.018058546342379E-2</v>
      </c>
    </row>
    <row r="13" spans="2:73" ht="19" customHeight="1" x14ac:dyDescent="0.35">
      <c r="B13" s="12" t="s">
        <v>120</v>
      </c>
      <c r="C13" s="13">
        <v>0.18877520010187729</v>
      </c>
      <c r="D13" s="13">
        <v>0.21007574149516789</v>
      </c>
      <c r="E13" s="13">
        <v>0.19510700753306581</v>
      </c>
      <c r="F13" s="13">
        <v>0.17189163792287951</v>
      </c>
      <c r="G13" s="13">
        <v>0.22468038011699731</v>
      </c>
      <c r="H13" s="13">
        <v>0.14962058258413211</v>
      </c>
      <c r="I13" s="13">
        <v>0.18756761669028621</v>
      </c>
      <c r="K13" s="13">
        <v>0.11706699779639231</v>
      </c>
      <c r="L13" s="13">
        <v>0.26091691606872008</v>
      </c>
      <c r="N13" s="13">
        <v>0.11975207001815689</v>
      </c>
      <c r="O13" s="13">
        <v>0.21103786396303201</v>
      </c>
      <c r="P13" s="13">
        <v>0.17152158060280581</v>
      </c>
      <c r="Q13" s="13">
        <v>0.23182739671284061</v>
      </c>
      <c r="S13" s="13">
        <v>0.17002538896686009</v>
      </c>
      <c r="T13" s="13">
        <v>0.23522809886178439</v>
      </c>
      <c r="U13" s="13">
        <v>0.1707230781085621</v>
      </c>
      <c r="V13" s="13">
        <v>0.1543772994829925</v>
      </c>
      <c r="W13" s="13">
        <v>0.1898986916715229</v>
      </c>
      <c r="X13" s="13">
        <v>0.188847371726206</v>
      </c>
      <c r="Y13" s="13">
        <v>0.20879317513632389</v>
      </c>
      <c r="Z13" s="13">
        <v>0.2198646840430481</v>
      </c>
      <c r="AB13" s="13">
        <v>0.20772627668556221</v>
      </c>
      <c r="AC13" s="13">
        <v>0.19987558121252261</v>
      </c>
      <c r="AD13" s="13">
        <v>0.1695185927694951</v>
      </c>
      <c r="AE13" s="13">
        <v>0.16372529838024619</v>
      </c>
      <c r="AF13" s="13">
        <v>9.4425196652098128E-2</v>
      </c>
      <c r="AH13" s="13">
        <v>0.16434616029662319</v>
      </c>
      <c r="AI13" s="13">
        <v>0.13555959362812489</v>
      </c>
      <c r="AJ13" s="13">
        <v>0.12770104326684811</v>
      </c>
      <c r="AK13" s="13">
        <v>0.25608449552304718</v>
      </c>
      <c r="AL13" s="13">
        <v>0.16109774093189599</v>
      </c>
      <c r="AM13" s="13">
        <v>0.16976774625040511</v>
      </c>
      <c r="AO13" s="13">
        <v>0.1825409761672537</v>
      </c>
      <c r="AP13" s="13">
        <v>0.13866981578453819</v>
      </c>
      <c r="AQ13" s="13">
        <v>0.11337763106055609</v>
      </c>
      <c r="AR13" s="13">
        <v>0.23009360979799789</v>
      </c>
      <c r="AS13" s="13">
        <v>0.1691211141841345</v>
      </c>
      <c r="AT13" s="13">
        <v>0.16000899270829749</v>
      </c>
      <c r="AV13" s="13">
        <v>0.14549106094479169</v>
      </c>
      <c r="AW13" s="13">
        <v>0.12152058025594251</v>
      </c>
      <c r="AX13" s="13">
        <v>0.20127445109870751</v>
      </c>
      <c r="AY13" s="13">
        <v>0.16298984075186149</v>
      </c>
      <c r="AZ13" s="13">
        <v>0.14543977123475299</v>
      </c>
      <c r="BB13" s="13">
        <v>0.156005765622657</v>
      </c>
      <c r="BC13" s="13">
        <v>0.16269518528606799</v>
      </c>
      <c r="BD13" s="13">
        <v>0.1166830316033132</v>
      </c>
      <c r="BE13" s="13">
        <v>0.23146387212596961</v>
      </c>
      <c r="BF13" s="13">
        <v>0.1495361300073958</v>
      </c>
      <c r="BH13" s="13">
        <v>0.1741570564197456</v>
      </c>
      <c r="BI13" s="13">
        <v>0.1756787316505779</v>
      </c>
      <c r="BJ13" s="13">
        <v>0.1104515847076131</v>
      </c>
      <c r="BK13" s="13">
        <v>0.17755945362732231</v>
      </c>
      <c r="BL13" s="13">
        <v>0.11774989152191211</v>
      </c>
      <c r="BN13" s="13">
        <v>0.15589045992557571</v>
      </c>
      <c r="BO13" s="13">
        <v>0.11565174972060691</v>
      </c>
      <c r="BP13" s="13">
        <v>0.17778502349500411</v>
      </c>
      <c r="BQ13" s="13">
        <v>0.13794760550329921</v>
      </c>
      <c r="BR13" s="13">
        <v>0.27160052787043409</v>
      </c>
      <c r="BS13" s="13">
        <v>0.14894669864807941</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U18"/>
  <sheetViews>
    <sheetView showGridLines="0" workbookViewId="0">
      <pane xSplit="2" topLeftCell="BF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195</v>
      </c>
      <c r="C9" s="13">
        <v>0.2025103184059705</v>
      </c>
      <c r="D9" s="13">
        <v>0.26605678586697118</v>
      </c>
      <c r="E9" s="13">
        <v>0.29322464449275681</v>
      </c>
      <c r="F9" s="13">
        <v>0.2346211360727754</v>
      </c>
      <c r="G9" s="13">
        <v>0.2025729464804501</v>
      </c>
      <c r="H9" s="13">
        <v>0.1675374409413431</v>
      </c>
      <c r="I9" s="13">
        <v>0.1133151484314138</v>
      </c>
      <c r="K9" s="13">
        <v>0.2199276806617079</v>
      </c>
      <c r="L9" s="13">
        <v>0.183263786159192</v>
      </c>
      <c r="N9" s="13">
        <v>0.25260421022585428</v>
      </c>
      <c r="O9" s="13">
        <v>0.1801976715932011</v>
      </c>
      <c r="P9" s="13">
        <v>0.1669814179144663</v>
      </c>
      <c r="Q9" s="13">
        <v>0.22493742548917051</v>
      </c>
      <c r="S9" s="13">
        <v>0.25895217080524852</v>
      </c>
      <c r="T9" s="13">
        <v>0.2087094313822086</v>
      </c>
      <c r="U9" s="13">
        <v>0.18514546673080851</v>
      </c>
      <c r="V9" s="13">
        <v>0.17552135704389049</v>
      </c>
      <c r="W9" s="13">
        <v>0.18923608772638009</v>
      </c>
      <c r="X9" s="13">
        <v>0.1199288739772718</v>
      </c>
      <c r="Y9" s="13">
        <v>0.15070323450998341</v>
      </c>
      <c r="Z9" s="13">
        <v>0.21042157440140069</v>
      </c>
      <c r="AB9" s="13">
        <v>0.1695967438631667</v>
      </c>
      <c r="AC9" s="13">
        <v>0.20548164984126599</v>
      </c>
      <c r="AD9" s="13">
        <v>0.1852798176956347</v>
      </c>
      <c r="AE9" s="13">
        <v>0.22428819014363169</v>
      </c>
      <c r="AF9" s="13">
        <v>0.31053987587955417</v>
      </c>
      <c r="AH9" s="13">
        <v>0.2447960641343089</v>
      </c>
      <c r="AI9" s="13">
        <v>0.24345528719027629</v>
      </c>
      <c r="AJ9" s="13">
        <v>0.13321693865989259</v>
      </c>
      <c r="AK9" s="13">
        <v>8.8147271699095336E-2</v>
      </c>
      <c r="AL9" s="13">
        <v>0.36352956527372821</v>
      </c>
      <c r="AM9" s="13">
        <v>0.10771317913591941</v>
      </c>
      <c r="AO9" s="13">
        <v>0.23544770265431411</v>
      </c>
      <c r="AP9" s="13">
        <v>0.24862153762873879</v>
      </c>
      <c r="AQ9" s="13">
        <v>0.12750239836797009</v>
      </c>
      <c r="AR9" s="13">
        <v>9.0201806800629544E-2</v>
      </c>
      <c r="AS9" s="13">
        <v>0.34159503165753391</v>
      </c>
      <c r="AT9" s="13">
        <v>0.1138846596218996</v>
      </c>
      <c r="AV9" s="13">
        <v>0.29781780087334381</v>
      </c>
      <c r="AW9" s="13">
        <v>0.1384002668595872</v>
      </c>
      <c r="AX9" s="13">
        <v>0.1237069222994916</v>
      </c>
      <c r="AY9" s="13">
        <v>0.32702376723608878</v>
      </c>
      <c r="AZ9" s="13">
        <v>0.1218428583832661</v>
      </c>
      <c r="BB9" s="13">
        <v>0.23765402967639329</v>
      </c>
      <c r="BC9" s="13">
        <v>0.18445590130507331</v>
      </c>
      <c r="BD9" s="13">
        <v>9.0394196420742853E-2</v>
      </c>
      <c r="BE9" s="13">
        <v>0.13212529942518739</v>
      </c>
      <c r="BF9" s="13">
        <v>0.41353659635378082</v>
      </c>
      <c r="BH9" s="13">
        <v>0.232184524949063</v>
      </c>
      <c r="BI9" s="13">
        <v>0.2014244543816012</v>
      </c>
      <c r="BJ9" s="13">
        <v>9.4191654379592454E-2</v>
      </c>
      <c r="BK9" s="13">
        <v>7.8995073710555863E-2</v>
      </c>
      <c r="BL9" s="13">
        <v>0.35459603884613239</v>
      </c>
      <c r="BN9" s="13">
        <v>0.22872470536176709</v>
      </c>
      <c r="BO9" s="13">
        <v>8.2508374336658891E-2</v>
      </c>
      <c r="BP9" s="13">
        <v>0.13535886964097929</v>
      </c>
      <c r="BQ9" s="13">
        <v>0.19028857757672751</v>
      </c>
      <c r="BR9" s="13">
        <v>0.39511233450514588</v>
      </c>
      <c r="BS9" s="13">
        <v>0.23156352128518501</v>
      </c>
    </row>
    <row r="10" spans="2:73" ht="19" customHeight="1" x14ac:dyDescent="0.35">
      <c r="B10" s="12" t="s">
        <v>196</v>
      </c>
      <c r="C10" s="13">
        <v>0.38854147704303821</v>
      </c>
      <c r="D10" s="13">
        <v>0.47149424066106621</v>
      </c>
      <c r="E10" s="13">
        <v>0.34274640175931331</v>
      </c>
      <c r="F10" s="13">
        <v>0.37381539064897412</v>
      </c>
      <c r="G10" s="13">
        <v>0.4141686236317737</v>
      </c>
      <c r="H10" s="13">
        <v>0.35845598049751082</v>
      </c>
      <c r="I10" s="13">
        <v>0.39762362173880772</v>
      </c>
      <c r="K10" s="13">
        <v>0.38616366143557052</v>
      </c>
      <c r="L10" s="13">
        <v>0.39181042692101492</v>
      </c>
      <c r="N10" s="13">
        <v>0.41896470562910532</v>
      </c>
      <c r="O10" s="13">
        <v>0.38907862260226161</v>
      </c>
      <c r="P10" s="13">
        <v>0.36623762734299597</v>
      </c>
      <c r="Q10" s="13">
        <v>0.38528336507908012</v>
      </c>
      <c r="S10" s="13">
        <v>0.38877883052294721</v>
      </c>
      <c r="T10" s="13">
        <v>0.4423221039392729</v>
      </c>
      <c r="U10" s="13">
        <v>0.34157363430417209</v>
      </c>
      <c r="V10" s="13">
        <v>0.31239341277609511</v>
      </c>
      <c r="W10" s="13">
        <v>0.39343796123559571</v>
      </c>
      <c r="X10" s="13">
        <v>0.46214905681377361</v>
      </c>
      <c r="Y10" s="13">
        <v>0.41733327397718989</v>
      </c>
      <c r="Z10" s="13">
        <v>0.34646209190311061</v>
      </c>
      <c r="AB10" s="13">
        <v>0.4131727184915866</v>
      </c>
      <c r="AC10" s="13">
        <v>0.4072648249600021</v>
      </c>
      <c r="AD10" s="13">
        <v>0.33324177863738708</v>
      </c>
      <c r="AE10" s="13">
        <v>0.37957874999412788</v>
      </c>
      <c r="AF10" s="13">
        <v>0.39790864751257088</v>
      </c>
      <c r="AH10" s="13">
        <v>0.46063285080432709</v>
      </c>
      <c r="AI10" s="13">
        <v>0.44787206265439078</v>
      </c>
      <c r="AJ10" s="13">
        <v>0.31743493902327408</v>
      </c>
      <c r="AK10" s="13">
        <v>0.39999374656632652</v>
      </c>
      <c r="AL10" s="13">
        <v>0.35046182178958918</v>
      </c>
      <c r="AM10" s="13">
        <v>0.2676697712348533</v>
      </c>
      <c r="AO10" s="13">
        <v>0.43800499455048231</v>
      </c>
      <c r="AP10" s="13">
        <v>0.44005810004399398</v>
      </c>
      <c r="AQ10" s="13">
        <v>0.33459692624477611</v>
      </c>
      <c r="AR10" s="13">
        <v>0.47116669597660837</v>
      </c>
      <c r="AS10" s="13">
        <v>0.39426209688270608</v>
      </c>
      <c r="AT10" s="13">
        <v>0.27474615720341611</v>
      </c>
      <c r="AV10" s="13">
        <v>0.42430166465888791</v>
      </c>
      <c r="AW10" s="13">
        <v>0.34535643786970732</v>
      </c>
      <c r="AX10" s="13">
        <v>0.41053687516638648</v>
      </c>
      <c r="AY10" s="13">
        <v>0.42991887410462593</v>
      </c>
      <c r="AZ10" s="13">
        <v>0.28705084553393762</v>
      </c>
      <c r="BB10" s="13">
        <v>0.43103324950515659</v>
      </c>
      <c r="BC10" s="13">
        <v>0.46201105589062702</v>
      </c>
      <c r="BD10" s="13">
        <v>0.28857746910164961</v>
      </c>
      <c r="BE10" s="13">
        <v>0.33192065870466742</v>
      </c>
      <c r="BF10" s="13">
        <v>0.21883020876927439</v>
      </c>
      <c r="BH10" s="13">
        <v>0.42832748730206649</v>
      </c>
      <c r="BI10" s="13">
        <v>0.45267921875337253</v>
      </c>
      <c r="BJ10" s="13">
        <v>0.31874473464180508</v>
      </c>
      <c r="BK10" s="13">
        <v>0.39441106979517282</v>
      </c>
      <c r="BL10" s="13">
        <v>0.32669399167405239</v>
      </c>
      <c r="BN10" s="13">
        <v>0.41549334191070042</v>
      </c>
      <c r="BO10" s="13">
        <v>0.29776355518754399</v>
      </c>
      <c r="BP10" s="13">
        <v>0.3939735113973068</v>
      </c>
      <c r="BQ10" s="13">
        <v>0.23628523365442911</v>
      </c>
      <c r="BR10" s="13">
        <v>0.30720717267884678</v>
      </c>
      <c r="BS10" s="13">
        <v>0.44914908161704431</v>
      </c>
    </row>
    <row r="11" spans="2:73" ht="32.15" customHeight="1" x14ac:dyDescent="0.35">
      <c r="B11" s="12" t="s">
        <v>197</v>
      </c>
      <c r="C11" s="13">
        <v>0.1912056539099336</v>
      </c>
      <c r="D11" s="13">
        <v>0.1250770844729743</v>
      </c>
      <c r="E11" s="13">
        <v>0.14375256698665009</v>
      </c>
      <c r="F11" s="13">
        <v>0.1860643833275484</v>
      </c>
      <c r="G11" s="13">
        <v>0.17846612365142711</v>
      </c>
      <c r="H11" s="13">
        <v>0.22630696235421799</v>
      </c>
      <c r="I11" s="13">
        <v>0.24203048703873911</v>
      </c>
      <c r="K11" s="13">
        <v>0.21198596376466161</v>
      </c>
      <c r="L11" s="13">
        <v>0.1708637099566821</v>
      </c>
      <c r="N11" s="13">
        <v>0.18922859526352009</v>
      </c>
      <c r="O11" s="13">
        <v>0.21583560628946671</v>
      </c>
      <c r="P11" s="13">
        <v>0.20418571181666431</v>
      </c>
      <c r="Q11" s="13">
        <v>0.15238612837638199</v>
      </c>
      <c r="S11" s="13">
        <v>0.15424770293693099</v>
      </c>
      <c r="T11" s="13">
        <v>0.16208029395543971</v>
      </c>
      <c r="U11" s="13">
        <v>0.27346168778930852</v>
      </c>
      <c r="V11" s="13">
        <v>0.2435148994649014</v>
      </c>
      <c r="W11" s="13">
        <v>0.18772948963712571</v>
      </c>
      <c r="X11" s="13">
        <v>0.23470433880126421</v>
      </c>
      <c r="Y11" s="13">
        <v>0.18636148766736421</v>
      </c>
      <c r="Z11" s="13">
        <v>0.17326837617485871</v>
      </c>
      <c r="AB11" s="13">
        <v>0.15909630928331631</v>
      </c>
      <c r="AC11" s="13">
        <v>0.195668019361488</v>
      </c>
      <c r="AD11" s="13">
        <v>0.2194579354613031</v>
      </c>
      <c r="AE11" s="13">
        <v>0.19753367131290669</v>
      </c>
      <c r="AF11" s="13">
        <v>0.17861120399213271</v>
      </c>
      <c r="AH11" s="13">
        <v>0.13527610228850151</v>
      </c>
      <c r="AI11" s="13">
        <v>0.16155831448065081</v>
      </c>
      <c r="AJ11" s="13">
        <v>0.31394382589885678</v>
      </c>
      <c r="AK11" s="13">
        <v>0.25765098565552652</v>
      </c>
      <c r="AL11" s="13">
        <v>0.1083460918041963</v>
      </c>
      <c r="AM11" s="13">
        <v>0.29935973833056528</v>
      </c>
      <c r="AO11" s="13">
        <v>0.1344727120703908</v>
      </c>
      <c r="AP11" s="13">
        <v>0.17873278007016771</v>
      </c>
      <c r="AQ11" s="13">
        <v>0.30006709475032423</v>
      </c>
      <c r="AR11" s="13">
        <v>0.21058678213712581</v>
      </c>
      <c r="AS11" s="13">
        <v>0.1145788076461349</v>
      </c>
      <c r="AT11" s="13">
        <v>0.31050684803324602</v>
      </c>
      <c r="AV11" s="13">
        <v>0.15655520181160459</v>
      </c>
      <c r="AW11" s="13">
        <v>0.25172874751573188</v>
      </c>
      <c r="AX11" s="13">
        <v>0.247901020757688</v>
      </c>
      <c r="AY11" s="13">
        <v>8.6653730724647091E-2</v>
      </c>
      <c r="AZ11" s="13">
        <v>0.30995004630845208</v>
      </c>
      <c r="BB11" s="13">
        <v>0.14987440318441719</v>
      </c>
      <c r="BC11" s="13">
        <v>0.20038974068177179</v>
      </c>
      <c r="BD11" s="13">
        <v>0.30871551283682491</v>
      </c>
      <c r="BE11" s="13">
        <v>0.32743811232091802</v>
      </c>
      <c r="BF11" s="13">
        <v>0.14874572929386981</v>
      </c>
      <c r="BH11" s="13">
        <v>0.15137030989478401</v>
      </c>
      <c r="BI11" s="13">
        <v>0.18476450030487521</v>
      </c>
      <c r="BJ11" s="13">
        <v>0.3093645929933041</v>
      </c>
      <c r="BK11" s="13">
        <v>0.3189403377699353</v>
      </c>
      <c r="BL11" s="13">
        <v>0.15561359095196761</v>
      </c>
      <c r="BN11" s="13">
        <v>0.189366343102815</v>
      </c>
      <c r="BO11" s="13">
        <v>0.2995945381932682</v>
      </c>
      <c r="BP11" s="13">
        <v>0.30247686106027988</v>
      </c>
      <c r="BQ11" s="13">
        <v>0.25626716037477232</v>
      </c>
      <c r="BR11" s="13">
        <v>9.6219944181575146E-2</v>
      </c>
      <c r="BS11" s="13">
        <v>0.14233259737175849</v>
      </c>
    </row>
    <row r="12" spans="2:73" ht="32.15" customHeight="1" x14ac:dyDescent="0.35">
      <c r="B12" s="12" t="s">
        <v>198</v>
      </c>
      <c r="C12" s="13">
        <v>5.7537963702004868E-2</v>
      </c>
      <c r="D12" s="13">
        <v>0</v>
      </c>
      <c r="E12" s="13">
        <v>5.2312229356216523E-2</v>
      </c>
      <c r="F12" s="13">
        <v>6.5989661938506805E-2</v>
      </c>
      <c r="G12" s="13">
        <v>4.9424565785439752E-2</v>
      </c>
      <c r="H12" s="13">
        <v>8.1577915693717584E-2</v>
      </c>
      <c r="I12" s="13">
        <v>6.9815997092877349E-2</v>
      </c>
      <c r="K12" s="13">
        <v>6.4457890837761989E-2</v>
      </c>
      <c r="L12" s="13">
        <v>5.074994525064979E-2</v>
      </c>
      <c r="N12" s="13">
        <v>4.6500282534716393E-2</v>
      </c>
      <c r="O12" s="13">
        <v>4.1977770721490941E-2</v>
      </c>
      <c r="P12" s="13">
        <v>8.4465084376679711E-2</v>
      </c>
      <c r="Q12" s="13">
        <v>6.0226039277840572E-2</v>
      </c>
      <c r="S12" s="13">
        <v>5.5202152005074279E-2</v>
      </c>
      <c r="T12" s="13">
        <v>3.0928314213030422E-2</v>
      </c>
      <c r="U12" s="13">
        <v>6.0007157065248333E-2</v>
      </c>
      <c r="V12" s="13">
        <v>9.4755022109930073E-2</v>
      </c>
      <c r="W12" s="13">
        <v>6.6904352252193044E-2</v>
      </c>
      <c r="X12" s="13">
        <v>4.6247597203337078E-2</v>
      </c>
      <c r="Y12" s="13">
        <v>2.2419282240239952E-2</v>
      </c>
      <c r="Z12" s="13">
        <v>6.4398993855828632E-2</v>
      </c>
      <c r="AB12" s="13">
        <v>8.1589567010368971E-2</v>
      </c>
      <c r="AC12" s="13">
        <v>3.6674039741210571E-2</v>
      </c>
      <c r="AD12" s="13">
        <v>6.8433654187141091E-2</v>
      </c>
      <c r="AE12" s="13">
        <v>8.6096181303444014E-2</v>
      </c>
      <c r="AF12" s="13">
        <v>4.5810345401460881E-2</v>
      </c>
      <c r="AH12" s="13">
        <v>3.1388204273884557E-2</v>
      </c>
      <c r="AI12" s="13">
        <v>4.7269859077032683E-2</v>
      </c>
      <c r="AJ12" s="13">
        <v>9.7922321059265335E-2</v>
      </c>
      <c r="AK12" s="13">
        <v>6.7580677043142995E-2</v>
      </c>
      <c r="AL12" s="13">
        <v>3.9554525773873452E-2</v>
      </c>
      <c r="AM12" s="13">
        <v>0.1293136951624537</v>
      </c>
      <c r="AO12" s="13">
        <v>3.6363326498194938E-2</v>
      </c>
      <c r="AP12" s="13">
        <v>4.7246566437087467E-2</v>
      </c>
      <c r="AQ12" s="13">
        <v>9.5157173201540296E-2</v>
      </c>
      <c r="AR12" s="13">
        <v>5.5007075240119552E-2</v>
      </c>
      <c r="AS12" s="13">
        <v>1.8291357000098131E-2</v>
      </c>
      <c r="AT12" s="13">
        <v>0.13387240762997041</v>
      </c>
      <c r="AV12" s="13">
        <v>2.3932758275023759E-2</v>
      </c>
      <c r="AW12" s="13">
        <v>9.3990620697855326E-2</v>
      </c>
      <c r="AX12" s="13">
        <v>6.7169414450153855E-2</v>
      </c>
      <c r="AY12" s="13">
        <v>3.9290044912894173E-2</v>
      </c>
      <c r="AZ12" s="13">
        <v>0.12797583792465289</v>
      </c>
      <c r="BB12" s="13">
        <v>4.1543657098797267E-2</v>
      </c>
      <c r="BC12" s="13">
        <v>4.0603010136440312E-2</v>
      </c>
      <c r="BD12" s="13">
        <v>0.15535157763425719</v>
      </c>
      <c r="BE12" s="13">
        <v>7.3532112115039697E-2</v>
      </c>
      <c r="BF12" s="13">
        <v>5.4847630544629128E-2</v>
      </c>
      <c r="BH12" s="13">
        <v>4.6505532412832992E-2</v>
      </c>
      <c r="BI12" s="13">
        <v>3.939125308872541E-2</v>
      </c>
      <c r="BJ12" s="13">
        <v>0.12912027521541319</v>
      </c>
      <c r="BK12" s="13">
        <v>6.0806272074154427E-2</v>
      </c>
      <c r="BL12" s="13">
        <v>3.8460210335495647E-2</v>
      </c>
      <c r="BN12" s="13">
        <v>5.2873795367888422E-2</v>
      </c>
      <c r="BO12" s="13">
        <v>0.11560141027319019</v>
      </c>
      <c r="BP12" s="13">
        <v>4.5958874954413649E-2</v>
      </c>
      <c r="BQ12" s="13">
        <v>0.15447661059744441</v>
      </c>
      <c r="BR12" s="13">
        <v>3.9393996597356651E-2</v>
      </c>
      <c r="BS12" s="13">
        <v>3.7771023039768682E-2</v>
      </c>
    </row>
    <row r="13" spans="2:73" ht="19" customHeight="1" x14ac:dyDescent="0.35">
      <c r="B13" s="12" t="s">
        <v>120</v>
      </c>
      <c r="C13" s="13">
        <v>0.16020458693905301</v>
      </c>
      <c r="D13" s="13">
        <v>0.13737188899898839</v>
      </c>
      <c r="E13" s="13">
        <v>0.16796415740506329</v>
      </c>
      <c r="F13" s="13">
        <v>0.1395094280121951</v>
      </c>
      <c r="G13" s="13">
        <v>0.15536774045090929</v>
      </c>
      <c r="H13" s="13">
        <v>0.1661217005132106</v>
      </c>
      <c r="I13" s="13">
        <v>0.17721474569816201</v>
      </c>
      <c r="K13" s="13">
        <v>0.1174648033002982</v>
      </c>
      <c r="L13" s="13">
        <v>0.20331213171246121</v>
      </c>
      <c r="N13" s="13">
        <v>9.2702206346803942E-2</v>
      </c>
      <c r="O13" s="13">
        <v>0.17291032879357959</v>
      </c>
      <c r="P13" s="13">
        <v>0.17813015854919351</v>
      </c>
      <c r="Q13" s="13">
        <v>0.17716704177752701</v>
      </c>
      <c r="S13" s="13">
        <v>0.14281914372979909</v>
      </c>
      <c r="T13" s="13">
        <v>0.15595985651004829</v>
      </c>
      <c r="U13" s="13">
        <v>0.1398120541104626</v>
      </c>
      <c r="V13" s="13">
        <v>0.17381530860518299</v>
      </c>
      <c r="W13" s="13">
        <v>0.16269210914870541</v>
      </c>
      <c r="X13" s="13">
        <v>0.13697013320435339</v>
      </c>
      <c r="Y13" s="13">
        <v>0.22318272160522271</v>
      </c>
      <c r="Z13" s="13">
        <v>0.20544896366480131</v>
      </c>
      <c r="AB13" s="13">
        <v>0.17654466135156141</v>
      </c>
      <c r="AC13" s="13">
        <v>0.15491146609603329</v>
      </c>
      <c r="AD13" s="13">
        <v>0.19358681401853409</v>
      </c>
      <c r="AE13" s="13">
        <v>0.1125032072458895</v>
      </c>
      <c r="AF13" s="13">
        <v>6.7129927214281501E-2</v>
      </c>
      <c r="AH13" s="13">
        <v>0.12790677849897791</v>
      </c>
      <c r="AI13" s="13">
        <v>9.9844476597649473E-2</v>
      </c>
      <c r="AJ13" s="13">
        <v>0.13748197535871109</v>
      </c>
      <c r="AK13" s="13">
        <v>0.18662731903590871</v>
      </c>
      <c r="AL13" s="13">
        <v>0.1381079953586124</v>
      </c>
      <c r="AM13" s="13">
        <v>0.19594361613620839</v>
      </c>
      <c r="AO13" s="13">
        <v>0.1557112642266178</v>
      </c>
      <c r="AP13" s="13">
        <v>8.5341015820012092E-2</v>
      </c>
      <c r="AQ13" s="13">
        <v>0.14267640743538931</v>
      </c>
      <c r="AR13" s="13">
        <v>0.17303763984551679</v>
      </c>
      <c r="AS13" s="13">
        <v>0.1312727068135269</v>
      </c>
      <c r="AT13" s="13">
        <v>0.16698992751146791</v>
      </c>
      <c r="AV13" s="13">
        <v>9.7392574381140046E-2</v>
      </c>
      <c r="AW13" s="13">
        <v>0.17052392705711819</v>
      </c>
      <c r="AX13" s="13">
        <v>0.15068576732627989</v>
      </c>
      <c r="AY13" s="13">
        <v>0.1171135830217441</v>
      </c>
      <c r="AZ13" s="13">
        <v>0.15318041184969111</v>
      </c>
      <c r="BB13" s="13">
        <v>0.1398946605352353</v>
      </c>
      <c r="BC13" s="13">
        <v>0.1125402919860876</v>
      </c>
      <c r="BD13" s="13">
        <v>0.1569612440065252</v>
      </c>
      <c r="BE13" s="13">
        <v>0.1349838174341875</v>
      </c>
      <c r="BF13" s="13">
        <v>0.16403983503844571</v>
      </c>
      <c r="BH13" s="13">
        <v>0.1416121454412535</v>
      </c>
      <c r="BI13" s="13">
        <v>0.12174057347142569</v>
      </c>
      <c r="BJ13" s="13">
        <v>0.14857874276988511</v>
      </c>
      <c r="BK13" s="13">
        <v>0.14684724665018159</v>
      </c>
      <c r="BL13" s="13">
        <v>0.12463616819235181</v>
      </c>
      <c r="BN13" s="13">
        <v>0.1135418142568289</v>
      </c>
      <c r="BO13" s="13">
        <v>0.2045321220093386</v>
      </c>
      <c r="BP13" s="13">
        <v>0.1222318829470202</v>
      </c>
      <c r="BQ13" s="13">
        <v>0.1626824177966269</v>
      </c>
      <c r="BR13" s="13">
        <v>0.16206655203707571</v>
      </c>
      <c r="BS13" s="13">
        <v>0.13918377668624329</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U18"/>
  <sheetViews>
    <sheetView showGridLines="0" workbookViewId="0">
      <pane xSplit="2" topLeftCell="AY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195</v>
      </c>
      <c r="C9" s="13">
        <v>5.000332493688564E-2</v>
      </c>
      <c r="D9" s="13">
        <v>6.0975363639246653E-2</v>
      </c>
      <c r="E9" s="13">
        <v>7.6750749307995816E-2</v>
      </c>
      <c r="F9" s="13">
        <v>4.4545686960328471E-2</v>
      </c>
      <c r="G9" s="13">
        <v>3.3855369190836253E-2</v>
      </c>
      <c r="H9" s="13">
        <v>4.5470117895543158E-2</v>
      </c>
      <c r="I9" s="13">
        <v>4.4401339883577702E-2</v>
      </c>
      <c r="K9" s="13">
        <v>5.7394337823792163E-2</v>
      </c>
      <c r="L9" s="13">
        <v>4.272693644384478E-2</v>
      </c>
      <c r="N9" s="13">
        <v>6.8267799447352423E-2</v>
      </c>
      <c r="O9" s="13">
        <v>2.7696312605449389E-2</v>
      </c>
      <c r="P9" s="13">
        <v>6.3005672926522413E-2</v>
      </c>
      <c r="Q9" s="13">
        <v>5.2048631369422921E-2</v>
      </c>
      <c r="S9" s="13">
        <v>7.1267185843104777E-2</v>
      </c>
      <c r="T9" s="13">
        <v>4.952615595496717E-2</v>
      </c>
      <c r="U9" s="13">
        <v>8.0395137609337516E-2</v>
      </c>
      <c r="V9" s="13">
        <v>3.4677544104942143E-2</v>
      </c>
      <c r="W9" s="13">
        <v>1.7667080763012849E-2</v>
      </c>
      <c r="X9" s="13">
        <v>2.7141928365829869E-2</v>
      </c>
      <c r="Y9" s="13">
        <v>3.2580853618947483E-2</v>
      </c>
      <c r="Z9" s="13">
        <v>6.8292673944176249E-2</v>
      </c>
      <c r="AB9" s="13">
        <v>4.9313377331290438E-2</v>
      </c>
      <c r="AC9" s="13">
        <v>5.1940937674421088E-2</v>
      </c>
      <c r="AD9" s="13">
        <v>2.2594559691723831E-2</v>
      </c>
      <c r="AE9" s="13">
        <v>6.5729026164137838E-2</v>
      </c>
      <c r="AF9" s="13">
        <v>7.8839969300440058E-2</v>
      </c>
      <c r="AH9" s="13">
        <v>3.3052369428671083E-2</v>
      </c>
      <c r="AI9" s="13">
        <v>4.5660845007989323E-2</v>
      </c>
      <c r="AJ9" s="13">
        <v>1.5648420392686501E-2</v>
      </c>
      <c r="AK9" s="13">
        <v>7.5149724665599021E-2</v>
      </c>
      <c r="AL9" s="13">
        <v>6.687442577115113E-2</v>
      </c>
      <c r="AM9" s="13">
        <v>0.10609377459923321</v>
      </c>
      <c r="AO9" s="13">
        <v>3.242791907337228E-2</v>
      </c>
      <c r="AP9" s="13">
        <v>4.6290202144678702E-2</v>
      </c>
      <c r="AQ9" s="13">
        <v>2.5057207099386511E-2</v>
      </c>
      <c r="AR9" s="13">
        <v>8.3354312426487748E-2</v>
      </c>
      <c r="AS9" s="13">
        <v>5.1597146185176412E-2</v>
      </c>
      <c r="AT9" s="13">
        <v>9.9641527402716867E-2</v>
      </c>
      <c r="AV9" s="13">
        <v>4.1121775430765499E-2</v>
      </c>
      <c r="AW9" s="13">
        <v>2.3399210779116841E-2</v>
      </c>
      <c r="AX9" s="13">
        <v>8.7726322463996059E-2</v>
      </c>
      <c r="AY9" s="13">
        <v>5.9936719370389767E-2</v>
      </c>
      <c r="AZ9" s="13">
        <v>9.8179192047519362E-2</v>
      </c>
      <c r="BB9" s="13">
        <v>4.0455365368530061E-2</v>
      </c>
      <c r="BC9" s="13">
        <v>6.7486551948566093E-2</v>
      </c>
      <c r="BD9" s="13">
        <v>4.8769087992353792E-2</v>
      </c>
      <c r="BE9" s="13">
        <v>7.5706941707997258E-2</v>
      </c>
      <c r="BF9" s="13">
        <v>7.4512667096931245E-2</v>
      </c>
      <c r="BH9" s="13">
        <v>4.4557583109817292E-2</v>
      </c>
      <c r="BI9" s="13">
        <v>7.1628827365737918E-2</v>
      </c>
      <c r="BJ9" s="13">
        <v>5.9145835066826212E-2</v>
      </c>
      <c r="BK9" s="13">
        <v>5.5546071494315501E-2</v>
      </c>
      <c r="BL9" s="13">
        <v>3.824098516361453E-2</v>
      </c>
      <c r="BN9" s="13">
        <v>4.7334075062401011E-2</v>
      </c>
      <c r="BO9" s="13">
        <v>6.4728961514972774E-2</v>
      </c>
      <c r="BP9" s="13">
        <v>5.4053534579479777E-2</v>
      </c>
      <c r="BQ9" s="13">
        <v>0.14247567161240421</v>
      </c>
      <c r="BR9" s="13">
        <v>7.0726745548027992E-2</v>
      </c>
      <c r="BS9" s="13">
        <v>3.3962729441630833E-2</v>
      </c>
    </row>
    <row r="10" spans="2:73" ht="19" customHeight="1" x14ac:dyDescent="0.35">
      <c r="B10" s="12" t="s">
        <v>196</v>
      </c>
      <c r="C10" s="13">
        <v>0.16818349638301169</v>
      </c>
      <c r="D10" s="13">
        <v>0.18656261305872199</v>
      </c>
      <c r="E10" s="13">
        <v>0.173529368285781</v>
      </c>
      <c r="F10" s="13">
        <v>0.18166583583087231</v>
      </c>
      <c r="G10" s="13">
        <v>0.16132323491043049</v>
      </c>
      <c r="H10" s="13">
        <v>0.15393506013066699</v>
      </c>
      <c r="I10" s="13">
        <v>0.16283885718403299</v>
      </c>
      <c r="K10" s="13">
        <v>0.17534038902608551</v>
      </c>
      <c r="L10" s="13">
        <v>0.16141227491663179</v>
      </c>
      <c r="N10" s="13">
        <v>0.1613906736572811</v>
      </c>
      <c r="O10" s="13">
        <v>0.1653620593089774</v>
      </c>
      <c r="P10" s="13">
        <v>0.19240897341460059</v>
      </c>
      <c r="Q10" s="13">
        <v>0.15689884963256451</v>
      </c>
      <c r="S10" s="13">
        <v>0.14776318993887461</v>
      </c>
      <c r="T10" s="13">
        <v>0.1335492471091983</v>
      </c>
      <c r="U10" s="13">
        <v>0.19009073062506479</v>
      </c>
      <c r="V10" s="13">
        <v>0.1912441753540319</v>
      </c>
      <c r="W10" s="13">
        <v>0.14376285748373069</v>
      </c>
      <c r="X10" s="13">
        <v>0.21493340239591399</v>
      </c>
      <c r="Y10" s="13">
        <v>0.26651932379270932</v>
      </c>
      <c r="Z10" s="13">
        <v>0.17585570109330689</v>
      </c>
      <c r="AB10" s="13">
        <v>0.18112007533278349</v>
      </c>
      <c r="AC10" s="13">
        <v>0.1732824277263931</v>
      </c>
      <c r="AD10" s="13">
        <v>0.18610058995889131</v>
      </c>
      <c r="AE10" s="13">
        <v>0.1458335689052879</v>
      </c>
      <c r="AF10" s="13">
        <v>0.16907824210953229</v>
      </c>
      <c r="AH10" s="13">
        <v>0.1194874274352673</v>
      </c>
      <c r="AI10" s="13">
        <v>0.1743843806562656</v>
      </c>
      <c r="AJ10" s="13">
        <v>0.29639353992186351</v>
      </c>
      <c r="AK10" s="13">
        <v>0.1790128713234144</v>
      </c>
      <c r="AL10" s="13">
        <v>0.17648423393919729</v>
      </c>
      <c r="AM10" s="13">
        <v>0.20465411382527299</v>
      </c>
      <c r="AO10" s="13">
        <v>0.12624849734887669</v>
      </c>
      <c r="AP10" s="13">
        <v>0.1734540296416463</v>
      </c>
      <c r="AQ10" s="13">
        <v>0.3089222237959009</v>
      </c>
      <c r="AR10" s="13">
        <v>0.18681092678305081</v>
      </c>
      <c r="AS10" s="13">
        <v>0.14611962606289819</v>
      </c>
      <c r="AT10" s="13">
        <v>0.20749249284263349</v>
      </c>
      <c r="AV10" s="13">
        <v>0.15304438652578409</v>
      </c>
      <c r="AW10" s="13">
        <v>0.25792178442444202</v>
      </c>
      <c r="AX10" s="13">
        <v>0.22604318081895919</v>
      </c>
      <c r="AY10" s="13">
        <v>0.18119166391741781</v>
      </c>
      <c r="AZ10" s="13">
        <v>0.21235406938886339</v>
      </c>
      <c r="BB10" s="13">
        <v>0.1201284419564552</v>
      </c>
      <c r="BC10" s="13">
        <v>0.1618565793104054</v>
      </c>
      <c r="BD10" s="13">
        <v>0.27572254947055203</v>
      </c>
      <c r="BE10" s="13">
        <v>0.26968671486629092</v>
      </c>
      <c r="BF10" s="13">
        <v>0.22143371314388241</v>
      </c>
      <c r="BH10" s="13">
        <v>0.120556540850272</v>
      </c>
      <c r="BI10" s="13">
        <v>0.16834596840599941</v>
      </c>
      <c r="BJ10" s="13">
        <v>0.26323375258649911</v>
      </c>
      <c r="BK10" s="13">
        <v>0.27325209362800029</v>
      </c>
      <c r="BL10" s="13">
        <v>0.1523868761019182</v>
      </c>
      <c r="BN10" s="13">
        <v>0.1575312662063364</v>
      </c>
      <c r="BO10" s="13">
        <v>0.30761892557377851</v>
      </c>
      <c r="BP10" s="13">
        <v>0.22892654007719959</v>
      </c>
      <c r="BQ10" s="13">
        <v>0.2177330867985591</v>
      </c>
      <c r="BR10" s="13">
        <v>0.1668956760555296</v>
      </c>
      <c r="BS10" s="13">
        <v>0.1125613343239478</v>
      </c>
    </row>
    <row r="11" spans="2:73" ht="32.15" customHeight="1" x14ac:dyDescent="0.35">
      <c r="B11" s="12" t="s">
        <v>197</v>
      </c>
      <c r="C11" s="13">
        <v>0.39067721155013441</v>
      </c>
      <c r="D11" s="13">
        <v>0.2933274405841636</v>
      </c>
      <c r="E11" s="13">
        <v>0.33128493696918992</v>
      </c>
      <c r="F11" s="13">
        <v>0.36414537242835737</v>
      </c>
      <c r="G11" s="13">
        <v>0.40558681012324488</v>
      </c>
      <c r="H11" s="13">
        <v>0.42054794868625739</v>
      </c>
      <c r="I11" s="13">
        <v>0.46114803310171248</v>
      </c>
      <c r="K11" s="13">
        <v>0.39412013917186067</v>
      </c>
      <c r="L11" s="13">
        <v>0.38813027104547398</v>
      </c>
      <c r="N11" s="13">
        <v>0.39559769089425872</v>
      </c>
      <c r="O11" s="13">
        <v>0.40472930378632022</v>
      </c>
      <c r="P11" s="13">
        <v>0.36848218132133859</v>
      </c>
      <c r="Q11" s="13">
        <v>0.39193943140198612</v>
      </c>
      <c r="S11" s="13">
        <v>0.3881151525865123</v>
      </c>
      <c r="T11" s="13">
        <v>0.36506067381882978</v>
      </c>
      <c r="U11" s="13">
        <v>0.3746379975300429</v>
      </c>
      <c r="V11" s="13">
        <v>0.39740852765924561</v>
      </c>
      <c r="W11" s="13">
        <v>0.41422331892414938</v>
      </c>
      <c r="X11" s="13">
        <v>0.43355967466950579</v>
      </c>
      <c r="Y11" s="13">
        <v>0.43173411829083758</v>
      </c>
      <c r="Z11" s="13">
        <v>0.34680497311414482</v>
      </c>
      <c r="AB11" s="13">
        <v>0.35946350929491172</v>
      </c>
      <c r="AC11" s="13">
        <v>0.40059135479895752</v>
      </c>
      <c r="AD11" s="13">
        <v>0.42856596853806661</v>
      </c>
      <c r="AE11" s="13">
        <v>0.40095059904520808</v>
      </c>
      <c r="AF11" s="13">
        <v>0.35410344108323921</v>
      </c>
      <c r="AH11" s="13">
        <v>0.40269303450807742</v>
      </c>
      <c r="AI11" s="13">
        <v>0.41566772130284102</v>
      </c>
      <c r="AJ11" s="13">
        <v>0.36081610433886641</v>
      </c>
      <c r="AK11" s="13">
        <v>0.4446079849172872</v>
      </c>
      <c r="AL11" s="13">
        <v>0.33100526292179039</v>
      </c>
      <c r="AM11" s="13">
        <v>0.40690292884891688</v>
      </c>
      <c r="AO11" s="13">
        <v>0.3988631125545945</v>
      </c>
      <c r="AP11" s="13">
        <v>0.405985084980025</v>
      </c>
      <c r="AQ11" s="13">
        <v>0.32337253050119752</v>
      </c>
      <c r="AR11" s="13">
        <v>0.43656296828736368</v>
      </c>
      <c r="AS11" s="13">
        <v>0.34481406650469648</v>
      </c>
      <c r="AT11" s="13">
        <v>0.42544859328814899</v>
      </c>
      <c r="AV11" s="13">
        <v>0.3853979440385556</v>
      </c>
      <c r="AW11" s="13">
        <v>0.40149533762413703</v>
      </c>
      <c r="AX11" s="13">
        <v>0.42594032053185082</v>
      </c>
      <c r="AY11" s="13">
        <v>0.33495317031207777</v>
      </c>
      <c r="AZ11" s="13">
        <v>0.41405397685859507</v>
      </c>
      <c r="BB11" s="13">
        <v>0.41832069414242712</v>
      </c>
      <c r="BC11" s="13">
        <v>0.44008671364813051</v>
      </c>
      <c r="BD11" s="13">
        <v>0.34807237410276282</v>
      </c>
      <c r="BE11" s="13">
        <v>0.40024972511601592</v>
      </c>
      <c r="BF11" s="13">
        <v>0.36826358068079901</v>
      </c>
      <c r="BH11" s="13">
        <v>0.41231892533781672</v>
      </c>
      <c r="BI11" s="13">
        <v>0.42819972035205472</v>
      </c>
      <c r="BJ11" s="13">
        <v>0.35051647420602822</v>
      </c>
      <c r="BK11" s="13">
        <v>0.40567043957966242</v>
      </c>
      <c r="BL11" s="13">
        <v>0.39595092470661331</v>
      </c>
      <c r="BN11" s="13">
        <v>0.42761607932683438</v>
      </c>
      <c r="BO11" s="13">
        <v>0.33386672982229221</v>
      </c>
      <c r="BP11" s="13">
        <v>0.45858951199761883</v>
      </c>
      <c r="BQ11" s="13">
        <v>0.31240890150898648</v>
      </c>
      <c r="BR11" s="13">
        <v>0.26267202578804988</v>
      </c>
      <c r="BS11" s="13">
        <v>0.42600284158243368</v>
      </c>
    </row>
    <row r="12" spans="2:73" ht="32.15" customHeight="1" x14ac:dyDescent="0.35">
      <c r="B12" s="12" t="s">
        <v>198</v>
      </c>
      <c r="C12" s="13">
        <v>0.23064487256235211</v>
      </c>
      <c r="D12" s="13">
        <v>0.29690620776136317</v>
      </c>
      <c r="E12" s="13">
        <v>0.26354669447017942</v>
      </c>
      <c r="F12" s="13">
        <v>0.23785243957526281</v>
      </c>
      <c r="G12" s="13">
        <v>0.25603449671393907</v>
      </c>
      <c r="H12" s="13">
        <v>0.22442230769399371</v>
      </c>
      <c r="I12" s="13">
        <v>0.15892523014215179</v>
      </c>
      <c r="K12" s="13">
        <v>0.27540055732394242</v>
      </c>
      <c r="L12" s="13">
        <v>0.18412433070065221</v>
      </c>
      <c r="N12" s="13">
        <v>0.26981816329414238</v>
      </c>
      <c r="O12" s="13">
        <v>0.25759777555154911</v>
      </c>
      <c r="P12" s="13">
        <v>0.202713299977028</v>
      </c>
      <c r="Q12" s="13">
        <v>0.18827929155745671</v>
      </c>
      <c r="S12" s="13">
        <v>0.21669939778864561</v>
      </c>
      <c r="T12" s="13">
        <v>0.30314292575438012</v>
      </c>
      <c r="U12" s="13">
        <v>0.2013801186097956</v>
      </c>
      <c r="V12" s="13">
        <v>0.21059268613321491</v>
      </c>
      <c r="W12" s="13">
        <v>0.28948755685612643</v>
      </c>
      <c r="X12" s="13">
        <v>0.17670565441655961</v>
      </c>
      <c r="Y12" s="13">
        <v>0.1703645043120674</v>
      </c>
      <c r="Z12" s="13">
        <v>0.20559150967859521</v>
      </c>
      <c r="AB12" s="13">
        <v>0.22784437789659881</v>
      </c>
      <c r="AC12" s="13">
        <v>0.21847780652859369</v>
      </c>
      <c r="AD12" s="13">
        <v>0.2209440531590173</v>
      </c>
      <c r="AE12" s="13">
        <v>0.26533671438704071</v>
      </c>
      <c r="AF12" s="13">
        <v>0.31614171391109142</v>
      </c>
      <c r="AH12" s="13">
        <v>0.28987777080761268</v>
      </c>
      <c r="AI12" s="13">
        <v>0.25731634452875379</v>
      </c>
      <c r="AJ12" s="13">
        <v>0.20723311682895951</v>
      </c>
      <c r="AK12" s="13">
        <v>0.14872795300021391</v>
      </c>
      <c r="AL12" s="13">
        <v>0.28902761827225248</v>
      </c>
      <c r="AM12" s="13">
        <v>0.14086009442961389</v>
      </c>
      <c r="AO12" s="13">
        <v>0.27368899735361968</v>
      </c>
      <c r="AP12" s="13">
        <v>0.25922323831358418</v>
      </c>
      <c r="AQ12" s="13">
        <v>0.20764512213687461</v>
      </c>
      <c r="AR12" s="13">
        <v>0.1436505500320108</v>
      </c>
      <c r="AS12" s="13">
        <v>0.35699851680503703</v>
      </c>
      <c r="AT12" s="13">
        <v>0.1331687769283397</v>
      </c>
      <c r="AV12" s="13">
        <v>0.2970490381137037</v>
      </c>
      <c r="AW12" s="13">
        <v>0.1972966559272181</v>
      </c>
      <c r="AX12" s="13">
        <v>0.1383647110562542</v>
      </c>
      <c r="AY12" s="13">
        <v>0.30130913592551362</v>
      </c>
      <c r="AZ12" s="13">
        <v>0.14656711025173971</v>
      </c>
      <c r="BB12" s="13">
        <v>0.27497538816129191</v>
      </c>
      <c r="BC12" s="13">
        <v>0.20436112392643471</v>
      </c>
      <c r="BD12" s="13">
        <v>0.204651944737651</v>
      </c>
      <c r="BE12" s="13">
        <v>0.15597896727499469</v>
      </c>
      <c r="BF12" s="13">
        <v>0.2232508382875357</v>
      </c>
      <c r="BH12" s="13">
        <v>0.26420753356653742</v>
      </c>
      <c r="BI12" s="13">
        <v>0.20444535777953329</v>
      </c>
      <c r="BJ12" s="13">
        <v>0.21143374720757371</v>
      </c>
      <c r="BK12" s="13">
        <v>0.14626679226636899</v>
      </c>
      <c r="BL12" s="13">
        <v>0.33787784655323722</v>
      </c>
      <c r="BN12" s="13">
        <v>0.25325816011582258</v>
      </c>
      <c r="BO12" s="13">
        <v>0.16307179197622909</v>
      </c>
      <c r="BP12" s="13">
        <v>0.1232916983044897</v>
      </c>
      <c r="BQ12" s="13">
        <v>0.19677124728155199</v>
      </c>
      <c r="BR12" s="13">
        <v>0.35512736288767499</v>
      </c>
      <c r="BS12" s="13">
        <v>0.28214269098031841</v>
      </c>
    </row>
    <row r="13" spans="2:73" ht="19" customHeight="1" x14ac:dyDescent="0.35">
      <c r="B13" s="12" t="s">
        <v>120</v>
      </c>
      <c r="C13" s="13">
        <v>0.16049109456761629</v>
      </c>
      <c r="D13" s="13">
        <v>0.16222837495650469</v>
      </c>
      <c r="E13" s="13">
        <v>0.15488825096685391</v>
      </c>
      <c r="F13" s="13">
        <v>0.17179066520517869</v>
      </c>
      <c r="G13" s="13">
        <v>0.1432000890615491</v>
      </c>
      <c r="H13" s="13">
        <v>0.15562456559353871</v>
      </c>
      <c r="I13" s="13">
        <v>0.1726865396885249</v>
      </c>
      <c r="K13" s="13">
        <v>9.7744576654319307E-2</v>
      </c>
      <c r="L13" s="13">
        <v>0.2236061868933972</v>
      </c>
      <c r="N13" s="13">
        <v>0.1049256727069654</v>
      </c>
      <c r="O13" s="13">
        <v>0.14461454874770391</v>
      </c>
      <c r="P13" s="13">
        <v>0.17338987236051009</v>
      </c>
      <c r="Q13" s="13">
        <v>0.21083379603856989</v>
      </c>
      <c r="S13" s="13">
        <v>0.17615507384286261</v>
      </c>
      <c r="T13" s="13">
        <v>0.14872099736262431</v>
      </c>
      <c r="U13" s="13">
        <v>0.15349601562575921</v>
      </c>
      <c r="V13" s="13">
        <v>0.16607706674856551</v>
      </c>
      <c r="W13" s="13">
        <v>0.13485918597298049</v>
      </c>
      <c r="X13" s="13">
        <v>0.14765934015219079</v>
      </c>
      <c r="Y13" s="13">
        <v>9.8801199985438126E-2</v>
      </c>
      <c r="Z13" s="13">
        <v>0.2034551421697767</v>
      </c>
      <c r="AB13" s="13">
        <v>0.18225866014441561</v>
      </c>
      <c r="AC13" s="13">
        <v>0.15570747327163459</v>
      </c>
      <c r="AD13" s="13">
        <v>0.14179482865230111</v>
      </c>
      <c r="AE13" s="13">
        <v>0.12215009149832549</v>
      </c>
      <c r="AF13" s="13">
        <v>8.1836633595697109E-2</v>
      </c>
      <c r="AH13" s="13">
        <v>0.15488939782037159</v>
      </c>
      <c r="AI13" s="13">
        <v>0.10697070850415021</v>
      </c>
      <c r="AJ13" s="13">
        <v>0.1199088185176241</v>
      </c>
      <c r="AK13" s="13">
        <v>0.15250146609348539</v>
      </c>
      <c r="AL13" s="13">
        <v>0.13660845909560829</v>
      </c>
      <c r="AM13" s="13">
        <v>0.14148908829696311</v>
      </c>
      <c r="AO13" s="13">
        <v>0.16877147366953699</v>
      </c>
      <c r="AP13" s="13">
        <v>0.1150474449200658</v>
      </c>
      <c r="AQ13" s="13">
        <v>0.13500291646664039</v>
      </c>
      <c r="AR13" s="13">
        <v>0.14962124247108691</v>
      </c>
      <c r="AS13" s="13">
        <v>0.1004706444421917</v>
      </c>
      <c r="AT13" s="13">
        <v>0.13424860953816081</v>
      </c>
      <c r="AV13" s="13">
        <v>0.1233868558911913</v>
      </c>
      <c r="AW13" s="13">
        <v>0.11988701124508599</v>
      </c>
      <c r="AX13" s="13">
        <v>0.12192546512893961</v>
      </c>
      <c r="AY13" s="13">
        <v>0.122609310474601</v>
      </c>
      <c r="AZ13" s="13">
        <v>0.12884565145328231</v>
      </c>
      <c r="BB13" s="13">
        <v>0.14612011037129549</v>
      </c>
      <c r="BC13" s="13">
        <v>0.1262090311664634</v>
      </c>
      <c r="BD13" s="13">
        <v>0.1227840436966802</v>
      </c>
      <c r="BE13" s="13">
        <v>9.8377651034701336E-2</v>
      </c>
      <c r="BF13" s="13">
        <v>0.1125392007908515</v>
      </c>
      <c r="BH13" s="13">
        <v>0.15835941713555651</v>
      </c>
      <c r="BI13" s="13">
        <v>0.12738012609667471</v>
      </c>
      <c r="BJ13" s="13">
        <v>0.11567019093307269</v>
      </c>
      <c r="BK13" s="13">
        <v>0.1192646030316529</v>
      </c>
      <c r="BL13" s="13">
        <v>7.5543367474616721E-2</v>
      </c>
      <c r="BN13" s="13">
        <v>0.1142604192886055</v>
      </c>
      <c r="BO13" s="13">
        <v>0.13071359111272729</v>
      </c>
      <c r="BP13" s="13">
        <v>0.13513871504121189</v>
      </c>
      <c r="BQ13" s="13">
        <v>0.13061109279849839</v>
      </c>
      <c r="BR13" s="13">
        <v>0.14457818972071779</v>
      </c>
      <c r="BS13" s="13">
        <v>0.1453304036716693</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U18"/>
  <sheetViews>
    <sheetView showGridLines="0" workbookViewId="0">
      <pane xSplit="2" topLeftCell="AY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195</v>
      </c>
      <c r="C9" s="13">
        <v>0.28825422279904273</v>
      </c>
      <c r="D9" s="13">
        <v>0.3439937804491906</v>
      </c>
      <c r="E9" s="13">
        <v>0.31989932530674209</v>
      </c>
      <c r="F9" s="13">
        <v>0.30522218168866072</v>
      </c>
      <c r="G9" s="13">
        <v>0.33254328663493549</v>
      </c>
      <c r="H9" s="13">
        <v>0.28973905191998722</v>
      </c>
      <c r="I9" s="13">
        <v>0.19639924339211159</v>
      </c>
      <c r="K9" s="13">
        <v>0.32856424796367512</v>
      </c>
      <c r="L9" s="13">
        <v>0.24631150166447979</v>
      </c>
      <c r="N9" s="13">
        <v>0.36368851104783528</v>
      </c>
      <c r="O9" s="13">
        <v>0.29741164588605551</v>
      </c>
      <c r="P9" s="13">
        <v>0.22647200851865781</v>
      </c>
      <c r="Q9" s="13">
        <v>0.27693119805059968</v>
      </c>
      <c r="S9" s="13">
        <v>0.32198692686486091</v>
      </c>
      <c r="T9" s="13">
        <v>0.34180543003634289</v>
      </c>
      <c r="U9" s="13">
        <v>0.29885438323259239</v>
      </c>
      <c r="V9" s="13">
        <v>0.25384943707129548</v>
      </c>
      <c r="W9" s="13">
        <v>0.25502828369274189</v>
      </c>
      <c r="X9" s="13">
        <v>0.20334690434313679</v>
      </c>
      <c r="Y9" s="13">
        <v>0.29349150297765741</v>
      </c>
      <c r="Z9" s="13">
        <v>0.27946946365629771</v>
      </c>
      <c r="AB9" s="13">
        <v>0.24934028417969539</v>
      </c>
      <c r="AC9" s="13">
        <v>0.27466096840877968</v>
      </c>
      <c r="AD9" s="13">
        <v>0.26288371263841032</v>
      </c>
      <c r="AE9" s="13">
        <v>0.38954458357329957</v>
      </c>
      <c r="AF9" s="13">
        <v>0.4170183545200819</v>
      </c>
      <c r="AH9" s="13">
        <v>0.34866105637164108</v>
      </c>
      <c r="AI9" s="13">
        <v>0.33021607270037279</v>
      </c>
      <c r="AJ9" s="13">
        <v>0.21998708016493879</v>
      </c>
      <c r="AK9" s="13">
        <v>0.22575816988001249</v>
      </c>
      <c r="AL9" s="13">
        <v>0.47135075796734399</v>
      </c>
      <c r="AM9" s="13">
        <v>0.14464181594220829</v>
      </c>
      <c r="AO9" s="13">
        <v>0.31608263733039432</v>
      </c>
      <c r="AP9" s="13">
        <v>0.34229569688873113</v>
      </c>
      <c r="AQ9" s="13">
        <v>0.1956774093190719</v>
      </c>
      <c r="AR9" s="13">
        <v>0.2433239975584616</v>
      </c>
      <c r="AS9" s="13">
        <v>0.48139883808452871</v>
      </c>
      <c r="AT9" s="13">
        <v>0.17003118894171729</v>
      </c>
      <c r="AV9" s="13">
        <v>0.35500120755671072</v>
      </c>
      <c r="AW9" s="13">
        <v>0.2226686145123877</v>
      </c>
      <c r="AX9" s="13">
        <v>0.27391923401397589</v>
      </c>
      <c r="AY9" s="13">
        <v>0.40626032011775848</v>
      </c>
      <c r="AZ9" s="13">
        <v>0.18950988847128031</v>
      </c>
      <c r="BB9" s="13">
        <v>0.33947525705319481</v>
      </c>
      <c r="BC9" s="13">
        <v>0.29559865350302128</v>
      </c>
      <c r="BD9" s="13">
        <v>0.17017711913520989</v>
      </c>
      <c r="BE9" s="13">
        <v>0.2370972031904412</v>
      </c>
      <c r="BF9" s="13">
        <v>0.43862959255395989</v>
      </c>
      <c r="BH9" s="13">
        <v>0.32460626089725803</v>
      </c>
      <c r="BI9" s="13">
        <v>0.31772790192706207</v>
      </c>
      <c r="BJ9" s="13">
        <v>0.19462193666001909</v>
      </c>
      <c r="BK9" s="13">
        <v>0.15569010355586849</v>
      </c>
      <c r="BL9" s="13">
        <v>0.48467404644820122</v>
      </c>
      <c r="BN9" s="13">
        <v>0.32996389377599289</v>
      </c>
      <c r="BO9" s="13">
        <v>0.18968288703501729</v>
      </c>
      <c r="BP9" s="13">
        <v>0.21388218660916941</v>
      </c>
      <c r="BQ9" s="13">
        <v>0.22514647261170251</v>
      </c>
      <c r="BR9" s="13">
        <v>0.42460453647432528</v>
      </c>
      <c r="BS9" s="13">
        <v>0.33410751108238229</v>
      </c>
    </row>
    <row r="10" spans="2:73" ht="19" customHeight="1" x14ac:dyDescent="0.35">
      <c r="B10" s="12" t="s">
        <v>196</v>
      </c>
      <c r="C10" s="13">
        <v>0.39155101420078731</v>
      </c>
      <c r="D10" s="13">
        <v>0.35572665326987218</v>
      </c>
      <c r="E10" s="13">
        <v>0.34852452129789291</v>
      </c>
      <c r="F10" s="13">
        <v>0.42083769513090008</v>
      </c>
      <c r="G10" s="13">
        <v>0.43111816167239631</v>
      </c>
      <c r="H10" s="13">
        <v>0.33773613694790522</v>
      </c>
      <c r="I10" s="13">
        <v>0.42938290375924709</v>
      </c>
      <c r="K10" s="13">
        <v>0.38454929434178198</v>
      </c>
      <c r="L10" s="13">
        <v>0.39945080676639427</v>
      </c>
      <c r="N10" s="13">
        <v>0.39519972704543632</v>
      </c>
      <c r="O10" s="13">
        <v>0.40044988214800342</v>
      </c>
      <c r="P10" s="13">
        <v>0.39940595649171001</v>
      </c>
      <c r="Q10" s="13">
        <v>0.37006612501797209</v>
      </c>
      <c r="S10" s="13">
        <v>0.36347355168581258</v>
      </c>
      <c r="T10" s="13">
        <v>0.38791932628829318</v>
      </c>
      <c r="U10" s="13">
        <v>0.32062744118662501</v>
      </c>
      <c r="V10" s="13">
        <v>0.34609495968426562</v>
      </c>
      <c r="W10" s="13">
        <v>0.4800466514931197</v>
      </c>
      <c r="X10" s="13">
        <v>0.49932046352568721</v>
      </c>
      <c r="Y10" s="13">
        <v>0.41665917145658349</v>
      </c>
      <c r="Z10" s="13">
        <v>0.35390369114620268</v>
      </c>
      <c r="AB10" s="13">
        <v>0.38542862367943681</v>
      </c>
      <c r="AC10" s="13">
        <v>0.41613845365501267</v>
      </c>
      <c r="AD10" s="13">
        <v>0.40975032039600839</v>
      </c>
      <c r="AE10" s="13">
        <v>0.31283629317807599</v>
      </c>
      <c r="AF10" s="13">
        <v>0.37834484747267949</v>
      </c>
      <c r="AH10" s="13">
        <v>0.40534583506795452</v>
      </c>
      <c r="AI10" s="13">
        <v>0.43981560943861231</v>
      </c>
      <c r="AJ10" s="13">
        <v>0.2973451024819414</v>
      </c>
      <c r="AK10" s="13">
        <v>0.42151391916110942</v>
      </c>
      <c r="AL10" s="13">
        <v>0.33955973401050882</v>
      </c>
      <c r="AM10" s="13">
        <v>0.42331068335608441</v>
      </c>
      <c r="AO10" s="13">
        <v>0.41630211707800707</v>
      </c>
      <c r="AP10" s="13">
        <v>0.42374069209992271</v>
      </c>
      <c r="AQ10" s="13">
        <v>0.31889928480625079</v>
      </c>
      <c r="AR10" s="13">
        <v>0.42949317564752731</v>
      </c>
      <c r="AS10" s="13">
        <v>0.34109179406996398</v>
      </c>
      <c r="AT10" s="13">
        <v>0.40485569549497669</v>
      </c>
      <c r="AV10" s="13">
        <v>0.43102918269389812</v>
      </c>
      <c r="AW10" s="13">
        <v>0.3014639522796474</v>
      </c>
      <c r="AX10" s="13">
        <v>0.39540766561771717</v>
      </c>
      <c r="AY10" s="13">
        <v>0.40233419341188348</v>
      </c>
      <c r="AZ10" s="13">
        <v>0.38996330336323959</v>
      </c>
      <c r="BB10" s="13">
        <v>0.40977273546316179</v>
      </c>
      <c r="BC10" s="13">
        <v>0.44801134734156439</v>
      </c>
      <c r="BD10" s="13">
        <v>0.31191521996778021</v>
      </c>
      <c r="BE10" s="13">
        <v>0.40166783787318638</v>
      </c>
      <c r="BF10" s="13">
        <v>0.36116425248776568</v>
      </c>
      <c r="BH10" s="13">
        <v>0.40541880913178779</v>
      </c>
      <c r="BI10" s="13">
        <v>0.42501306572660918</v>
      </c>
      <c r="BJ10" s="13">
        <v>0.32630621572959462</v>
      </c>
      <c r="BK10" s="13">
        <v>0.49648704461468163</v>
      </c>
      <c r="BL10" s="13">
        <v>0.34405313470419641</v>
      </c>
      <c r="BN10" s="13">
        <v>0.41570237940513283</v>
      </c>
      <c r="BO10" s="13">
        <v>0.30869866629589071</v>
      </c>
      <c r="BP10" s="13">
        <v>0.42888942330421692</v>
      </c>
      <c r="BQ10" s="13">
        <v>0.37599908678345151</v>
      </c>
      <c r="BR10" s="13">
        <v>0.29497885056061868</v>
      </c>
      <c r="BS10" s="13">
        <v>0.41481695912694261</v>
      </c>
    </row>
    <row r="11" spans="2:73" ht="32.15" customHeight="1" x14ac:dyDescent="0.35">
      <c r="B11" s="12" t="s">
        <v>197</v>
      </c>
      <c r="C11" s="13">
        <v>0.1516921695721084</v>
      </c>
      <c r="D11" s="13">
        <v>0.15056161436370791</v>
      </c>
      <c r="E11" s="13">
        <v>0.14455893099086831</v>
      </c>
      <c r="F11" s="13">
        <v>0.1298447662360048</v>
      </c>
      <c r="G11" s="13">
        <v>0.1093710754682153</v>
      </c>
      <c r="H11" s="13">
        <v>0.19831777143952661</v>
      </c>
      <c r="I11" s="13">
        <v>0.16885496250637139</v>
      </c>
      <c r="K11" s="13">
        <v>0.15700362534442031</v>
      </c>
      <c r="L11" s="13">
        <v>0.14672857670115139</v>
      </c>
      <c r="N11" s="13">
        <v>0.14695755970969579</v>
      </c>
      <c r="O11" s="13">
        <v>0.14952139442652301</v>
      </c>
      <c r="P11" s="13">
        <v>0.16417150601630401</v>
      </c>
      <c r="Q11" s="13">
        <v>0.1466750217756034</v>
      </c>
      <c r="S11" s="13">
        <v>0.1496650848201164</v>
      </c>
      <c r="T11" s="13">
        <v>0.12758989095257309</v>
      </c>
      <c r="U11" s="13">
        <v>0.15661867359106049</v>
      </c>
      <c r="V11" s="13">
        <v>0.22830857838647139</v>
      </c>
      <c r="W11" s="13">
        <v>0.11977116913269741</v>
      </c>
      <c r="X11" s="13">
        <v>0.15224638434524149</v>
      </c>
      <c r="Y11" s="13">
        <v>4.9905036005297748E-2</v>
      </c>
      <c r="Z11" s="13">
        <v>0.15662109012980019</v>
      </c>
      <c r="AB11" s="13">
        <v>0.15796197771316511</v>
      </c>
      <c r="AC11" s="13">
        <v>0.14570286296545359</v>
      </c>
      <c r="AD11" s="13">
        <v>0.1798023867953315</v>
      </c>
      <c r="AE11" s="13">
        <v>0.14765057820407509</v>
      </c>
      <c r="AF11" s="13">
        <v>0.15079961867770589</v>
      </c>
      <c r="AH11" s="13">
        <v>0.1060432036266558</v>
      </c>
      <c r="AI11" s="13">
        <v>0.13027303718910849</v>
      </c>
      <c r="AJ11" s="13">
        <v>0.28427158407255448</v>
      </c>
      <c r="AK11" s="13">
        <v>0.21104213932664939</v>
      </c>
      <c r="AL11" s="13">
        <v>9.0995152099696899E-2</v>
      </c>
      <c r="AM11" s="13">
        <v>0.2155749824254268</v>
      </c>
      <c r="AO11" s="13">
        <v>0.1134653197669169</v>
      </c>
      <c r="AP11" s="13">
        <v>0.13454111467480229</v>
      </c>
      <c r="AQ11" s="13">
        <v>0.29496108522083481</v>
      </c>
      <c r="AR11" s="13">
        <v>0.18021219217543691</v>
      </c>
      <c r="AS11" s="13">
        <v>8.9507143035159442E-2</v>
      </c>
      <c r="AT11" s="13">
        <v>0.2152331212615918</v>
      </c>
      <c r="AV11" s="13">
        <v>0.1217196795056124</v>
      </c>
      <c r="AW11" s="13">
        <v>0.28051022735945158</v>
      </c>
      <c r="AX11" s="13">
        <v>0.18106550433289309</v>
      </c>
      <c r="AY11" s="13">
        <v>9.8425959046707451E-2</v>
      </c>
      <c r="AZ11" s="13">
        <v>0.20899416855728081</v>
      </c>
      <c r="BB11" s="13">
        <v>0.1125312179196292</v>
      </c>
      <c r="BC11" s="13">
        <v>0.13005323070781979</v>
      </c>
      <c r="BD11" s="13">
        <v>0.29779182301740381</v>
      </c>
      <c r="BE11" s="13">
        <v>0.21642582644965941</v>
      </c>
      <c r="BF11" s="13">
        <v>0.1072451966807291</v>
      </c>
      <c r="BH11" s="13">
        <v>0.12061064588765941</v>
      </c>
      <c r="BI11" s="13">
        <v>0.1257649401204286</v>
      </c>
      <c r="BJ11" s="13">
        <v>0.2873374292982509</v>
      </c>
      <c r="BK11" s="13">
        <v>0.1911147607447434</v>
      </c>
      <c r="BL11" s="13">
        <v>0.1025435029981468</v>
      </c>
      <c r="BN11" s="13">
        <v>0.13278011039377721</v>
      </c>
      <c r="BO11" s="13">
        <v>0.27137907118693871</v>
      </c>
      <c r="BP11" s="13">
        <v>0.23074055564739279</v>
      </c>
      <c r="BQ11" s="13">
        <v>0.22429078059186411</v>
      </c>
      <c r="BR11" s="13">
        <v>9.9784149391745944E-2</v>
      </c>
      <c r="BS11" s="13">
        <v>0.1110539477222813</v>
      </c>
    </row>
    <row r="12" spans="2:73" ht="32.15" customHeight="1" x14ac:dyDescent="0.35">
      <c r="B12" s="12" t="s">
        <v>198</v>
      </c>
      <c r="C12" s="13">
        <v>3.485208551976076E-2</v>
      </c>
      <c r="D12" s="13">
        <v>1.632036793365815E-2</v>
      </c>
      <c r="E12" s="13">
        <v>3.8694301824701322E-2</v>
      </c>
      <c r="F12" s="13">
        <v>2.446439980472806E-2</v>
      </c>
      <c r="G12" s="13">
        <v>2.1278964122974128E-2</v>
      </c>
      <c r="H12" s="13">
        <v>4.6902295299304043E-2</v>
      </c>
      <c r="I12" s="13">
        <v>4.8164601463090602E-2</v>
      </c>
      <c r="K12" s="13">
        <v>4.3464128293114059E-2</v>
      </c>
      <c r="L12" s="13">
        <v>2.6319908403680609E-2</v>
      </c>
      <c r="N12" s="13">
        <v>2.079042341510853E-2</v>
      </c>
      <c r="O12" s="13">
        <v>1.3995571519517729E-2</v>
      </c>
      <c r="P12" s="13">
        <v>6.021826032433223E-2</v>
      </c>
      <c r="Q12" s="13">
        <v>4.7140664191735952E-2</v>
      </c>
      <c r="S12" s="13">
        <v>3.4281042218558058E-2</v>
      </c>
      <c r="T12" s="13">
        <v>2.015857992930049E-2</v>
      </c>
      <c r="U12" s="13">
        <v>9.5288127572170492E-2</v>
      </c>
      <c r="V12" s="13">
        <v>4.3233648592116238E-2</v>
      </c>
      <c r="W12" s="13">
        <v>2.7207248401144791E-2</v>
      </c>
      <c r="X12" s="13">
        <v>3.1122618177419681E-2</v>
      </c>
      <c r="Y12" s="13">
        <v>1.298077291996096E-2</v>
      </c>
      <c r="Z12" s="13">
        <v>3.3982057289201589E-2</v>
      </c>
      <c r="AB12" s="13">
        <v>5.8362592760867277E-2</v>
      </c>
      <c r="AC12" s="13">
        <v>2.433058738585725E-2</v>
      </c>
      <c r="AD12" s="13">
        <v>3.4954986052359298E-2</v>
      </c>
      <c r="AE12" s="13">
        <v>5.4982826697577009E-2</v>
      </c>
      <c r="AF12" s="13">
        <v>1.363849843874183E-2</v>
      </c>
      <c r="AH12" s="13">
        <v>2.3511044575868351E-2</v>
      </c>
      <c r="AI12" s="13">
        <v>1.6880883422419082E-2</v>
      </c>
      <c r="AJ12" s="13">
        <v>3.4745122583987133E-2</v>
      </c>
      <c r="AK12" s="13">
        <v>3.4445394282236301E-2</v>
      </c>
      <c r="AL12" s="13">
        <v>1.549156897216116E-2</v>
      </c>
      <c r="AM12" s="13">
        <v>8.932802874797087E-2</v>
      </c>
      <c r="AO12" s="13">
        <v>2.315739918806247E-2</v>
      </c>
      <c r="AP12" s="13">
        <v>2.038032563822435E-2</v>
      </c>
      <c r="AQ12" s="13">
        <v>4.5948493371840649E-2</v>
      </c>
      <c r="AR12" s="13">
        <v>2.795137799003462E-2</v>
      </c>
      <c r="AS12" s="13">
        <v>1.6298834758017071E-2</v>
      </c>
      <c r="AT12" s="13">
        <v>8.1090090646859417E-2</v>
      </c>
      <c r="AV12" s="13">
        <v>1.366745415440233E-2</v>
      </c>
      <c r="AW12" s="13">
        <v>4.9389659209682059E-2</v>
      </c>
      <c r="AX12" s="13">
        <v>4.3902883600682507E-2</v>
      </c>
      <c r="AY12" s="13">
        <v>1.921275201432791E-2</v>
      </c>
      <c r="AZ12" s="13">
        <v>8.6420626832323516E-2</v>
      </c>
      <c r="BB12" s="13">
        <v>2.3008189384988741E-2</v>
      </c>
      <c r="BC12" s="13">
        <v>2.1945320619011138E-2</v>
      </c>
      <c r="BD12" s="13">
        <v>8.8015228893273817E-2</v>
      </c>
      <c r="BE12" s="13">
        <v>5.9318922127866297E-2</v>
      </c>
      <c r="BF12" s="13">
        <v>2.1846446689084809E-2</v>
      </c>
      <c r="BH12" s="13">
        <v>2.493665904289584E-2</v>
      </c>
      <c r="BI12" s="13">
        <v>2.594098114847667E-2</v>
      </c>
      <c r="BJ12" s="13">
        <v>7.3441444313743415E-2</v>
      </c>
      <c r="BK12" s="13">
        <v>3.6923717925729363E-2</v>
      </c>
      <c r="BL12" s="13">
        <v>3.3668811458154077E-2</v>
      </c>
      <c r="BN12" s="13">
        <v>2.5982975723854829E-2</v>
      </c>
      <c r="BO12" s="13">
        <v>8.2987841957339936E-2</v>
      </c>
      <c r="BP12" s="13">
        <v>4.653392143452053E-2</v>
      </c>
      <c r="BQ12" s="13">
        <v>9.7809533315611791E-2</v>
      </c>
      <c r="BR12" s="13">
        <v>1.9675255097805079E-2</v>
      </c>
      <c r="BS12" s="13">
        <v>2.02816631294758E-2</v>
      </c>
    </row>
    <row r="13" spans="2:73" ht="19" customHeight="1" x14ac:dyDescent="0.35">
      <c r="B13" s="12" t="s">
        <v>120</v>
      </c>
      <c r="C13" s="13">
        <v>0.13365050790830099</v>
      </c>
      <c r="D13" s="13">
        <v>0.13339758398357129</v>
      </c>
      <c r="E13" s="13">
        <v>0.14832292057979529</v>
      </c>
      <c r="F13" s="13">
        <v>0.1196309571397061</v>
      </c>
      <c r="G13" s="13">
        <v>0.1056885121014787</v>
      </c>
      <c r="H13" s="13">
        <v>0.12730474439327699</v>
      </c>
      <c r="I13" s="13">
        <v>0.1571982888791793</v>
      </c>
      <c r="K13" s="13">
        <v>8.6418704057008522E-2</v>
      </c>
      <c r="L13" s="13">
        <v>0.1811892064642939</v>
      </c>
      <c r="N13" s="13">
        <v>7.3363778781924155E-2</v>
      </c>
      <c r="O13" s="13">
        <v>0.13862150601990031</v>
      </c>
      <c r="P13" s="13">
        <v>0.14973226864899569</v>
      </c>
      <c r="Q13" s="13">
        <v>0.15918699096408889</v>
      </c>
      <c r="S13" s="13">
        <v>0.1305933944106521</v>
      </c>
      <c r="T13" s="13">
        <v>0.1225267727934902</v>
      </c>
      <c r="U13" s="13">
        <v>0.12861137441755141</v>
      </c>
      <c r="V13" s="13">
        <v>0.12851337626585141</v>
      </c>
      <c r="W13" s="13">
        <v>0.11794664728029609</v>
      </c>
      <c r="X13" s="13">
        <v>0.113963629608515</v>
      </c>
      <c r="Y13" s="13">
        <v>0.22696351664050041</v>
      </c>
      <c r="Z13" s="13">
        <v>0.17602369777849761</v>
      </c>
      <c r="AB13" s="13">
        <v>0.14890652166683549</v>
      </c>
      <c r="AC13" s="13">
        <v>0.1391671275848968</v>
      </c>
      <c r="AD13" s="13">
        <v>0.11260859411789061</v>
      </c>
      <c r="AE13" s="13">
        <v>9.4985718346972253E-2</v>
      </c>
      <c r="AF13" s="13">
        <v>4.0198680890791059E-2</v>
      </c>
      <c r="AH13" s="13">
        <v>0.1164388603578802</v>
      </c>
      <c r="AI13" s="13">
        <v>8.2814397249487443E-2</v>
      </c>
      <c r="AJ13" s="13">
        <v>0.16365111069657809</v>
      </c>
      <c r="AK13" s="13">
        <v>0.1072403773499923</v>
      </c>
      <c r="AL13" s="13">
        <v>8.2602786950288831E-2</v>
      </c>
      <c r="AM13" s="13">
        <v>0.12714448952830981</v>
      </c>
      <c r="AO13" s="13">
        <v>0.13099252663661931</v>
      </c>
      <c r="AP13" s="13">
        <v>7.9042170698319411E-2</v>
      </c>
      <c r="AQ13" s="13">
        <v>0.1445137272820019</v>
      </c>
      <c r="AR13" s="13">
        <v>0.1190192566285396</v>
      </c>
      <c r="AS13" s="13">
        <v>7.1703390052330646E-2</v>
      </c>
      <c r="AT13" s="13">
        <v>0.12878990365485471</v>
      </c>
      <c r="AV13" s="13">
        <v>7.8582476089376685E-2</v>
      </c>
      <c r="AW13" s="13">
        <v>0.14596754663883121</v>
      </c>
      <c r="AX13" s="13">
        <v>0.1057047124347312</v>
      </c>
      <c r="AY13" s="13">
        <v>7.376677540932261E-2</v>
      </c>
      <c r="AZ13" s="13">
        <v>0.12511201277587569</v>
      </c>
      <c r="BB13" s="13">
        <v>0.1152126001790252</v>
      </c>
      <c r="BC13" s="13">
        <v>0.1043914478285833</v>
      </c>
      <c r="BD13" s="13">
        <v>0.13210060898633211</v>
      </c>
      <c r="BE13" s="13">
        <v>8.5490210358846838E-2</v>
      </c>
      <c r="BF13" s="13">
        <v>7.1114511588460258E-2</v>
      </c>
      <c r="BH13" s="13">
        <v>0.124427625040399</v>
      </c>
      <c r="BI13" s="13">
        <v>0.1055531110774233</v>
      </c>
      <c r="BJ13" s="13">
        <v>0.11829297399839191</v>
      </c>
      <c r="BK13" s="13">
        <v>0.11978437315897709</v>
      </c>
      <c r="BL13" s="13">
        <v>3.5060504391301539E-2</v>
      </c>
      <c r="BN13" s="13">
        <v>9.5570640701242174E-2</v>
      </c>
      <c r="BO13" s="13">
        <v>0.14725153352481329</v>
      </c>
      <c r="BP13" s="13">
        <v>7.9953913004700214E-2</v>
      </c>
      <c r="BQ13" s="13">
        <v>7.6754126697370237E-2</v>
      </c>
      <c r="BR13" s="13">
        <v>0.1609572084755051</v>
      </c>
      <c r="BS13" s="13">
        <v>0.1197399189389181</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U18"/>
  <sheetViews>
    <sheetView showGridLines="0" workbookViewId="0">
      <pane xSplit="2" topLeftCell="AZ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195</v>
      </c>
      <c r="C9" s="13">
        <v>0.12086572884008</v>
      </c>
      <c r="D9" s="13">
        <v>5.7698659950388587E-2</v>
      </c>
      <c r="E9" s="13">
        <v>0.1171018291322683</v>
      </c>
      <c r="F9" s="13">
        <v>0.1266966823568843</v>
      </c>
      <c r="G9" s="13">
        <v>9.2318684312427138E-2</v>
      </c>
      <c r="H9" s="13">
        <v>0.15768741381210849</v>
      </c>
      <c r="I9" s="13">
        <v>0.14201261333405929</v>
      </c>
      <c r="K9" s="13">
        <v>0.1316047411797924</v>
      </c>
      <c r="L9" s="13">
        <v>0.1104038369222972</v>
      </c>
      <c r="N9" s="13">
        <v>0.1107078374493379</v>
      </c>
      <c r="O9" s="13">
        <v>0.1106498623468903</v>
      </c>
      <c r="P9" s="13">
        <v>0.13324996059785921</v>
      </c>
      <c r="Q9" s="13">
        <v>0.12899394072429191</v>
      </c>
      <c r="S9" s="13">
        <v>0.12004550280797251</v>
      </c>
      <c r="T9" s="13">
        <v>8.7771983833146341E-2</v>
      </c>
      <c r="U9" s="13">
        <v>0.17982764597709941</v>
      </c>
      <c r="V9" s="13">
        <v>0.15437271617415771</v>
      </c>
      <c r="W9" s="13">
        <v>0.1302676699258335</v>
      </c>
      <c r="X9" s="13">
        <v>0.10415173682592439</v>
      </c>
      <c r="Y9" s="13">
        <v>5.7130384806396532E-2</v>
      </c>
      <c r="Z9" s="13">
        <v>0.1232020984955917</v>
      </c>
      <c r="AB9" s="13">
        <v>9.6217647898522163E-2</v>
      </c>
      <c r="AC9" s="13">
        <v>0.1219823102482528</v>
      </c>
      <c r="AD9" s="13">
        <v>9.9759245664528151E-2</v>
      </c>
      <c r="AE9" s="13">
        <v>0.14564606261855431</v>
      </c>
      <c r="AF9" s="13">
        <v>0.16287360829981171</v>
      </c>
      <c r="AH9" s="13">
        <v>7.991023315068313E-2</v>
      </c>
      <c r="AI9" s="13">
        <v>9.5597176503226619E-2</v>
      </c>
      <c r="AJ9" s="13">
        <v>0.1406440758236297</v>
      </c>
      <c r="AK9" s="13">
        <v>0.14110472885278849</v>
      </c>
      <c r="AL9" s="13">
        <v>6.8154864912310292E-2</v>
      </c>
      <c r="AM9" s="13">
        <v>0.26127708099879421</v>
      </c>
      <c r="AO9" s="13">
        <v>7.9368841258623368E-2</v>
      </c>
      <c r="AP9" s="13">
        <v>9.4352359012610604E-2</v>
      </c>
      <c r="AQ9" s="13">
        <v>0.1502595136607599</v>
      </c>
      <c r="AR9" s="13">
        <v>0.18260082753979601</v>
      </c>
      <c r="AS9" s="13">
        <v>3.8963787556559347E-2</v>
      </c>
      <c r="AT9" s="13">
        <v>0.24694275848432029</v>
      </c>
      <c r="AV9" s="13">
        <v>9.6253771926845394E-2</v>
      </c>
      <c r="AW9" s="13">
        <v>0.11522206315090699</v>
      </c>
      <c r="AX9" s="13">
        <v>0.18731052022149691</v>
      </c>
      <c r="AY9" s="13">
        <v>4.7904072169050307E-2</v>
      </c>
      <c r="AZ9" s="13">
        <v>0.25256883430222682</v>
      </c>
      <c r="BB9" s="13">
        <v>9.5396333449973031E-2</v>
      </c>
      <c r="BC9" s="13">
        <v>0.1214009416967768</v>
      </c>
      <c r="BD9" s="13">
        <v>0.21905432391782181</v>
      </c>
      <c r="BE9" s="13">
        <v>0.2057658823006942</v>
      </c>
      <c r="BF9" s="13">
        <v>0.10870995941956441</v>
      </c>
      <c r="BH9" s="13">
        <v>0.1017803735783689</v>
      </c>
      <c r="BI9" s="13">
        <v>0.11648036933997311</v>
      </c>
      <c r="BJ9" s="13">
        <v>0.2033326408804971</v>
      </c>
      <c r="BK9" s="13">
        <v>0.25690211084644132</v>
      </c>
      <c r="BL9" s="13">
        <v>5.542674720532581E-2</v>
      </c>
      <c r="BN9" s="13">
        <v>0.11211901024098089</v>
      </c>
      <c r="BO9" s="13">
        <v>0.18721363356959281</v>
      </c>
      <c r="BP9" s="13">
        <v>0.1602241840566154</v>
      </c>
      <c r="BQ9" s="13">
        <v>0.26888425127078253</v>
      </c>
      <c r="BR9" s="13">
        <v>6.6524408300967591E-2</v>
      </c>
      <c r="BS9" s="13">
        <v>8.1049733822711995E-2</v>
      </c>
    </row>
    <row r="10" spans="2:73" ht="19" customHeight="1" x14ac:dyDescent="0.35">
      <c r="B10" s="12" t="s">
        <v>196</v>
      </c>
      <c r="C10" s="13">
        <v>0.29935164403567149</v>
      </c>
      <c r="D10" s="13">
        <v>0.29570956964543599</v>
      </c>
      <c r="E10" s="13">
        <v>0.25940467290656222</v>
      </c>
      <c r="F10" s="13">
        <v>0.30498870913140202</v>
      </c>
      <c r="G10" s="13">
        <v>0.29071342217308432</v>
      </c>
      <c r="H10" s="13">
        <v>0.2599181823499786</v>
      </c>
      <c r="I10" s="13">
        <v>0.36098195071875372</v>
      </c>
      <c r="K10" s="13">
        <v>0.3169128208135677</v>
      </c>
      <c r="L10" s="13">
        <v>0.28247688995635051</v>
      </c>
      <c r="N10" s="13">
        <v>0.3768949529156323</v>
      </c>
      <c r="O10" s="13">
        <v>0.30484380206033901</v>
      </c>
      <c r="P10" s="13">
        <v>0.26781579035878122</v>
      </c>
      <c r="Q10" s="13">
        <v>0.26827724673799302</v>
      </c>
      <c r="S10" s="13">
        <v>0.27762698797238011</v>
      </c>
      <c r="T10" s="13">
        <v>0.28564813070484563</v>
      </c>
      <c r="U10" s="13">
        <v>0.28536510951090538</v>
      </c>
      <c r="V10" s="13">
        <v>0.32457120637235259</v>
      </c>
      <c r="W10" s="13">
        <v>0.22417872291120219</v>
      </c>
      <c r="X10" s="13">
        <v>0.37475421640339762</v>
      </c>
      <c r="Y10" s="13">
        <v>0.38513893448919723</v>
      </c>
      <c r="Z10" s="13">
        <v>0.33248357243737198</v>
      </c>
      <c r="AB10" s="13">
        <v>0.29021363350614982</v>
      </c>
      <c r="AC10" s="13">
        <v>0.28745749667874371</v>
      </c>
      <c r="AD10" s="13">
        <v>0.33352178881916811</v>
      </c>
      <c r="AE10" s="13">
        <v>0.25276429135626871</v>
      </c>
      <c r="AF10" s="13">
        <v>0.38831807800466978</v>
      </c>
      <c r="AH10" s="13">
        <v>0.24486206274604111</v>
      </c>
      <c r="AI10" s="13">
        <v>0.41126015184627951</v>
      </c>
      <c r="AJ10" s="13">
        <v>0.40980397252040213</v>
      </c>
      <c r="AK10" s="13">
        <v>0.3815632069632951</v>
      </c>
      <c r="AL10" s="13">
        <v>0.16900682036694409</v>
      </c>
      <c r="AM10" s="13">
        <v>0.32591932709140159</v>
      </c>
      <c r="AO10" s="13">
        <v>0.26454928416773082</v>
      </c>
      <c r="AP10" s="13">
        <v>0.41791702194736929</v>
      </c>
      <c r="AQ10" s="13">
        <v>0.36303424951036423</v>
      </c>
      <c r="AR10" s="13">
        <v>0.34192423715416209</v>
      </c>
      <c r="AS10" s="13">
        <v>0.16592469038282931</v>
      </c>
      <c r="AT10" s="13">
        <v>0.33153233185407111</v>
      </c>
      <c r="AV10" s="13">
        <v>0.35186784877326338</v>
      </c>
      <c r="AW10" s="13">
        <v>0.36654150721137357</v>
      </c>
      <c r="AX10" s="13">
        <v>0.3965437055669857</v>
      </c>
      <c r="AY10" s="13">
        <v>0.1987548430115218</v>
      </c>
      <c r="AZ10" s="13">
        <v>0.33284755870052313</v>
      </c>
      <c r="BB10" s="13">
        <v>0.2452750210349276</v>
      </c>
      <c r="BC10" s="13">
        <v>0.44790150531592088</v>
      </c>
      <c r="BD10" s="13">
        <v>0.37791052775322231</v>
      </c>
      <c r="BE10" s="13">
        <v>0.38511313092666988</v>
      </c>
      <c r="BF10" s="13">
        <v>0.16598498547183491</v>
      </c>
      <c r="BH10" s="13">
        <v>0.24832623004066481</v>
      </c>
      <c r="BI10" s="13">
        <v>0.4382109643678419</v>
      </c>
      <c r="BJ10" s="13">
        <v>0.38976337150463231</v>
      </c>
      <c r="BK10" s="13">
        <v>0.3746499707613104</v>
      </c>
      <c r="BL10" s="13">
        <v>0.17325480972316301</v>
      </c>
      <c r="BN10" s="13">
        <v>0.38385709089952907</v>
      </c>
      <c r="BO10" s="13">
        <v>0.35362508058160758</v>
      </c>
      <c r="BP10" s="13">
        <v>0.45683476528173139</v>
      </c>
      <c r="BQ10" s="13">
        <v>0.25739331139004079</v>
      </c>
      <c r="BR10" s="13">
        <v>0.18520734229451599</v>
      </c>
      <c r="BS10" s="13">
        <v>0.25304147364476359</v>
      </c>
    </row>
    <row r="11" spans="2:73" ht="32.15" customHeight="1" x14ac:dyDescent="0.35">
      <c r="B11" s="12" t="s">
        <v>197</v>
      </c>
      <c r="C11" s="13">
        <v>0.28221716580670347</v>
      </c>
      <c r="D11" s="13">
        <v>0.30695750622046258</v>
      </c>
      <c r="E11" s="13">
        <v>0.30605381775572937</v>
      </c>
      <c r="F11" s="13">
        <v>0.26101398734412312</v>
      </c>
      <c r="G11" s="13">
        <v>0.32272556791137907</v>
      </c>
      <c r="H11" s="13">
        <v>0.30606385753638682</v>
      </c>
      <c r="I11" s="13">
        <v>0.22087573918553691</v>
      </c>
      <c r="K11" s="13">
        <v>0.30022288719460138</v>
      </c>
      <c r="L11" s="13">
        <v>0.26256507663427608</v>
      </c>
      <c r="N11" s="13">
        <v>0.28582822540439629</v>
      </c>
      <c r="O11" s="13">
        <v>0.27956915516553521</v>
      </c>
      <c r="P11" s="13">
        <v>0.30263942630069729</v>
      </c>
      <c r="Q11" s="13">
        <v>0.25924506059542179</v>
      </c>
      <c r="S11" s="13">
        <v>0.28648664459078671</v>
      </c>
      <c r="T11" s="13">
        <v>0.31698502074032592</v>
      </c>
      <c r="U11" s="13">
        <v>0.2934120154012182</v>
      </c>
      <c r="V11" s="13">
        <v>0.2359311308605189</v>
      </c>
      <c r="W11" s="13">
        <v>0.35623573689835097</v>
      </c>
      <c r="X11" s="13">
        <v>0.29570362131116928</v>
      </c>
      <c r="Y11" s="13">
        <v>0.2330252563415299</v>
      </c>
      <c r="Z11" s="13">
        <v>0.18723323106341419</v>
      </c>
      <c r="AB11" s="13">
        <v>0.27962756790405752</v>
      </c>
      <c r="AC11" s="13">
        <v>0.28376783806058808</v>
      </c>
      <c r="AD11" s="13">
        <v>0.3233091920458866</v>
      </c>
      <c r="AE11" s="13">
        <v>0.26617616314096237</v>
      </c>
      <c r="AF11" s="13">
        <v>0.27511087521069699</v>
      </c>
      <c r="AH11" s="13">
        <v>0.34050969044307539</v>
      </c>
      <c r="AI11" s="13">
        <v>0.25320253436395229</v>
      </c>
      <c r="AJ11" s="13">
        <v>0.21625492942615021</v>
      </c>
      <c r="AK11" s="13">
        <v>0.24651323502142281</v>
      </c>
      <c r="AL11" s="13">
        <v>0.37048937119894593</v>
      </c>
      <c r="AM11" s="13">
        <v>0.2212650924453568</v>
      </c>
      <c r="AO11" s="13">
        <v>0.32109678461782448</v>
      </c>
      <c r="AP11" s="13">
        <v>0.2546310645776555</v>
      </c>
      <c r="AQ11" s="13">
        <v>0.22616760967498239</v>
      </c>
      <c r="AR11" s="13">
        <v>0.2397243399666181</v>
      </c>
      <c r="AS11" s="13">
        <v>0.40425350389911829</v>
      </c>
      <c r="AT11" s="13">
        <v>0.22678776107262799</v>
      </c>
      <c r="AV11" s="13">
        <v>0.25363454151490511</v>
      </c>
      <c r="AW11" s="13">
        <v>0.23862252891886601</v>
      </c>
      <c r="AX11" s="13">
        <v>0.25259974396904172</v>
      </c>
      <c r="AY11" s="13">
        <v>0.34249960733396551</v>
      </c>
      <c r="AZ11" s="13">
        <v>0.2261752061823098</v>
      </c>
      <c r="BB11" s="13">
        <v>0.34378176707808927</v>
      </c>
      <c r="BC11" s="13">
        <v>0.22614960631015829</v>
      </c>
      <c r="BD11" s="13">
        <v>0.18326632605799159</v>
      </c>
      <c r="BE11" s="13">
        <v>0.24048932141842369</v>
      </c>
      <c r="BF11" s="13">
        <v>0.36683172388025109</v>
      </c>
      <c r="BH11" s="13">
        <v>0.33798470006677228</v>
      </c>
      <c r="BI11" s="13">
        <v>0.2444127485289839</v>
      </c>
      <c r="BJ11" s="13">
        <v>0.19117468975750451</v>
      </c>
      <c r="BK11" s="13">
        <v>0.1952338635103063</v>
      </c>
      <c r="BL11" s="13">
        <v>0.39885810263656862</v>
      </c>
      <c r="BN11" s="13">
        <v>0.27563333644293941</v>
      </c>
      <c r="BO11" s="13">
        <v>0.17397331898514379</v>
      </c>
      <c r="BP11" s="13">
        <v>0.21088621939740379</v>
      </c>
      <c r="BQ11" s="13">
        <v>0.25919874013205979</v>
      </c>
      <c r="BR11" s="13">
        <v>0.3136133849844106</v>
      </c>
      <c r="BS11" s="13">
        <v>0.34062445790185708</v>
      </c>
    </row>
    <row r="12" spans="2:73" ht="32.15" customHeight="1" x14ac:dyDescent="0.35">
      <c r="B12" s="12" t="s">
        <v>198</v>
      </c>
      <c r="C12" s="13">
        <v>0.101053979593742</v>
      </c>
      <c r="D12" s="13">
        <v>0.1245558881059337</v>
      </c>
      <c r="E12" s="13">
        <v>0.13553781241701299</v>
      </c>
      <c r="F12" s="13">
        <v>9.4966141860724801E-2</v>
      </c>
      <c r="G12" s="13">
        <v>0.1184288945786179</v>
      </c>
      <c r="H12" s="13">
        <v>0.1062334201281338</v>
      </c>
      <c r="I12" s="13">
        <v>5.3198369302727463E-2</v>
      </c>
      <c r="K12" s="13">
        <v>0.13009459096480619</v>
      </c>
      <c r="L12" s="13">
        <v>7.2244907745163164E-2</v>
      </c>
      <c r="N12" s="13">
        <v>9.3700474976324666E-2</v>
      </c>
      <c r="O12" s="13">
        <v>0.1095892688457987</v>
      </c>
      <c r="P12" s="13">
        <v>0.10634424571317359</v>
      </c>
      <c r="Q12" s="13">
        <v>8.9672155597126546E-2</v>
      </c>
      <c r="S12" s="13">
        <v>0.1225351875859302</v>
      </c>
      <c r="T12" s="13">
        <v>8.5638994090729378E-2</v>
      </c>
      <c r="U12" s="13">
        <v>6.0015895866978287E-2</v>
      </c>
      <c r="V12" s="13">
        <v>0.1000858356546714</v>
      </c>
      <c r="W12" s="13">
        <v>0.1244441934324481</v>
      </c>
      <c r="X12" s="13">
        <v>5.1514879289844599E-2</v>
      </c>
      <c r="Y12" s="13">
        <v>3.6204177006196367E-2</v>
      </c>
      <c r="Z12" s="13">
        <v>0.14380280454812491</v>
      </c>
      <c r="AB12" s="13">
        <v>0.1224648476813661</v>
      </c>
      <c r="AC12" s="13">
        <v>0.1057942680896175</v>
      </c>
      <c r="AD12" s="13">
        <v>7.9238735951089656E-2</v>
      </c>
      <c r="AE12" s="13">
        <v>9.7486739883067636E-2</v>
      </c>
      <c r="AF12" s="13">
        <v>0.1195976933367414</v>
      </c>
      <c r="AH12" s="13">
        <v>0.14385963417359071</v>
      </c>
      <c r="AI12" s="13">
        <v>9.9926397917636411E-2</v>
      </c>
      <c r="AJ12" s="13">
        <v>7.8653755926967522E-2</v>
      </c>
      <c r="AK12" s="13">
        <v>2.9331484644931911E-2</v>
      </c>
      <c r="AL12" s="13">
        <v>0.14997489065109931</v>
      </c>
      <c r="AM12" s="13">
        <v>4.3641865141302048E-2</v>
      </c>
      <c r="AO12" s="13">
        <v>0.13116063603214839</v>
      </c>
      <c r="AP12" s="13">
        <v>9.2571516464355144E-2</v>
      </c>
      <c r="AQ12" s="13">
        <v>9.3253009716229754E-2</v>
      </c>
      <c r="AR12" s="13">
        <v>3.8681239810160958E-2</v>
      </c>
      <c r="AS12" s="13">
        <v>0.17456591781620079</v>
      </c>
      <c r="AT12" s="13">
        <v>5.1383153498505953E-2</v>
      </c>
      <c r="AV12" s="13">
        <v>0.1245549257690353</v>
      </c>
      <c r="AW12" s="13">
        <v>9.1096586775905777E-2</v>
      </c>
      <c r="AX12" s="13">
        <v>1.6309402635752451E-2</v>
      </c>
      <c r="AY12" s="13">
        <v>0.1911486544154164</v>
      </c>
      <c r="AZ12" s="13">
        <v>4.6725828594734647E-2</v>
      </c>
      <c r="BB12" s="13">
        <v>0.12838469234128061</v>
      </c>
      <c r="BC12" s="13">
        <v>6.823821262143713E-2</v>
      </c>
      <c r="BD12" s="13">
        <v>8.6725611865370991E-2</v>
      </c>
      <c r="BE12" s="13">
        <v>2.469845578697007E-2</v>
      </c>
      <c r="BF12" s="13">
        <v>0.16897753100606919</v>
      </c>
      <c r="BH12" s="13">
        <v>0.1223693939572059</v>
      </c>
      <c r="BI12" s="13">
        <v>6.9248567571107006E-2</v>
      </c>
      <c r="BJ12" s="13">
        <v>9.2341602784306046E-2</v>
      </c>
      <c r="BK12" s="13">
        <v>2.6414824007344649E-2</v>
      </c>
      <c r="BL12" s="13">
        <v>0.17078255406180171</v>
      </c>
      <c r="BN12" s="13">
        <v>7.6249990324171429E-2</v>
      </c>
      <c r="BO12" s="13">
        <v>9.8377445260906027E-2</v>
      </c>
      <c r="BP12" s="13">
        <v>1.3034653287770811E-2</v>
      </c>
      <c r="BQ12" s="13">
        <v>8.6603583905045245E-2</v>
      </c>
      <c r="BR12" s="13">
        <v>0.22246468172709721</v>
      </c>
      <c r="BS12" s="13">
        <v>0.14759086066788621</v>
      </c>
    </row>
    <row r="13" spans="2:73" ht="19" customHeight="1" x14ac:dyDescent="0.35">
      <c r="B13" s="12" t="s">
        <v>120</v>
      </c>
      <c r="C13" s="13">
        <v>0.19651148172380309</v>
      </c>
      <c r="D13" s="13">
        <v>0.21507837607777919</v>
      </c>
      <c r="E13" s="13">
        <v>0.1819018677884269</v>
      </c>
      <c r="F13" s="13">
        <v>0.21233447930686561</v>
      </c>
      <c r="G13" s="13">
        <v>0.1758134310244916</v>
      </c>
      <c r="H13" s="13">
        <v>0.1700971261733922</v>
      </c>
      <c r="I13" s="13">
        <v>0.22293132745892269</v>
      </c>
      <c r="K13" s="13">
        <v>0.1211649598472324</v>
      </c>
      <c r="L13" s="13">
        <v>0.27230928874191312</v>
      </c>
      <c r="N13" s="13">
        <v>0.1328685092543089</v>
      </c>
      <c r="O13" s="13">
        <v>0.19534791158143691</v>
      </c>
      <c r="P13" s="13">
        <v>0.18995057702948839</v>
      </c>
      <c r="Q13" s="13">
        <v>0.25381159634516692</v>
      </c>
      <c r="S13" s="13">
        <v>0.19330567704293039</v>
      </c>
      <c r="T13" s="13">
        <v>0.22395587063095271</v>
      </c>
      <c r="U13" s="13">
        <v>0.1813793332437986</v>
      </c>
      <c r="V13" s="13">
        <v>0.18503911093829931</v>
      </c>
      <c r="W13" s="13">
        <v>0.16487367683216519</v>
      </c>
      <c r="X13" s="13">
        <v>0.17387554616966411</v>
      </c>
      <c r="Y13" s="13">
        <v>0.28850124735668009</v>
      </c>
      <c r="Z13" s="13">
        <v>0.2132782934554972</v>
      </c>
      <c r="AB13" s="13">
        <v>0.21147630300990439</v>
      </c>
      <c r="AC13" s="13">
        <v>0.2009980869227978</v>
      </c>
      <c r="AD13" s="13">
        <v>0.16417103751932771</v>
      </c>
      <c r="AE13" s="13">
        <v>0.237926743001147</v>
      </c>
      <c r="AF13" s="13">
        <v>5.4099745148080233E-2</v>
      </c>
      <c r="AH13" s="13">
        <v>0.19085837948660961</v>
      </c>
      <c r="AI13" s="13">
        <v>0.14001373936890521</v>
      </c>
      <c r="AJ13" s="13">
        <v>0.1546432663028505</v>
      </c>
      <c r="AK13" s="13">
        <v>0.20148734451756151</v>
      </c>
      <c r="AL13" s="13">
        <v>0.2423740528707001</v>
      </c>
      <c r="AM13" s="13">
        <v>0.14789663432314559</v>
      </c>
      <c r="AO13" s="13">
        <v>0.20382445392367279</v>
      </c>
      <c r="AP13" s="13">
        <v>0.14052803799800939</v>
      </c>
      <c r="AQ13" s="13">
        <v>0.1672856174376639</v>
      </c>
      <c r="AR13" s="13">
        <v>0.19706935552926269</v>
      </c>
      <c r="AS13" s="13">
        <v>0.21629210034529209</v>
      </c>
      <c r="AT13" s="13">
        <v>0.14335399509047461</v>
      </c>
      <c r="AV13" s="13">
        <v>0.17368891201595099</v>
      </c>
      <c r="AW13" s="13">
        <v>0.18851731394294749</v>
      </c>
      <c r="AX13" s="13">
        <v>0.14723662760672329</v>
      </c>
      <c r="AY13" s="13">
        <v>0.21969282307004609</v>
      </c>
      <c r="AZ13" s="13">
        <v>0.14168257222020539</v>
      </c>
      <c r="BB13" s="13">
        <v>0.18716218609572929</v>
      </c>
      <c r="BC13" s="13">
        <v>0.13630973405570701</v>
      </c>
      <c r="BD13" s="13">
        <v>0.13304321040559319</v>
      </c>
      <c r="BE13" s="13">
        <v>0.1439332095672422</v>
      </c>
      <c r="BF13" s="13">
        <v>0.1894958002222801</v>
      </c>
      <c r="BH13" s="13">
        <v>0.18953930235698821</v>
      </c>
      <c r="BI13" s="13">
        <v>0.131647350192094</v>
      </c>
      <c r="BJ13" s="13">
        <v>0.1233876950730599</v>
      </c>
      <c r="BK13" s="13">
        <v>0.14679923087459729</v>
      </c>
      <c r="BL13" s="13">
        <v>0.2016777863731409</v>
      </c>
      <c r="BN13" s="13">
        <v>0.15214057209237919</v>
      </c>
      <c r="BO13" s="13">
        <v>0.18681052160274969</v>
      </c>
      <c r="BP13" s="13">
        <v>0.15902017797647841</v>
      </c>
      <c r="BQ13" s="13">
        <v>0.1279201133020719</v>
      </c>
      <c r="BR13" s="13">
        <v>0.21219018269300891</v>
      </c>
      <c r="BS13" s="13">
        <v>0.17769347396278101</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U18"/>
  <sheetViews>
    <sheetView showGridLines="0" workbookViewId="0">
      <pane xSplit="2" topLeftCell="AW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195</v>
      </c>
      <c r="C9" s="13">
        <v>0.1213489231251593</v>
      </c>
      <c r="D9" s="13">
        <v>0.1695685939327149</v>
      </c>
      <c r="E9" s="13">
        <v>0.186714687692284</v>
      </c>
      <c r="F9" s="13">
        <v>0.1431904777144837</v>
      </c>
      <c r="G9" s="13">
        <v>0.10868575738174879</v>
      </c>
      <c r="H9" s="13">
        <v>0.1177286728214231</v>
      </c>
      <c r="I9" s="13">
        <v>5.06205906516317E-2</v>
      </c>
      <c r="K9" s="13">
        <v>0.14196311757339619</v>
      </c>
      <c r="L9" s="13">
        <v>9.8719390941624283E-2</v>
      </c>
      <c r="N9" s="13">
        <v>0.14801546858568959</v>
      </c>
      <c r="O9" s="13">
        <v>0.10863349182553329</v>
      </c>
      <c r="P9" s="13">
        <v>9.6444264351700601E-2</v>
      </c>
      <c r="Q9" s="13">
        <v>0.13868751501420301</v>
      </c>
      <c r="S9" s="13">
        <v>0.153818710003127</v>
      </c>
      <c r="T9" s="13">
        <v>0.13970996998683299</v>
      </c>
      <c r="U9" s="13">
        <v>4.2448557405490063E-2</v>
      </c>
      <c r="V9" s="13">
        <v>0.1318535433424107</v>
      </c>
      <c r="W9" s="13">
        <v>6.7378715825755886E-2</v>
      </c>
      <c r="X9" s="13">
        <v>9.4489611057570741E-2</v>
      </c>
      <c r="Y9" s="13">
        <v>7.7449410696993584E-2</v>
      </c>
      <c r="Z9" s="13">
        <v>0.14424345163686991</v>
      </c>
      <c r="AB9" s="13">
        <v>0.10222717746535299</v>
      </c>
      <c r="AC9" s="13">
        <v>0.1200714163621088</v>
      </c>
      <c r="AD9" s="13">
        <v>0.10109411449665411</v>
      </c>
      <c r="AE9" s="13">
        <v>0.16150283951013811</v>
      </c>
      <c r="AF9" s="13">
        <v>0.183909000927578</v>
      </c>
      <c r="AH9" s="13">
        <v>0.16525095073663301</v>
      </c>
      <c r="AI9" s="13">
        <v>9.4009646420547766E-2</v>
      </c>
      <c r="AJ9" s="13">
        <v>7.2660739558312065E-2</v>
      </c>
      <c r="AK9" s="13">
        <v>4.9392788456175708E-2</v>
      </c>
      <c r="AL9" s="13">
        <v>0.20280392189172691</v>
      </c>
      <c r="AM9" s="13">
        <v>9.1244983261310211E-2</v>
      </c>
      <c r="AO9" s="13">
        <v>0.15571897323966499</v>
      </c>
      <c r="AP9" s="13">
        <v>0.1037160319735954</v>
      </c>
      <c r="AQ9" s="13">
        <v>7.135853500200473E-2</v>
      </c>
      <c r="AR9" s="13">
        <v>7.2189352488604142E-2</v>
      </c>
      <c r="AS9" s="13">
        <v>0.19563622588730609</v>
      </c>
      <c r="AT9" s="13">
        <v>8.8923653513178255E-2</v>
      </c>
      <c r="AV9" s="13">
        <v>0.13618794259943071</v>
      </c>
      <c r="AW9" s="13">
        <v>8.4987155539165082E-2</v>
      </c>
      <c r="AX9" s="13">
        <v>7.6812390919201792E-2</v>
      </c>
      <c r="AY9" s="13">
        <v>0.18228203056704401</v>
      </c>
      <c r="AZ9" s="13">
        <v>8.582002366667732E-2</v>
      </c>
      <c r="BB9" s="13">
        <v>0.148655679893131</v>
      </c>
      <c r="BC9" s="13">
        <v>8.4338935180263128E-2</v>
      </c>
      <c r="BD9" s="13">
        <v>8.31625945682435E-2</v>
      </c>
      <c r="BE9" s="13">
        <v>5.5778596540136137E-2</v>
      </c>
      <c r="BF9" s="13">
        <v>0.25915006316999178</v>
      </c>
      <c r="BH9" s="13">
        <v>0.1431723819365805</v>
      </c>
      <c r="BI9" s="13">
        <v>9.9852782243516722E-2</v>
      </c>
      <c r="BJ9" s="13">
        <v>8.0174531283436282E-2</v>
      </c>
      <c r="BK9" s="13">
        <v>3.2677303119883087E-2</v>
      </c>
      <c r="BL9" s="13">
        <v>0.25338737229289499</v>
      </c>
      <c r="BN9" s="13">
        <v>7.5667446471409078E-2</v>
      </c>
      <c r="BO9" s="13">
        <v>9.6387376802655897E-2</v>
      </c>
      <c r="BP9" s="13">
        <v>6.3914732064824203E-2</v>
      </c>
      <c r="BQ9" s="13">
        <v>0.121057877699877</v>
      </c>
      <c r="BR9" s="13">
        <v>0.2372485366446106</v>
      </c>
      <c r="BS9" s="13">
        <v>0.18106955862089291</v>
      </c>
    </row>
    <row r="10" spans="2:73" ht="19" customHeight="1" x14ac:dyDescent="0.35">
      <c r="B10" s="12" t="s">
        <v>196</v>
      </c>
      <c r="C10" s="13">
        <v>0.34034946294992813</v>
      </c>
      <c r="D10" s="13">
        <v>0.37963613089065518</v>
      </c>
      <c r="E10" s="13">
        <v>0.40389731438464621</v>
      </c>
      <c r="F10" s="13">
        <v>0.36635319412720863</v>
      </c>
      <c r="G10" s="13">
        <v>0.408004134158649</v>
      </c>
      <c r="H10" s="13">
        <v>0.29686407419141542</v>
      </c>
      <c r="I10" s="13">
        <v>0.24204648318117661</v>
      </c>
      <c r="K10" s="13">
        <v>0.33796169820537952</v>
      </c>
      <c r="L10" s="13">
        <v>0.34351783417538279</v>
      </c>
      <c r="N10" s="13">
        <v>0.36370359294173549</v>
      </c>
      <c r="O10" s="13">
        <v>0.37118100583694941</v>
      </c>
      <c r="P10" s="13">
        <v>0.32004904174864551</v>
      </c>
      <c r="Q10" s="13">
        <v>0.30363168819284431</v>
      </c>
      <c r="S10" s="13">
        <v>0.36763927042781658</v>
      </c>
      <c r="T10" s="13">
        <v>0.38768582126192408</v>
      </c>
      <c r="U10" s="13">
        <v>0.32713952672567559</v>
      </c>
      <c r="V10" s="13">
        <v>0.2820025359756535</v>
      </c>
      <c r="W10" s="13">
        <v>0.40179022426320232</v>
      </c>
      <c r="X10" s="13">
        <v>0.2650470610340282</v>
      </c>
      <c r="Y10" s="13">
        <v>0.30368411995014399</v>
      </c>
      <c r="Z10" s="13">
        <v>0.29966683689088303</v>
      </c>
      <c r="AB10" s="13">
        <v>0.38357237055997723</v>
      </c>
      <c r="AC10" s="13">
        <v>0.33966998988461811</v>
      </c>
      <c r="AD10" s="13">
        <v>0.29629859381606971</v>
      </c>
      <c r="AE10" s="13">
        <v>0.31220254290839999</v>
      </c>
      <c r="AF10" s="13">
        <v>0.41241267870980552</v>
      </c>
      <c r="AH10" s="13">
        <v>0.43691510875193268</v>
      </c>
      <c r="AI10" s="13">
        <v>0.42595644996668391</v>
      </c>
      <c r="AJ10" s="13">
        <v>0.20882838507041351</v>
      </c>
      <c r="AK10" s="13">
        <v>0.27154415813879562</v>
      </c>
      <c r="AL10" s="13">
        <v>0.39073682329971238</v>
      </c>
      <c r="AM10" s="13">
        <v>0.15340337726674311</v>
      </c>
      <c r="AO10" s="13">
        <v>0.42485027138038611</v>
      </c>
      <c r="AP10" s="13">
        <v>0.40410283549507492</v>
      </c>
      <c r="AQ10" s="13">
        <v>0.17176901381769191</v>
      </c>
      <c r="AR10" s="13">
        <v>0.26781366027298231</v>
      </c>
      <c r="AS10" s="13">
        <v>0.45506427406691152</v>
      </c>
      <c r="AT10" s="13">
        <v>0.19772721200748239</v>
      </c>
      <c r="AV10" s="13">
        <v>0.42753335339121118</v>
      </c>
      <c r="AW10" s="13">
        <v>0.29974796875570298</v>
      </c>
      <c r="AX10" s="13">
        <v>0.29343313403980709</v>
      </c>
      <c r="AY10" s="13">
        <v>0.46261596839677588</v>
      </c>
      <c r="AZ10" s="13">
        <v>0.1991406902228669</v>
      </c>
      <c r="BB10" s="13">
        <v>0.43308561509113852</v>
      </c>
      <c r="BC10" s="13">
        <v>0.38217171867907962</v>
      </c>
      <c r="BD10" s="13">
        <v>0.1168145098469726</v>
      </c>
      <c r="BE10" s="13">
        <v>0.24250749575579639</v>
      </c>
      <c r="BF10" s="13">
        <v>0.43727226146522707</v>
      </c>
      <c r="BH10" s="13">
        <v>0.42978286750389222</v>
      </c>
      <c r="BI10" s="13">
        <v>0.3971946172094083</v>
      </c>
      <c r="BJ10" s="13">
        <v>0.14022549188491409</v>
      </c>
      <c r="BK10" s="13">
        <v>0.1954601258694445</v>
      </c>
      <c r="BL10" s="13">
        <v>0.43791527094353988</v>
      </c>
      <c r="BN10" s="13">
        <v>0.36454919383158618</v>
      </c>
      <c r="BO10" s="13">
        <v>0.16109424582551141</v>
      </c>
      <c r="BP10" s="13">
        <v>0.2254923608690188</v>
      </c>
      <c r="BQ10" s="13">
        <v>0.2205787224659605</v>
      </c>
      <c r="BR10" s="13">
        <v>0.42284624320205799</v>
      </c>
      <c r="BS10" s="13">
        <v>0.40744701737272332</v>
      </c>
    </row>
    <row r="11" spans="2:73" ht="32.15" customHeight="1" x14ac:dyDescent="0.35">
      <c r="B11" s="12" t="s">
        <v>197</v>
      </c>
      <c r="C11" s="13">
        <v>0.25447264625020072</v>
      </c>
      <c r="D11" s="13">
        <v>0.2166683362374722</v>
      </c>
      <c r="E11" s="13">
        <v>0.18245549643659381</v>
      </c>
      <c r="F11" s="13">
        <v>0.21787789058729051</v>
      </c>
      <c r="G11" s="13">
        <v>0.25461964588960723</v>
      </c>
      <c r="H11" s="13">
        <v>0.25926149797415299</v>
      </c>
      <c r="I11" s="13">
        <v>0.34326136526705953</v>
      </c>
      <c r="K11" s="13">
        <v>0.28104870625774941</v>
      </c>
      <c r="L11" s="13">
        <v>0.22848000906974439</v>
      </c>
      <c r="N11" s="13">
        <v>0.30776022946919951</v>
      </c>
      <c r="O11" s="13">
        <v>0.23259889773190701</v>
      </c>
      <c r="P11" s="13">
        <v>0.26893951904986269</v>
      </c>
      <c r="Q11" s="13">
        <v>0.2284882541139395</v>
      </c>
      <c r="S11" s="13">
        <v>0.21622308291133599</v>
      </c>
      <c r="T11" s="13">
        <v>0.25816120405118781</v>
      </c>
      <c r="U11" s="13">
        <v>0.29373214387171148</v>
      </c>
      <c r="V11" s="13">
        <v>0.30983605018871779</v>
      </c>
      <c r="W11" s="13">
        <v>0.19423661351008281</v>
      </c>
      <c r="X11" s="13">
        <v>0.29714405638307262</v>
      </c>
      <c r="Y11" s="13">
        <v>0.40327626594128507</v>
      </c>
      <c r="Z11" s="13">
        <v>0.21474004331884611</v>
      </c>
      <c r="AB11" s="13">
        <v>0.20499086944274239</v>
      </c>
      <c r="AC11" s="13">
        <v>0.26967776991879072</v>
      </c>
      <c r="AD11" s="13">
        <v>0.28995436588115242</v>
      </c>
      <c r="AE11" s="13">
        <v>0.21585785689826439</v>
      </c>
      <c r="AF11" s="13">
        <v>0.26797551222437921</v>
      </c>
      <c r="AH11" s="13">
        <v>0.17754274339831921</v>
      </c>
      <c r="AI11" s="13">
        <v>0.30470817049263971</v>
      </c>
      <c r="AJ11" s="13">
        <v>0.38390632849203432</v>
      </c>
      <c r="AK11" s="13">
        <v>0.34036212904610452</v>
      </c>
      <c r="AL11" s="13">
        <v>0.20909075887545159</v>
      </c>
      <c r="AM11" s="13">
        <v>0.31469243889280257</v>
      </c>
      <c r="AO11" s="13">
        <v>0.18572997274675229</v>
      </c>
      <c r="AP11" s="13">
        <v>0.31464071222215589</v>
      </c>
      <c r="AQ11" s="13">
        <v>0.43690968669480468</v>
      </c>
      <c r="AR11" s="13">
        <v>0.32602318979633199</v>
      </c>
      <c r="AS11" s="13">
        <v>0.1739471042114501</v>
      </c>
      <c r="AT11" s="13">
        <v>0.29218062319639049</v>
      </c>
      <c r="AV11" s="13">
        <v>0.24509182864929749</v>
      </c>
      <c r="AW11" s="13">
        <v>0.29644813737279718</v>
      </c>
      <c r="AX11" s="13">
        <v>0.33588686327632078</v>
      </c>
      <c r="AY11" s="13">
        <v>0.20282140995250239</v>
      </c>
      <c r="AZ11" s="13">
        <v>0.30410731790937612</v>
      </c>
      <c r="BB11" s="13">
        <v>0.20288814900889271</v>
      </c>
      <c r="BC11" s="13">
        <v>0.2788458325013331</v>
      </c>
      <c r="BD11" s="13">
        <v>0.42681330757379599</v>
      </c>
      <c r="BE11" s="13">
        <v>0.3431412982503611</v>
      </c>
      <c r="BF11" s="13">
        <v>0.18010780374440771</v>
      </c>
      <c r="BH11" s="13">
        <v>0.20355844825639741</v>
      </c>
      <c r="BI11" s="13">
        <v>0.26194860040125267</v>
      </c>
      <c r="BJ11" s="13">
        <v>0.42787120916689519</v>
      </c>
      <c r="BK11" s="13">
        <v>0.40797282607871138</v>
      </c>
      <c r="BL11" s="13">
        <v>0.18552585618198189</v>
      </c>
      <c r="BN11" s="13">
        <v>0.29626970338312131</v>
      </c>
      <c r="BO11" s="13">
        <v>0.41214308700946278</v>
      </c>
      <c r="BP11" s="13">
        <v>0.36215733615728207</v>
      </c>
      <c r="BQ11" s="13">
        <v>0.25588753449008139</v>
      </c>
      <c r="BR11" s="13">
        <v>0.18072144750156471</v>
      </c>
      <c r="BS11" s="13">
        <v>0.2061791861339492</v>
      </c>
    </row>
    <row r="12" spans="2:73" ht="32.15" customHeight="1" x14ac:dyDescent="0.35">
      <c r="B12" s="12" t="s">
        <v>198</v>
      </c>
      <c r="C12" s="13">
        <v>0.1309992047291734</v>
      </c>
      <c r="D12" s="13">
        <v>5.5108426009307293E-2</v>
      </c>
      <c r="E12" s="13">
        <v>6.3831797308250005E-2</v>
      </c>
      <c r="F12" s="13">
        <v>0.1215630776716943</v>
      </c>
      <c r="G12" s="13">
        <v>0.1025269420335236</v>
      </c>
      <c r="H12" s="13">
        <v>0.17639945247544611</v>
      </c>
      <c r="I12" s="13">
        <v>0.2072747825143173</v>
      </c>
      <c r="K12" s="13">
        <v>0.14952750301003709</v>
      </c>
      <c r="L12" s="13">
        <v>0.11277120708409891</v>
      </c>
      <c r="N12" s="13">
        <v>9.6279749802438724E-2</v>
      </c>
      <c r="O12" s="13">
        <v>0.12125108711288921</v>
      </c>
      <c r="P12" s="13">
        <v>0.17656266504008031</v>
      </c>
      <c r="Q12" s="13">
        <v>0.12602289260647109</v>
      </c>
      <c r="S12" s="13">
        <v>0.1196155761125384</v>
      </c>
      <c r="T12" s="13">
        <v>5.305618333954077E-2</v>
      </c>
      <c r="U12" s="13">
        <v>0.2496008999428409</v>
      </c>
      <c r="V12" s="13">
        <v>0.1486782180068158</v>
      </c>
      <c r="W12" s="13">
        <v>0.1643213629293169</v>
      </c>
      <c r="X12" s="13">
        <v>0.1822966148903496</v>
      </c>
      <c r="Y12" s="13">
        <v>2.2193684820407251E-2</v>
      </c>
      <c r="Z12" s="13">
        <v>0.14327106393585309</v>
      </c>
      <c r="AB12" s="13">
        <v>0.1423046563998617</v>
      </c>
      <c r="AC12" s="13">
        <v>0.12718266688070221</v>
      </c>
      <c r="AD12" s="13">
        <v>0.1569944605451031</v>
      </c>
      <c r="AE12" s="13">
        <v>0.13549731751338681</v>
      </c>
      <c r="AF12" s="13">
        <v>8.1855039114727482E-2</v>
      </c>
      <c r="AH12" s="13">
        <v>7.7243306888117785E-2</v>
      </c>
      <c r="AI12" s="13">
        <v>8.1650983219944503E-2</v>
      </c>
      <c r="AJ12" s="13">
        <v>0.19192189582170399</v>
      </c>
      <c r="AK12" s="13">
        <v>0.1648585150576313</v>
      </c>
      <c r="AL12" s="13">
        <v>7.8851495031726296E-2</v>
      </c>
      <c r="AM12" s="13">
        <v>0.30877203396002462</v>
      </c>
      <c r="AO12" s="13">
        <v>7.3094154211767848E-2</v>
      </c>
      <c r="AP12" s="13">
        <v>9.1727118708198094E-2</v>
      </c>
      <c r="AQ12" s="13">
        <v>0.17218308484461639</v>
      </c>
      <c r="AR12" s="13">
        <v>0.15404778683491771</v>
      </c>
      <c r="AS12" s="13">
        <v>6.5008824919178837E-2</v>
      </c>
      <c r="AT12" s="13">
        <v>0.29703007376429802</v>
      </c>
      <c r="AV12" s="13">
        <v>7.548256127943595E-2</v>
      </c>
      <c r="AW12" s="13">
        <v>0.1752537658795138</v>
      </c>
      <c r="AX12" s="13">
        <v>0.1548506049280918</v>
      </c>
      <c r="AY12" s="13">
        <v>4.2690392485258591E-2</v>
      </c>
      <c r="AZ12" s="13">
        <v>0.28295281594785121</v>
      </c>
      <c r="BB12" s="13">
        <v>8.5540119217217825E-2</v>
      </c>
      <c r="BC12" s="13">
        <v>0.14876363891813371</v>
      </c>
      <c r="BD12" s="13">
        <v>0.25997356585071218</v>
      </c>
      <c r="BE12" s="13">
        <v>0.20323333799680249</v>
      </c>
      <c r="BF12" s="13">
        <v>2.7088313985465851E-2</v>
      </c>
      <c r="BH12" s="13">
        <v>8.6500164217845774E-2</v>
      </c>
      <c r="BI12" s="13">
        <v>0.13780212702420849</v>
      </c>
      <c r="BJ12" s="13">
        <v>0.25100034143613742</v>
      </c>
      <c r="BK12" s="13">
        <v>0.19948826928325769</v>
      </c>
      <c r="BL12" s="13">
        <v>4.9898621595363367E-2</v>
      </c>
      <c r="BN12" s="13">
        <v>0.13525003567935981</v>
      </c>
      <c r="BO12" s="13">
        <v>0.1878620117633974</v>
      </c>
      <c r="BP12" s="13">
        <v>0.19684774290492069</v>
      </c>
      <c r="BQ12" s="13">
        <v>0.31494636874256049</v>
      </c>
      <c r="BR12" s="13">
        <v>0</v>
      </c>
      <c r="BS12" s="13">
        <v>8.0964322860912818E-2</v>
      </c>
    </row>
    <row r="13" spans="2:73" ht="19" customHeight="1" x14ac:dyDescent="0.35">
      <c r="B13" s="12" t="s">
        <v>120</v>
      </c>
      <c r="C13" s="13">
        <v>0.15282976294553871</v>
      </c>
      <c r="D13" s="13">
        <v>0.17901851292985049</v>
      </c>
      <c r="E13" s="13">
        <v>0.163100704178226</v>
      </c>
      <c r="F13" s="13">
        <v>0.1510153598993226</v>
      </c>
      <c r="G13" s="13">
        <v>0.1261635205364714</v>
      </c>
      <c r="H13" s="13">
        <v>0.14974630253756241</v>
      </c>
      <c r="I13" s="13">
        <v>0.15679677838581491</v>
      </c>
      <c r="K13" s="13">
        <v>8.9498974953437893E-2</v>
      </c>
      <c r="L13" s="13">
        <v>0.21651155872914959</v>
      </c>
      <c r="N13" s="13">
        <v>8.4240959200936702E-2</v>
      </c>
      <c r="O13" s="13">
        <v>0.16633551749272121</v>
      </c>
      <c r="P13" s="13">
        <v>0.13800450980971071</v>
      </c>
      <c r="Q13" s="13">
        <v>0.2031696500725422</v>
      </c>
      <c r="S13" s="13">
        <v>0.1427033605451821</v>
      </c>
      <c r="T13" s="13">
        <v>0.16138682136051399</v>
      </c>
      <c r="U13" s="13">
        <v>8.7078872054281858E-2</v>
      </c>
      <c r="V13" s="13">
        <v>0.12762965248640221</v>
      </c>
      <c r="W13" s="13">
        <v>0.1722730834716423</v>
      </c>
      <c r="X13" s="13">
        <v>0.161022656634979</v>
      </c>
      <c r="Y13" s="13">
        <v>0.19339651859117021</v>
      </c>
      <c r="Z13" s="13">
        <v>0.19807860421754789</v>
      </c>
      <c r="AB13" s="13">
        <v>0.1669049261320659</v>
      </c>
      <c r="AC13" s="13">
        <v>0.14339815695378011</v>
      </c>
      <c r="AD13" s="13">
        <v>0.15565846526102081</v>
      </c>
      <c r="AE13" s="13">
        <v>0.17493944316981061</v>
      </c>
      <c r="AF13" s="13">
        <v>5.3847769023510017E-2</v>
      </c>
      <c r="AH13" s="13">
        <v>0.1430478902249972</v>
      </c>
      <c r="AI13" s="13">
        <v>9.3674749900184345E-2</v>
      </c>
      <c r="AJ13" s="13">
        <v>0.14268265105753611</v>
      </c>
      <c r="AK13" s="13">
        <v>0.1738424093012928</v>
      </c>
      <c r="AL13" s="13">
        <v>0.11851700090138249</v>
      </c>
      <c r="AM13" s="13">
        <v>0.1318871666191197</v>
      </c>
      <c r="AO13" s="13">
        <v>0.16060662842142881</v>
      </c>
      <c r="AP13" s="13">
        <v>8.5813301600975597E-2</v>
      </c>
      <c r="AQ13" s="13">
        <v>0.14777967964088229</v>
      </c>
      <c r="AR13" s="13">
        <v>0.17992601060716379</v>
      </c>
      <c r="AS13" s="13">
        <v>0.1103435709151534</v>
      </c>
      <c r="AT13" s="13">
        <v>0.1241384375186506</v>
      </c>
      <c r="AV13" s="13">
        <v>0.1157043140806248</v>
      </c>
      <c r="AW13" s="13">
        <v>0.1435629724528209</v>
      </c>
      <c r="AX13" s="13">
        <v>0.13901700683657839</v>
      </c>
      <c r="AY13" s="13">
        <v>0.1095901985984193</v>
      </c>
      <c r="AZ13" s="13">
        <v>0.1279791522532284</v>
      </c>
      <c r="BB13" s="13">
        <v>0.12983043678961981</v>
      </c>
      <c r="BC13" s="13">
        <v>0.1058798747211905</v>
      </c>
      <c r="BD13" s="13">
        <v>0.11323602216027551</v>
      </c>
      <c r="BE13" s="13">
        <v>0.1553392714569039</v>
      </c>
      <c r="BF13" s="13">
        <v>9.6381557634907203E-2</v>
      </c>
      <c r="BH13" s="13">
        <v>0.1369861380852842</v>
      </c>
      <c r="BI13" s="13">
        <v>0.1032018731216138</v>
      </c>
      <c r="BJ13" s="13">
        <v>0.1007284262286169</v>
      </c>
      <c r="BK13" s="13">
        <v>0.16440147564870339</v>
      </c>
      <c r="BL13" s="13">
        <v>7.32728789862198E-2</v>
      </c>
      <c r="BN13" s="13">
        <v>0.12826362063452351</v>
      </c>
      <c r="BO13" s="13">
        <v>0.14251327859897239</v>
      </c>
      <c r="BP13" s="13">
        <v>0.15158782800395409</v>
      </c>
      <c r="BQ13" s="13">
        <v>8.7529496601520887E-2</v>
      </c>
      <c r="BR13" s="13">
        <v>0.159183772651767</v>
      </c>
      <c r="BS13" s="13">
        <v>0.12433991501152181</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G19"/>
  <sheetViews>
    <sheetView showGridLines="0" workbookViewId="0">
      <selection activeCell="B19" sqref="B19"/>
    </sheetView>
  </sheetViews>
  <sheetFormatPr defaultRowHeight="14.5" x14ac:dyDescent="0.35"/>
  <cols>
    <col min="1" max="1" width="5" customWidth="1"/>
    <col min="2" max="2" width="25" customWidth="1"/>
    <col min="3" max="7" width="20" customWidth="1"/>
  </cols>
  <sheetData>
    <row r="2" spans="2:7" ht="40" customHeight="1" x14ac:dyDescent="0.35">
      <c r="D2" s="14" t="s">
        <v>334</v>
      </c>
    </row>
    <row r="6" spans="2:7" ht="50.15" customHeight="1" x14ac:dyDescent="0.35">
      <c r="C6" s="15" t="s">
        <v>335</v>
      </c>
      <c r="D6" s="15" t="s">
        <v>336</v>
      </c>
      <c r="E6" s="15" t="s">
        <v>337</v>
      </c>
      <c r="F6" s="15" t="s">
        <v>338</v>
      </c>
      <c r="G6" s="15" t="s">
        <v>339</v>
      </c>
    </row>
    <row r="7" spans="2:7" x14ac:dyDescent="0.35">
      <c r="B7" s="12" t="s">
        <v>122</v>
      </c>
      <c r="C7" s="13">
        <v>0.15542710364207241</v>
      </c>
      <c r="D7" s="13">
        <v>0.1479974213567074</v>
      </c>
      <c r="E7" s="13">
        <v>0.2213987745296124</v>
      </c>
      <c r="F7" s="13">
        <v>0.10873307412307601</v>
      </c>
      <c r="G7" s="13">
        <v>9.7650421156299835E-2</v>
      </c>
    </row>
    <row r="8" spans="2:7" x14ac:dyDescent="0.35">
      <c r="B8" s="12" t="s">
        <v>123</v>
      </c>
      <c r="C8" s="13">
        <v>0.34154431783278499</v>
      </c>
      <c r="D8" s="13">
        <v>0.36746188587399758</v>
      </c>
      <c r="E8" s="13">
        <v>0.38331563202939428</v>
      </c>
      <c r="F8" s="13">
        <v>0.27098276548185951</v>
      </c>
      <c r="G8" s="13">
        <v>0.25710562782531871</v>
      </c>
    </row>
    <row r="9" spans="2:7" x14ac:dyDescent="0.35">
      <c r="B9" s="12" t="s">
        <v>124</v>
      </c>
      <c r="C9" s="13">
        <v>0.24062384251486901</v>
      </c>
      <c r="D9" s="13">
        <v>0.26126167774088671</v>
      </c>
      <c r="E9" s="13">
        <v>0.19093314452860891</v>
      </c>
      <c r="F9" s="13">
        <v>0.26468525013918592</v>
      </c>
      <c r="G9" s="13">
        <v>0.25502621779608181</v>
      </c>
    </row>
    <row r="10" spans="2:7" x14ac:dyDescent="0.35">
      <c r="B10" s="12" t="s">
        <v>125</v>
      </c>
      <c r="C10" s="13">
        <v>0.1213853075065188</v>
      </c>
      <c r="D10" s="13">
        <v>9.436317728965421E-2</v>
      </c>
      <c r="E10" s="13">
        <v>9.4695951747227725E-2</v>
      </c>
      <c r="F10" s="13">
        <v>0.14345510485429441</v>
      </c>
      <c r="G10" s="13">
        <v>0.17643089229387171</v>
      </c>
    </row>
    <row r="11" spans="2:7" x14ac:dyDescent="0.35">
      <c r="B11" s="12" t="s">
        <v>126</v>
      </c>
      <c r="C11" s="13">
        <v>8.0512642511528398E-2</v>
      </c>
      <c r="D11" s="13">
        <v>5.025465439671116E-2</v>
      </c>
      <c r="E11" s="13">
        <v>4.7836370670874873E-2</v>
      </c>
      <c r="F11" s="13">
        <v>0.13329576059701931</v>
      </c>
      <c r="G11" s="13">
        <v>0.1253724578299438</v>
      </c>
    </row>
    <row r="12" spans="2:7" x14ac:dyDescent="0.35">
      <c r="B12" s="12" t="s">
        <v>210</v>
      </c>
      <c r="C12" s="13">
        <v>6.0506785992226517E-2</v>
      </c>
      <c r="D12" s="13">
        <v>7.8661183342043084E-2</v>
      </c>
      <c r="E12" s="13">
        <v>6.1820126494281882E-2</v>
      </c>
      <c r="F12" s="13">
        <v>7.8848044804564948E-2</v>
      </c>
      <c r="G12" s="13">
        <v>8.8414383098484164E-2</v>
      </c>
    </row>
    <row r="15" spans="2:7" x14ac:dyDescent="0.35">
      <c r="B15" t="s">
        <v>292</v>
      </c>
    </row>
    <row r="16" spans="2:7" x14ac:dyDescent="0.35">
      <c r="B16" t="s">
        <v>9</v>
      </c>
    </row>
    <row r="19" spans="2:2" x14ac:dyDescent="0.35">
      <c r="B19" t="str">
        <f>HYPERLINK("#Contents!A1", "Return to Contents")</f>
        <v>Return to Contents</v>
      </c>
    </row>
  </sheetData>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U19"/>
  <sheetViews>
    <sheetView showGridLines="0" workbookViewId="0">
      <pane xSplit="2" topLeftCell="BB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0.10873307412307601</v>
      </c>
      <c r="D9" s="13">
        <v>0.14470916963835259</v>
      </c>
      <c r="E9" s="13">
        <v>0.19045781464074699</v>
      </c>
      <c r="F9" s="13">
        <v>0.12540835436888359</v>
      </c>
      <c r="G9" s="13">
        <v>0.1035396531271235</v>
      </c>
      <c r="H9" s="13">
        <v>6.9874228306097852E-2</v>
      </c>
      <c r="I9" s="13">
        <v>5.4746275005427739E-2</v>
      </c>
      <c r="K9" s="13">
        <v>0.1238852495301847</v>
      </c>
      <c r="L9" s="13">
        <v>9.1536669303703466E-2</v>
      </c>
      <c r="N9" s="13">
        <v>0.1425765464210719</v>
      </c>
      <c r="O9" s="13">
        <v>8.5793967466558499E-2</v>
      </c>
      <c r="P9" s="13">
        <v>0.1227604019410225</v>
      </c>
      <c r="Q9" s="13">
        <v>0.10015398172110181</v>
      </c>
      <c r="S9" s="13">
        <v>0.14016815754618339</v>
      </c>
      <c r="T9" s="13">
        <v>0.11868272382861179</v>
      </c>
      <c r="U9" s="13">
        <v>6.0469750610017338E-2</v>
      </c>
      <c r="V9" s="13">
        <v>9.9487800241782165E-2</v>
      </c>
      <c r="W9" s="13">
        <v>7.9142059826987118E-2</v>
      </c>
      <c r="X9" s="13">
        <v>6.8406440431664356E-2</v>
      </c>
      <c r="Y9" s="13">
        <v>0.148344461049708</v>
      </c>
      <c r="Z9" s="13">
        <v>0.11018879532954411</v>
      </c>
      <c r="AB9" s="13">
        <v>0.11666605389548861</v>
      </c>
      <c r="AC9" s="13">
        <v>9.2650496683941333E-2</v>
      </c>
      <c r="AD9" s="13">
        <v>8.4760334164869444E-2</v>
      </c>
      <c r="AE9" s="13">
        <v>0.14561673951297729</v>
      </c>
      <c r="AF9" s="13">
        <v>0.17097297628144589</v>
      </c>
      <c r="AH9" s="13">
        <v>0.15753679074512431</v>
      </c>
      <c r="AI9" s="13">
        <v>0.10353158664384041</v>
      </c>
      <c r="AJ9" s="13">
        <v>7.8697206006253767E-2</v>
      </c>
      <c r="AK9" s="13">
        <v>4.1189948570617578E-2</v>
      </c>
      <c r="AL9" s="13">
        <v>0.16635364076556119</v>
      </c>
      <c r="AM9" s="13">
        <v>4.8004362696631407E-2</v>
      </c>
      <c r="AO9" s="13">
        <v>0.1399415699970476</v>
      </c>
      <c r="AP9" s="13">
        <v>0.1063662469178186</v>
      </c>
      <c r="AQ9" s="13">
        <v>6.6955871080622925E-2</v>
      </c>
      <c r="AR9" s="13">
        <v>6.1423083295552808E-2</v>
      </c>
      <c r="AS9" s="13">
        <v>0.20750848410462161</v>
      </c>
      <c r="AT9" s="13">
        <v>4.3892867320484932E-2</v>
      </c>
      <c r="AV9" s="13">
        <v>0.14734564189984761</v>
      </c>
      <c r="AW9" s="13">
        <v>9.1688025942017373E-2</v>
      </c>
      <c r="AX9" s="13">
        <v>7.0330804963834426E-2</v>
      </c>
      <c r="AY9" s="13">
        <v>0.18952379912986919</v>
      </c>
      <c r="AZ9" s="13">
        <v>4.6204251778779813E-2</v>
      </c>
      <c r="BB9" s="13">
        <v>0.13170408935324901</v>
      </c>
      <c r="BC9" s="13">
        <v>0.1085779837404395</v>
      </c>
      <c r="BD9" s="13">
        <v>5.9864064417376218E-2</v>
      </c>
      <c r="BE9" s="13">
        <v>5.9366200628874898E-2</v>
      </c>
      <c r="BF9" s="13">
        <v>0.14417381514123581</v>
      </c>
      <c r="BH9" s="13">
        <v>0.12432432274493441</v>
      </c>
      <c r="BI9" s="13">
        <v>0.10280612670676451</v>
      </c>
      <c r="BJ9" s="13">
        <v>5.4210375336513308E-2</v>
      </c>
      <c r="BK9" s="13">
        <v>7.1874460552060884E-2</v>
      </c>
      <c r="BL9" s="13">
        <v>0.16570813991443409</v>
      </c>
      <c r="BN9" s="13">
        <v>0.103786570078096</v>
      </c>
      <c r="BO9" s="13">
        <v>6.2186416795866901E-2</v>
      </c>
      <c r="BP9" s="13">
        <v>4.6881288451800972E-2</v>
      </c>
      <c r="BQ9" s="13">
        <v>0.1091990621784685</v>
      </c>
      <c r="BR9" s="13">
        <v>0.21950694976529489</v>
      </c>
      <c r="BS9" s="13">
        <v>0.13256187286300361</v>
      </c>
    </row>
    <row r="10" spans="2:73" ht="19" customHeight="1" x14ac:dyDescent="0.35">
      <c r="B10" s="12" t="s">
        <v>123</v>
      </c>
      <c r="C10" s="13">
        <v>0.27098276548185951</v>
      </c>
      <c r="D10" s="13">
        <v>0.32381929001855042</v>
      </c>
      <c r="E10" s="13">
        <v>0.31389642587379918</v>
      </c>
      <c r="F10" s="13">
        <v>0.34374243762556822</v>
      </c>
      <c r="G10" s="13">
        <v>0.30376300685881508</v>
      </c>
      <c r="H10" s="13">
        <v>0.21645453516051069</v>
      </c>
      <c r="I10" s="13">
        <v>0.18509090552471999</v>
      </c>
      <c r="K10" s="13">
        <v>0.29009141906105551</v>
      </c>
      <c r="L10" s="13">
        <v>0.25249545880280377</v>
      </c>
      <c r="N10" s="13">
        <v>0.32246448213552281</v>
      </c>
      <c r="O10" s="13">
        <v>0.26756870634372432</v>
      </c>
      <c r="P10" s="13">
        <v>0.2422662859371402</v>
      </c>
      <c r="Q10" s="13">
        <v>0.26317074264502571</v>
      </c>
      <c r="S10" s="13">
        <v>0.29492421624935411</v>
      </c>
      <c r="T10" s="13">
        <v>0.36319220816744602</v>
      </c>
      <c r="U10" s="13">
        <v>0.237257496487986</v>
      </c>
      <c r="V10" s="13">
        <v>0.19494916563509321</v>
      </c>
      <c r="W10" s="13">
        <v>0.29590553544039638</v>
      </c>
      <c r="X10" s="13">
        <v>0.19434922940215071</v>
      </c>
      <c r="Y10" s="13">
        <v>0.22821644270856969</v>
      </c>
      <c r="Z10" s="13">
        <v>0.25462873494099592</v>
      </c>
      <c r="AB10" s="13">
        <v>0.27602696132710158</v>
      </c>
      <c r="AC10" s="13">
        <v>0.27932595593002751</v>
      </c>
      <c r="AD10" s="13">
        <v>0.24966543456941701</v>
      </c>
      <c r="AE10" s="13">
        <v>0.2461273350761517</v>
      </c>
      <c r="AF10" s="13">
        <v>0.36494828724582862</v>
      </c>
      <c r="AH10" s="13">
        <v>0.3154354963610661</v>
      </c>
      <c r="AI10" s="13">
        <v>0.38780062837073759</v>
      </c>
      <c r="AJ10" s="13">
        <v>0.1500747315942999</v>
      </c>
      <c r="AK10" s="13">
        <v>0.25146832599866747</v>
      </c>
      <c r="AL10" s="13">
        <v>0.38591090457097582</v>
      </c>
      <c r="AM10" s="13">
        <v>0.11741528387855139</v>
      </c>
      <c r="AO10" s="13">
        <v>0.30407609068773672</v>
      </c>
      <c r="AP10" s="13">
        <v>0.36188527312372359</v>
      </c>
      <c r="AQ10" s="13">
        <v>0.16559278419055989</v>
      </c>
      <c r="AR10" s="13">
        <v>0.23563911413838109</v>
      </c>
      <c r="AS10" s="13">
        <v>0.40934411446124891</v>
      </c>
      <c r="AT10" s="13">
        <v>0.14149490135632589</v>
      </c>
      <c r="AV10" s="13">
        <v>0.38694106696132718</v>
      </c>
      <c r="AW10" s="13">
        <v>0.20393977619772749</v>
      </c>
      <c r="AX10" s="13">
        <v>0.27873767558704871</v>
      </c>
      <c r="AY10" s="13">
        <v>0.41307940948104099</v>
      </c>
      <c r="AZ10" s="13">
        <v>0.15020467097194101</v>
      </c>
      <c r="BB10" s="13">
        <v>0.30519534359709122</v>
      </c>
      <c r="BC10" s="13">
        <v>0.33098229439915849</v>
      </c>
      <c r="BD10" s="13">
        <v>0.1010020355260173</v>
      </c>
      <c r="BE10" s="13">
        <v>0.23765446015568939</v>
      </c>
      <c r="BF10" s="13">
        <v>0.3509930191468732</v>
      </c>
      <c r="BH10" s="13">
        <v>0.30676202295773303</v>
      </c>
      <c r="BI10" s="13">
        <v>0.34788058411406508</v>
      </c>
      <c r="BJ10" s="13">
        <v>0.1113617437926151</v>
      </c>
      <c r="BK10" s="13">
        <v>0.18400160024760781</v>
      </c>
      <c r="BL10" s="13">
        <v>0.39054732012641091</v>
      </c>
      <c r="BN10" s="13">
        <v>0.31000483285559921</v>
      </c>
      <c r="BO10" s="13">
        <v>0.1343819506203264</v>
      </c>
      <c r="BP10" s="13">
        <v>0.31921916416541901</v>
      </c>
      <c r="BQ10" s="13">
        <v>0.18520809216838971</v>
      </c>
      <c r="BR10" s="13">
        <v>0.37088739837761769</v>
      </c>
      <c r="BS10" s="13">
        <v>0.31167121004802489</v>
      </c>
    </row>
    <row r="11" spans="2:73" ht="32.15" customHeight="1" x14ac:dyDescent="0.35">
      <c r="B11" s="12" t="s">
        <v>124</v>
      </c>
      <c r="C11" s="13">
        <v>0.26468525013918592</v>
      </c>
      <c r="D11" s="13">
        <v>0.21865666850510301</v>
      </c>
      <c r="E11" s="13">
        <v>0.23902143865688971</v>
      </c>
      <c r="F11" s="13">
        <v>0.22039003248282499</v>
      </c>
      <c r="G11" s="13">
        <v>0.24496907398499021</v>
      </c>
      <c r="H11" s="13">
        <v>0.2898515670214199</v>
      </c>
      <c r="I11" s="13">
        <v>0.32833682428552252</v>
      </c>
      <c r="K11" s="13">
        <v>0.2426991542678682</v>
      </c>
      <c r="L11" s="13">
        <v>0.28727857041873439</v>
      </c>
      <c r="N11" s="13">
        <v>0.245935551877733</v>
      </c>
      <c r="O11" s="13">
        <v>0.25734663300188931</v>
      </c>
      <c r="P11" s="13">
        <v>0.25034371413866102</v>
      </c>
      <c r="Q11" s="13">
        <v>0.2994144366465229</v>
      </c>
      <c r="S11" s="13">
        <v>0.26214162852382222</v>
      </c>
      <c r="T11" s="13">
        <v>0.2629359660530492</v>
      </c>
      <c r="U11" s="13">
        <v>0.2381940177763216</v>
      </c>
      <c r="V11" s="13">
        <v>0.21488277223536351</v>
      </c>
      <c r="W11" s="13">
        <v>0.20634224896106779</v>
      </c>
      <c r="X11" s="13">
        <v>0.33989315006052839</v>
      </c>
      <c r="Y11" s="13">
        <v>0.34054903396144032</v>
      </c>
      <c r="Z11" s="13">
        <v>0.33180122624805219</v>
      </c>
      <c r="AB11" s="13">
        <v>0.32233598870600139</v>
      </c>
      <c r="AC11" s="13">
        <v>0.25777933970606032</v>
      </c>
      <c r="AD11" s="13">
        <v>0.29239390665766207</v>
      </c>
      <c r="AE11" s="13">
        <v>0.23510279947303939</v>
      </c>
      <c r="AF11" s="13">
        <v>0.16132088904718939</v>
      </c>
      <c r="AH11" s="13">
        <v>0.28500742429204279</v>
      </c>
      <c r="AI11" s="13">
        <v>0.26172607177718471</v>
      </c>
      <c r="AJ11" s="13">
        <v>0.28156664565392697</v>
      </c>
      <c r="AK11" s="13">
        <v>0.29620056749292678</v>
      </c>
      <c r="AL11" s="13">
        <v>0.16221651434812329</v>
      </c>
      <c r="AM11" s="13">
        <v>0.24617365470200811</v>
      </c>
      <c r="AO11" s="13">
        <v>0.29160465248775191</v>
      </c>
      <c r="AP11" s="13">
        <v>0.26136310517799549</v>
      </c>
      <c r="AQ11" s="13">
        <v>0.27230475481178701</v>
      </c>
      <c r="AR11" s="13">
        <v>0.30758587204986909</v>
      </c>
      <c r="AS11" s="13">
        <v>0.17956340805820409</v>
      </c>
      <c r="AT11" s="13">
        <v>0.25536880367051479</v>
      </c>
      <c r="AV11" s="13">
        <v>0.21922287609835359</v>
      </c>
      <c r="AW11" s="13">
        <v>0.29237357677454612</v>
      </c>
      <c r="AX11" s="13">
        <v>0.31913912394282251</v>
      </c>
      <c r="AY11" s="13">
        <v>0.20596583911644961</v>
      </c>
      <c r="AZ11" s="13">
        <v>0.2576564794819669</v>
      </c>
      <c r="BB11" s="13">
        <v>0.29361448052769679</v>
      </c>
      <c r="BC11" s="13">
        <v>0.23491538883565141</v>
      </c>
      <c r="BD11" s="13">
        <v>0.24369096243670749</v>
      </c>
      <c r="BE11" s="13">
        <v>0.31296847380389348</v>
      </c>
      <c r="BF11" s="13">
        <v>0.17788971667670689</v>
      </c>
      <c r="BH11" s="13">
        <v>0.28524760666720539</v>
      </c>
      <c r="BI11" s="13">
        <v>0.24066967178883181</v>
      </c>
      <c r="BJ11" s="13">
        <v>0.28086535598162959</v>
      </c>
      <c r="BK11" s="13">
        <v>0.30493202261573699</v>
      </c>
      <c r="BL11" s="13">
        <v>0.25185641339291492</v>
      </c>
      <c r="BN11" s="13">
        <v>0.26185617191934318</v>
      </c>
      <c r="BO11" s="13">
        <v>0.25828064868039619</v>
      </c>
      <c r="BP11" s="13">
        <v>0.2630448958693602</v>
      </c>
      <c r="BQ11" s="13">
        <v>0.2403606245074284</v>
      </c>
      <c r="BR11" s="13">
        <v>9.3597950314338735E-2</v>
      </c>
      <c r="BS11" s="13">
        <v>0.3014668801532705</v>
      </c>
    </row>
    <row r="12" spans="2:73" ht="19" customHeight="1" x14ac:dyDescent="0.35">
      <c r="B12" s="12" t="s">
        <v>125</v>
      </c>
      <c r="C12" s="13">
        <v>0.14345510485429441</v>
      </c>
      <c r="D12" s="13">
        <v>0.1243465727546948</v>
      </c>
      <c r="E12" s="13">
        <v>8.8941627914410168E-2</v>
      </c>
      <c r="F12" s="13">
        <v>0.1007713044931846</v>
      </c>
      <c r="G12" s="13">
        <v>0.16162418686005431</v>
      </c>
      <c r="H12" s="13">
        <v>0.16682417816199541</v>
      </c>
      <c r="I12" s="13">
        <v>0.18868646115687529</v>
      </c>
      <c r="K12" s="13">
        <v>0.1516544273112711</v>
      </c>
      <c r="L12" s="13">
        <v>0.1355847311359849</v>
      </c>
      <c r="N12" s="13">
        <v>0.13874635322585499</v>
      </c>
      <c r="O12" s="13">
        <v>0.1633367676113725</v>
      </c>
      <c r="P12" s="13">
        <v>0.14801521312357599</v>
      </c>
      <c r="Q12" s="13">
        <v>0.11747160639153401</v>
      </c>
      <c r="S12" s="13">
        <v>0.1026426115378931</v>
      </c>
      <c r="T12" s="13">
        <v>0.1223359977177013</v>
      </c>
      <c r="U12" s="13">
        <v>0.23870707371091551</v>
      </c>
      <c r="V12" s="13">
        <v>0.16721620337513049</v>
      </c>
      <c r="W12" s="13">
        <v>0.16947656605543121</v>
      </c>
      <c r="X12" s="13">
        <v>0.1790347321024916</v>
      </c>
      <c r="Y12" s="13">
        <v>0.18142911247712931</v>
      </c>
      <c r="Z12" s="13">
        <v>0.1134410296425232</v>
      </c>
      <c r="AB12" s="13">
        <v>7.3072276250459131E-2</v>
      </c>
      <c r="AC12" s="13">
        <v>0.15266633182830799</v>
      </c>
      <c r="AD12" s="13">
        <v>0.18744529369689669</v>
      </c>
      <c r="AE12" s="13">
        <v>0.16191359679270079</v>
      </c>
      <c r="AF12" s="13">
        <v>0.14177090187954819</v>
      </c>
      <c r="AH12" s="13">
        <v>0.1113889120188889</v>
      </c>
      <c r="AI12" s="13">
        <v>0.13529037090073179</v>
      </c>
      <c r="AJ12" s="13">
        <v>0.22207152118595519</v>
      </c>
      <c r="AK12" s="13">
        <v>0.20498689324433239</v>
      </c>
      <c r="AL12" s="13">
        <v>0.130855613586049</v>
      </c>
      <c r="AM12" s="13">
        <v>0.16730326707254969</v>
      </c>
      <c r="AO12" s="13">
        <v>0.12673974825451981</v>
      </c>
      <c r="AP12" s="13">
        <v>0.14499787660085181</v>
      </c>
      <c r="AQ12" s="13">
        <v>0.21190032291614699</v>
      </c>
      <c r="AR12" s="13">
        <v>0.1779266735709007</v>
      </c>
      <c r="AS12" s="13">
        <v>9.5290438212280601E-2</v>
      </c>
      <c r="AT12" s="13">
        <v>0.16253815928680551</v>
      </c>
      <c r="AV12" s="13">
        <v>0.1264870702639169</v>
      </c>
      <c r="AW12" s="13">
        <v>0.1921006475604127</v>
      </c>
      <c r="AX12" s="13">
        <v>0.16426632662310439</v>
      </c>
      <c r="AY12" s="13">
        <v>0.1130379085776464</v>
      </c>
      <c r="AZ12" s="13">
        <v>0.17210578734213411</v>
      </c>
      <c r="BB12" s="13">
        <v>0.1129634116271714</v>
      </c>
      <c r="BC12" s="13">
        <v>0.16884935537323539</v>
      </c>
      <c r="BD12" s="13">
        <v>0.22002582031601731</v>
      </c>
      <c r="BE12" s="13">
        <v>0.2420333731978799</v>
      </c>
      <c r="BF12" s="13">
        <v>0.1356121089680194</v>
      </c>
      <c r="BH12" s="13">
        <v>0.1206851866075507</v>
      </c>
      <c r="BI12" s="13">
        <v>0.15352303191387931</v>
      </c>
      <c r="BJ12" s="13">
        <v>0.22635718940450811</v>
      </c>
      <c r="BK12" s="13">
        <v>0.2288560284214243</v>
      </c>
      <c r="BL12" s="13">
        <v>9.2132601042913542E-2</v>
      </c>
      <c r="BN12" s="13">
        <v>0.1644099467847375</v>
      </c>
      <c r="BO12" s="13">
        <v>0.22816716362140621</v>
      </c>
      <c r="BP12" s="13">
        <v>0.17051037206102451</v>
      </c>
      <c r="BQ12" s="13">
        <v>0.10441612926288139</v>
      </c>
      <c r="BR12" s="13">
        <v>0.15749147662320759</v>
      </c>
      <c r="BS12" s="13">
        <v>0.1128402996382433</v>
      </c>
    </row>
    <row r="13" spans="2:73" ht="19" customHeight="1" x14ac:dyDescent="0.35">
      <c r="B13" s="12" t="s">
        <v>126</v>
      </c>
      <c r="C13" s="13">
        <v>0.13329576059701931</v>
      </c>
      <c r="D13" s="13">
        <v>5.5123446305167807E-2</v>
      </c>
      <c r="E13" s="13">
        <v>7.2051128721437763E-2</v>
      </c>
      <c r="F13" s="13">
        <v>0.12982704133866879</v>
      </c>
      <c r="G13" s="13">
        <v>0.1049483225062714</v>
      </c>
      <c r="H13" s="13">
        <v>0.19047660489809881</v>
      </c>
      <c r="I13" s="13">
        <v>0.19387285679087071</v>
      </c>
      <c r="K13" s="13">
        <v>0.14577848922095141</v>
      </c>
      <c r="L13" s="13">
        <v>0.1211186469277702</v>
      </c>
      <c r="N13" s="13">
        <v>0.1134005273179063</v>
      </c>
      <c r="O13" s="13">
        <v>0.147481351434011</v>
      </c>
      <c r="P13" s="13">
        <v>0.1519759906739282</v>
      </c>
      <c r="Q13" s="13">
        <v>0.11382035870681451</v>
      </c>
      <c r="S13" s="13">
        <v>0.11205903564547599</v>
      </c>
      <c r="T13" s="13">
        <v>6.7184331610504966E-2</v>
      </c>
      <c r="U13" s="13">
        <v>0.19849760014003701</v>
      </c>
      <c r="V13" s="13">
        <v>0.201273715227168</v>
      </c>
      <c r="W13" s="13">
        <v>0.18550215281688859</v>
      </c>
      <c r="X13" s="13">
        <v>0.14646319599401689</v>
      </c>
      <c r="Y13" s="13">
        <v>5.7593739980608162E-2</v>
      </c>
      <c r="Z13" s="13">
        <v>0.11042575037089471</v>
      </c>
      <c r="AB13" s="13">
        <v>0.1280598662816812</v>
      </c>
      <c r="AC13" s="13">
        <v>0.1337596416491903</v>
      </c>
      <c r="AD13" s="13">
        <v>0.13278033621463919</v>
      </c>
      <c r="AE13" s="13">
        <v>0.14387806232154501</v>
      </c>
      <c r="AF13" s="13">
        <v>0.13001281119049021</v>
      </c>
      <c r="AH13" s="13">
        <v>7.3414216445573138E-2</v>
      </c>
      <c r="AI13" s="13">
        <v>7.9148285020052028E-2</v>
      </c>
      <c r="AJ13" s="13">
        <v>0.20894778203326311</v>
      </c>
      <c r="AK13" s="13">
        <v>0.14180126074621421</v>
      </c>
      <c r="AL13" s="13">
        <v>6.8723168119785974E-2</v>
      </c>
      <c r="AM13" s="13">
        <v>0.33390881743297518</v>
      </c>
      <c r="AO13" s="13">
        <v>7.0836135336570599E-2</v>
      </c>
      <c r="AP13" s="13">
        <v>9.231789458060205E-2</v>
      </c>
      <c r="AQ13" s="13">
        <v>0.23595109435765529</v>
      </c>
      <c r="AR13" s="13">
        <v>0.16290555875204951</v>
      </c>
      <c r="AS13" s="13">
        <v>3.9895359999862871E-2</v>
      </c>
      <c r="AT13" s="13">
        <v>0.31038242808198541</v>
      </c>
      <c r="AV13" s="13">
        <v>7.6850454899564005E-2</v>
      </c>
      <c r="AW13" s="13">
        <v>0.16773916391469129</v>
      </c>
      <c r="AX13" s="13">
        <v>0.15078725238926341</v>
      </c>
      <c r="AY13" s="13">
        <v>1.9258220673005429E-2</v>
      </c>
      <c r="AZ13" s="13">
        <v>0.292065665646976</v>
      </c>
      <c r="BB13" s="13">
        <v>9.3869864855765248E-2</v>
      </c>
      <c r="BC13" s="13">
        <v>0.1180873480768448</v>
      </c>
      <c r="BD13" s="13">
        <v>0.3392973150179705</v>
      </c>
      <c r="BE13" s="13">
        <v>0.1225935010820061</v>
      </c>
      <c r="BF13" s="13">
        <v>7.2616747208519808E-2</v>
      </c>
      <c r="BH13" s="13">
        <v>9.7027127198496488E-2</v>
      </c>
      <c r="BI13" s="13">
        <v>0.114357644960295</v>
      </c>
      <c r="BJ13" s="13">
        <v>0.29301450801834089</v>
      </c>
      <c r="BK13" s="13">
        <v>0.17045703482726651</v>
      </c>
      <c r="BL13" s="13">
        <v>3.7392727924931618E-2</v>
      </c>
      <c r="BN13" s="13">
        <v>0.1262181601573607</v>
      </c>
      <c r="BO13" s="13">
        <v>0.27478042615527631</v>
      </c>
      <c r="BP13" s="13">
        <v>0.16535915682503299</v>
      </c>
      <c r="BQ13" s="13">
        <v>0.30888996527692592</v>
      </c>
      <c r="BR13" s="13">
        <v>4.9376586661236128E-2</v>
      </c>
      <c r="BS13" s="13">
        <v>7.6376547615485235E-2</v>
      </c>
    </row>
    <row r="14" spans="2:73" ht="19" customHeight="1" x14ac:dyDescent="0.35">
      <c r="B14" s="12" t="s">
        <v>210</v>
      </c>
      <c r="C14" s="13">
        <v>7.8848044804564948E-2</v>
      </c>
      <c r="D14" s="13">
        <v>0.1333448527781316</v>
      </c>
      <c r="E14" s="13">
        <v>9.5631564192716123E-2</v>
      </c>
      <c r="F14" s="13">
        <v>7.986082969086962E-2</v>
      </c>
      <c r="G14" s="13">
        <v>8.1155756662745507E-2</v>
      </c>
      <c r="H14" s="13">
        <v>6.651888645187734E-2</v>
      </c>
      <c r="I14" s="13">
        <v>4.9266677236583727E-2</v>
      </c>
      <c r="K14" s="13">
        <v>4.5891260608669111E-2</v>
      </c>
      <c r="L14" s="13">
        <v>0.1119859234110032</v>
      </c>
      <c r="N14" s="13">
        <v>3.687653902191107E-2</v>
      </c>
      <c r="O14" s="13">
        <v>7.8472574142444532E-2</v>
      </c>
      <c r="P14" s="13">
        <v>8.4638394185671914E-2</v>
      </c>
      <c r="Q14" s="13">
        <v>0.1059688738890012</v>
      </c>
      <c r="S14" s="13">
        <v>8.806435049727121E-2</v>
      </c>
      <c r="T14" s="13">
        <v>6.5668772622686486E-2</v>
      </c>
      <c r="U14" s="13">
        <v>2.6874061274722531E-2</v>
      </c>
      <c r="V14" s="13">
        <v>0.1221903432854626</v>
      </c>
      <c r="W14" s="13">
        <v>6.3631436899228774E-2</v>
      </c>
      <c r="X14" s="13">
        <v>7.1853252009148147E-2</v>
      </c>
      <c r="Y14" s="13">
        <v>4.3867209822544717E-2</v>
      </c>
      <c r="Z14" s="13">
        <v>7.9514463467989988E-2</v>
      </c>
      <c r="AB14" s="13">
        <v>8.3838853539268204E-2</v>
      </c>
      <c r="AC14" s="13">
        <v>8.3818234202472489E-2</v>
      </c>
      <c r="AD14" s="13">
        <v>5.2954694696515668E-2</v>
      </c>
      <c r="AE14" s="13">
        <v>6.7361466823585847E-2</v>
      </c>
      <c r="AF14" s="13">
        <v>3.0974134355497941E-2</v>
      </c>
      <c r="AH14" s="13">
        <v>5.7217160137304802E-2</v>
      </c>
      <c r="AI14" s="13">
        <v>3.250305728745348E-2</v>
      </c>
      <c r="AJ14" s="13">
        <v>5.8642113526300992E-2</v>
      </c>
      <c r="AK14" s="13">
        <v>6.4353003947241402E-2</v>
      </c>
      <c r="AL14" s="13">
        <v>8.5940158609504408E-2</v>
      </c>
      <c r="AM14" s="13">
        <v>8.7194614217284305E-2</v>
      </c>
      <c r="AO14" s="13">
        <v>6.6801803236373525E-2</v>
      </c>
      <c r="AP14" s="13">
        <v>3.3069603599008422E-2</v>
      </c>
      <c r="AQ14" s="13">
        <v>4.729517264322794E-2</v>
      </c>
      <c r="AR14" s="13">
        <v>5.4519698193246792E-2</v>
      </c>
      <c r="AS14" s="13">
        <v>6.8398195163781872E-2</v>
      </c>
      <c r="AT14" s="13">
        <v>8.6322840283883415E-2</v>
      </c>
      <c r="AV14" s="13">
        <v>4.3152889876990938E-2</v>
      </c>
      <c r="AW14" s="13">
        <v>5.215880961060506E-2</v>
      </c>
      <c r="AX14" s="13">
        <v>1.673881649392649E-2</v>
      </c>
      <c r="AY14" s="13">
        <v>5.91348230219884E-2</v>
      </c>
      <c r="AZ14" s="13">
        <v>8.1763144778202054E-2</v>
      </c>
      <c r="BB14" s="13">
        <v>6.2652810039026174E-2</v>
      </c>
      <c r="BC14" s="13">
        <v>3.8587629574670317E-2</v>
      </c>
      <c r="BD14" s="13">
        <v>3.6119802285911141E-2</v>
      </c>
      <c r="BE14" s="13">
        <v>2.5383991131656129E-2</v>
      </c>
      <c r="BF14" s="13">
        <v>0.1187145928586447</v>
      </c>
      <c r="BH14" s="13">
        <v>6.5953733824080027E-2</v>
      </c>
      <c r="BI14" s="13">
        <v>4.0762940516164123E-2</v>
      </c>
      <c r="BJ14" s="13">
        <v>3.419082746639291E-2</v>
      </c>
      <c r="BK14" s="13">
        <v>3.9878853335903568E-2</v>
      </c>
      <c r="BL14" s="13">
        <v>6.2362797598394873E-2</v>
      </c>
      <c r="BN14" s="13">
        <v>3.3724318204863248E-2</v>
      </c>
      <c r="BO14" s="13">
        <v>4.2203394126727918E-2</v>
      </c>
      <c r="BP14" s="13">
        <v>3.4985122627362253E-2</v>
      </c>
      <c r="BQ14" s="13">
        <v>5.1926126605906391E-2</v>
      </c>
      <c r="BR14" s="13">
        <v>0.10913963825830519</v>
      </c>
      <c r="BS14" s="13">
        <v>6.5083189681972353E-2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U19"/>
  <sheetViews>
    <sheetView showGridLines="0" workbookViewId="0">
      <pane xSplit="2" topLeftCell="C1" activePane="topRight" state="frozen"/>
      <selection pane="topRight" activeCell="D2" sqref="D2:BU2"/>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0.15542710364207241</v>
      </c>
      <c r="D9" s="13">
        <v>0.172398939537039</v>
      </c>
      <c r="E9" s="13">
        <v>0.24655797549308681</v>
      </c>
      <c r="F9" s="13">
        <v>0.17954445590841919</v>
      </c>
      <c r="G9" s="13">
        <v>0.19086282706588509</v>
      </c>
      <c r="H9" s="13">
        <v>0.1123789857422352</v>
      </c>
      <c r="I9" s="13">
        <v>7.1443329388870921E-2</v>
      </c>
      <c r="K9" s="13">
        <v>0.17819755962905751</v>
      </c>
      <c r="L9" s="13">
        <v>0.13071945102906721</v>
      </c>
      <c r="N9" s="13">
        <v>0.2082270335585861</v>
      </c>
      <c r="O9" s="13">
        <v>0.13156396815074051</v>
      </c>
      <c r="P9" s="13">
        <v>0.15567805052441791</v>
      </c>
      <c r="Q9" s="13">
        <v>0.1442305082139648</v>
      </c>
      <c r="S9" s="13">
        <v>0.16161999909772859</v>
      </c>
      <c r="T9" s="13">
        <v>0.19002194031845429</v>
      </c>
      <c r="U9" s="13">
        <v>0.1506728360356068</v>
      </c>
      <c r="V9" s="13">
        <v>0.15108016914119021</v>
      </c>
      <c r="W9" s="13">
        <v>0.12625818797873181</v>
      </c>
      <c r="X9" s="13">
        <v>0.1169299986135621</v>
      </c>
      <c r="Y9" s="13">
        <v>0.12176699597866331</v>
      </c>
      <c r="Z9" s="13">
        <v>0.18150837174618289</v>
      </c>
      <c r="AB9" s="13">
        <v>0.15852862067213699</v>
      </c>
      <c r="AC9" s="13">
        <v>0.14354470213707829</v>
      </c>
      <c r="AD9" s="13">
        <v>0.13927812485266569</v>
      </c>
      <c r="AE9" s="13">
        <v>0.16700779440032951</v>
      </c>
      <c r="AF9" s="13">
        <v>0.22891942950685379</v>
      </c>
      <c r="AH9" s="13">
        <v>0.2131438481434397</v>
      </c>
      <c r="AI9" s="13">
        <v>0.17224849545173551</v>
      </c>
      <c r="AJ9" s="13">
        <v>9.3452086508095805E-2</v>
      </c>
      <c r="AK9" s="13">
        <v>9.0242327320496141E-2</v>
      </c>
      <c r="AL9" s="13">
        <v>0.21400856802457949</v>
      </c>
      <c r="AM9" s="13">
        <v>6.29062176291285E-2</v>
      </c>
      <c r="AO9" s="13">
        <v>0.18694582875575941</v>
      </c>
      <c r="AP9" s="13">
        <v>0.18083427602844421</v>
      </c>
      <c r="AQ9" s="13">
        <v>0.1018298646160232</v>
      </c>
      <c r="AR9" s="13">
        <v>9.3142064760949841E-2</v>
      </c>
      <c r="AS9" s="13">
        <v>0.27166124861149088</v>
      </c>
      <c r="AT9" s="13">
        <v>6.7050693272324935E-2</v>
      </c>
      <c r="AV9" s="13">
        <v>0.2134204555333967</v>
      </c>
      <c r="AW9" s="13">
        <v>0.10565536486796639</v>
      </c>
      <c r="AX9" s="13">
        <v>0.1197971608421716</v>
      </c>
      <c r="AY9" s="13">
        <v>0.26069984564007193</v>
      </c>
      <c r="AZ9" s="13">
        <v>6.0627190482082177E-2</v>
      </c>
      <c r="BB9" s="13">
        <v>0.18826501084229641</v>
      </c>
      <c r="BC9" s="13">
        <v>0.17494742445702299</v>
      </c>
      <c r="BD9" s="13">
        <v>7.4584151222133591E-2</v>
      </c>
      <c r="BE9" s="13">
        <v>8.4411251858804187E-2</v>
      </c>
      <c r="BF9" s="13">
        <v>0.2260811638774492</v>
      </c>
      <c r="BH9" s="13">
        <v>0.17507752109888761</v>
      </c>
      <c r="BI9" s="13">
        <v>0.1844904284905344</v>
      </c>
      <c r="BJ9" s="13">
        <v>6.941240710735222E-2</v>
      </c>
      <c r="BK9" s="13">
        <v>5.5510951123312162E-2</v>
      </c>
      <c r="BL9" s="13">
        <v>0.31621638281530218</v>
      </c>
      <c r="BN9" s="13">
        <v>0.172261265412153</v>
      </c>
      <c r="BO9" s="13">
        <v>8.7966447438586698E-2</v>
      </c>
      <c r="BP9" s="13">
        <v>0.1045161254782651</v>
      </c>
      <c r="BQ9" s="13">
        <v>9.1775923151904457E-2</v>
      </c>
      <c r="BR9" s="13">
        <v>0.2179826078360691</v>
      </c>
      <c r="BS9" s="13">
        <v>0.1840024130210815</v>
      </c>
    </row>
    <row r="10" spans="2:73" ht="19" customHeight="1" x14ac:dyDescent="0.35">
      <c r="B10" s="12" t="s">
        <v>123</v>
      </c>
      <c r="C10" s="13">
        <v>0.34154431783278499</v>
      </c>
      <c r="D10" s="13">
        <v>0.34277721586496801</v>
      </c>
      <c r="E10" s="13">
        <v>0.35306298883542431</v>
      </c>
      <c r="F10" s="13">
        <v>0.29341471844598133</v>
      </c>
      <c r="G10" s="13">
        <v>0.36113368381271921</v>
      </c>
      <c r="H10" s="13">
        <v>0.33047271971064229</v>
      </c>
      <c r="I10" s="13">
        <v>0.35723823658926951</v>
      </c>
      <c r="K10" s="13">
        <v>0.35896245794740639</v>
      </c>
      <c r="L10" s="13">
        <v>0.32490936997797087</v>
      </c>
      <c r="N10" s="13">
        <v>0.40307976929424139</v>
      </c>
      <c r="O10" s="13">
        <v>0.36340666534429628</v>
      </c>
      <c r="P10" s="13">
        <v>0.30487163195345968</v>
      </c>
      <c r="Q10" s="13">
        <v>0.30474564244953828</v>
      </c>
      <c r="S10" s="13">
        <v>0.37311558864622729</v>
      </c>
      <c r="T10" s="13">
        <v>0.38409938939398341</v>
      </c>
      <c r="U10" s="13">
        <v>0.25302158429039712</v>
      </c>
      <c r="V10" s="13">
        <v>0.28872972963519189</v>
      </c>
      <c r="W10" s="13">
        <v>0.33343964027150907</v>
      </c>
      <c r="X10" s="13">
        <v>0.32503177066009747</v>
      </c>
      <c r="Y10" s="13">
        <v>0.33607982352245952</v>
      </c>
      <c r="Z10" s="13">
        <v>0.3461646674800295</v>
      </c>
      <c r="AB10" s="13">
        <v>0.31699868683954108</v>
      </c>
      <c r="AC10" s="13">
        <v>0.3665544644087006</v>
      </c>
      <c r="AD10" s="13">
        <v>0.29094529373708822</v>
      </c>
      <c r="AE10" s="13">
        <v>0.37245220879269059</v>
      </c>
      <c r="AF10" s="13">
        <v>0.39938586000611481</v>
      </c>
      <c r="AH10" s="13">
        <v>0.37725904604850469</v>
      </c>
      <c r="AI10" s="13">
        <v>0.44898973789715158</v>
      </c>
      <c r="AJ10" s="13">
        <v>0.31094495909262571</v>
      </c>
      <c r="AK10" s="13">
        <v>0.30708288620698432</v>
      </c>
      <c r="AL10" s="13">
        <v>0.36686831756024441</v>
      </c>
      <c r="AM10" s="13">
        <v>0.2488195376799337</v>
      </c>
      <c r="AO10" s="13">
        <v>0.37520322253564209</v>
      </c>
      <c r="AP10" s="13">
        <v>0.42900043452444142</v>
      </c>
      <c r="AQ10" s="13">
        <v>0.31362246698629648</v>
      </c>
      <c r="AR10" s="13">
        <v>0.32658346932489313</v>
      </c>
      <c r="AS10" s="13">
        <v>0.393876403445587</v>
      </c>
      <c r="AT10" s="13">
        <v>0.25465674770079011</v>
      </c>
      <c r="AV10" s="13">
        <v>0.40938590245147449</v>
      </c>
      <c r="AW10" s="13">
        <v>0.32762433674486208</v>
      </c>
      <c r="AX10" s="13">
        <v>0.34136617090248539</v>
      </c>
      <c r="AY10" s="13">
        <v>0.38555117678080331</v>
      </c>
      <c r="AZ10" s="13">
        <v>0.26885763857008482</v>
      </c>
      <c r="BB10" s="13">
        <v>0.37770326114494801</v>
      </c>
      <c r="BC10" s="13">
        <v>0.38749582907358071</v>
      </c>
      <c r="BD10" s="13">
        <v>0.23891309801051869</v>
      </c>
      <c r="BE10" s="13">
        <v>0.35746794217585642</v>
      </c>
      <c r="BF10" s="13">
        <v>0.35338933876029488</v>
      </c>
      <c r="BH10" s="13">
        <v>0.37468644915555172</v>
      </c>
      <c r="BI10" s="13">
        <v>0.39069566289635521</v>
      </c>
      <c r="BJ10" s="13">
        <v>0.27692773060456288</v>
      </c>
      <c r="BK10" s="13">
        <v>0.36468108107535641</v>
      </c>
      <c r="BL10" s="13">
        <v>0.35907253325558208</v>
      </c>
      <c r="BN10" s="13">
        <v>0.37967035109403391</v>
      </c>
      <c r="BO10" s="13">
        <v>0.2477193807818211</v>
      </c>
      <c r="BP10" s="13">
        <v>0.34513997272175889</v>
      </c>
      <c r="BQ10" s="13">
        <v>0.31181341493872877</v>
      </c>
      <c r="BR10" s="13">
        <v>0.38336232292428601</v>
      </c>
      <c r="BS10" s="13">
        <v>0.3824590284225996</v>
      </c>
    </row>
    <row r="11" spans="2:73" ht="32.15" customHeight="1" x14ac:dyDescent="0.35">
      <c r="B11" s="12" t="s">
        <v>124</v>
      </c>
      <c r="C11" s="13">
        <v>0.24062384251486901</v>
      </c>
      <c r="D11" s="13">
        <v>0.2473734767148317</v>
      </c>
      <c r="E11" s="13">
        <v>0.18691271048580141</v>
      </c>
      <c r="F11" s="13">
        <v>0.25220392802734981</v>
      </c>
      <c r="G11" s="13">
        <v>0.24167868176426249</v>
      </c>
      <c r="H11" s="13">
        <v>0.23832544935672231</v>
      </c>
      <c r="I11" s="13">
        <v>0.27000978373245582</v>
      </c>
      <c r="K11" s="13">
        <v>0.22789288314940531</v>
      </c>
      <c r="L11" s="13">
        <v>0.25390676946130808</v>
      </c>
      <c r="N11" s="13">
        <v>0.17619667006052661</v>
      </c>
      <c r="O11" s="13">
        <v>0.2303461199049715</v>
      </c>
      <c r="P11" s="13">
        <v>0.25682204158367339</v>
      </c>
      <c r="Q11" s="13">
        <v>0.28700681444468978</v>
      </c>
      <c r="S11" s="13">
        <v>0.23232091267108301</v>
      </c>
      <c r="T11" s="13">
        <v>0.22306708992975391</v>
      </c>
      <c r="U11" s="13">
        <v>0.2523765758006124</v>
      </c>
      <c r="V11" s="13">
        <v>0.2151845240131165</v>
      </c>
      <c r="W11" s="13">
        <v>0.2118302399023593</v>
      </c>
      <c r="X11" s="13">
        <v>0.28576873053727209</v>
      </c>
      <c r="Y11" s="13">
        <v>0.35340083375786657</v>
      </c>
      <c r="Z11" s="13">
        <v>0.26868455107730721</v>
      </c>
      <c r="AB11" s="13">
        <v>0.26858671597683981</v>
      </c>
      <c r="AC11" s="13">
        <v>0.23989847090853841</v>
      </c>
      <c r="AD11" s="13">
        <v>0.29610753659139699</v>
      </c>
      <c r="AE11" s="13">
        <v>0.16917052921536491</v>
      </c>
      <c r="AF11" s="13">
        <v>0.15423246360179671</v>
      </c>
      <c r="AH11" s="13">
        <v>0.2442265715816527</v>
      </c>
      <c r="AI11" s="13">
        <v>0.21179237937708181</v>
      </c>
      <c r="AJ11" s="13">
        <v>0.20334734638218049</v>
      </c>
      <c r="AK11" s="13">
        <v>0.29455701018690728</v>
      </c>
      <c r="AL11" s="13">
        <v>0.20753940559698919</v>
      </c>
      <c r="AM11" s="13">
        <v>0.26999131959580791</v>
      </c>
      <c r="AO11" s="13">
        <v>0.25029431014144038</v>
      </c>
      <c r="AP11" s="13">
        <v>0.209269040626272</v>
      </c>
      <c r="AQ11" s="13">
        <v>0.18783126075631329</v>
      </c>
      <c r="AR11" s="13">
        <v>0.29991416107142138</v>
      </c>
      <c r="AS11" s="13">
        <v>0.16400767062442939</v>
      </c>
      <c r="AT11" s="13">
        <v>0.2819340677260756</v>
      </c>
      <c r="AV11" s="13">
        <v>0.22468286029286599</v>
      </c>
      <c r="AW11" s="13">
        <v>0.20349158934883141</v>
      </c>
      <c r="AX11" s="13">
        <v>0.26979606646813648</v>
      </c>
      <c r="AY11" s="13">
        <v>0.1817617432774413</v>
      </c>
      <c r="AZ11" s="13">
        <v>0.27665637042154462</v>
      </c>
      <c r="BB11" s="13">
        <v>0.23324195085988261</v>
      </c>
      <c r="BC11" s="13">
        <v>0.2443846235168628</v>
      </c>
      <c r="BD11" s="13">
        <v>0.20043244829970139</v>
      </c>
      <c r="BE11" s="13">
        <v>0.29651379554360702</v>
      </c>
      <c r="BF11" s="13">
        <v>0.21415106746366061</v>
      </c>
      <c r="BH11" s="13">
        <v>0.24429446551392761</v>
      </c>
      <c r="BI11" s="13">
        <v>0.23043936032519541</v>
      </c>
      <c r="BJ11" s="13">
        <v>0.20632410969843651</v>
      </c>
      <c r="BK11" s="13">
        <v>0.28896940145872951</v>
      </c>
      <c r="BL11" s="13">
        <v>0.19065089889497511</v>
      </c>
      <c r="BN11" s="13">
        <v>0.2367712818597203</v>
      </c>
      <c r="BO11" s="13">
        <v>0.21588338406577709</v>
      </c>
      <c r="BP11" s="13">
        <v>0.28237064570394482</v>
      </c>
      <c r="BQ11" s="13">
        <v>0.2419898678569726</v>
      </c>
      <c r="BR11" s="13">
        <v>0.1836540454295098</v>
      </c>
      <c r="BS11" s="13">
        <v>0.24326885365281481</v>
      </c>
    </row>
    <row r="12" spans="2:73" ht="19" customHeight="1" x14ac:dyDescent="0.35">
      <c r="B12" s="12" t="s">
        <v>125</v>
      </c>
      <c r="C12" s="13">
        <v>0.1213853075065188</v>
      </c>
      <c r="D12" s="13">
        <v>7.7194793618316021E-2</v>
      </c>
      <c r="E12" s="13">
        <v>8.3377293061128468E-2</v>
      </c>
      <c r="F12" s="13">
        <v>0.1214926829216377</v>
      </c>
      <c r="G12" s="13">
        <v>0.11366993511798019</v>
      </c>
      <c r="H12" s="13">
        <v>0.13335611364854769</v>
      </c>
      <c r="I12" s="13">
        <v>0.1653153374101014</v>
      </c>
      <c r="K12" s="13">
        <v>0.11110066055702079</v>
      </c>
      <c r="L12" s="13">
        <v>0.13194843063997549</v>
      </c>
      <c r="N12" s="13">
        <v>0.1178737553622117</v>
      </c>
      <c r="O12" s="13">
        <v>0.1263492691371767</v>
      </c>
      <c r="P12" s="13">
        <v>0.1229259703127215</v>
      </c>
      <c r="Q12" s="13">
        <v>0.1147509943667885</v>
      </c>
      <c r="S12" s="13">
        <v>9.5867909041944629E-2</v>
      </c>
      <c r="T12" s="13">
        <v>8.9080242686625177E-2</v>
      </c>
      <c r="U12" s="13">
        <v>0.22995813902714499</v>
      </c>
      <c r="V12" s="13">
        <v>0.1633069531658411</v>
      </c>
      <c r="W12" s="13">
        <v>0.15237843830768549</v>
      </c>
      <c r="X12" s="13">
        <v>0.1486017067861935</v>
      </c>
      <c r="Y12" s="13">
        <v>8.8817585184914102E-2</v>
      </c>
      <c r="Z12" s="13">
        <v>6.089833407184251E-2</v>
      </c>
      <c r="AB12" s="13">
        <v>9.807130663782572E-2</v>
      </c>
      <c r="AC12" s="13">
        <v>0.12233021851538969</v>
      </c>
      <c r="AD12" s="13">
        <v>0.14383949662285561</v>
      </c>
      <c r="AE12" s="13">
        <v>0.14611134126856959</v>
      </c>
      <c r="AF12" s="13">
        <v>0.11552283912868019</v>
      </c>
      <c r="AH12" s="13">
        <v>6.4123151011685434E-2</v>
      </c>
      <c r="AI12" s="13">
        <v>0.114678156059876</v>
      </c>
      <c r="AJ12" s="13">
        <v>0.27127448038519653</v>
      </c>
      <c r="AK12" s="13">
        <v>0.13562779138665779</v>
      </c>
      <c r="AL12" s="13">
        <v>9.5562101550281303E-2</v>
      </c>
      <c r="AM12" s="13">
        <v>0.17161075382106381</v>
      </c>
      <c r="AO12" s="13">
        <v>7.2404440522670796E-2</v>
      </c>
      <c r="AP12" s="13">
        <v>0.12531809500658431</v>
      </c>
      <c r="AQ12" s="13">
        <v>0.26278811417795028</v>
      </c>
      <c r="AR12" s="13">
        <v>0.1148852858936593</v>
      </c>
      <c r="AS12" s="13">
        <v>7.8426909251084795E-2</v>
      </c>
      <c r="AT12" s="13">
        <v>0.16967241883319001</v>
      </c>
      <c r="AV12" s="13">
        <v>8.259317659766352E-2</v>
      </c>
      <c r="AW12" s="13">
        <v>0.25223448735391518</v>
      </c>
      <c r="AX12" s="13">
        <v>0.13000400845543719</v>
      </c>
      <c r="AY12" s="13">
        <v>8.5434245094727565E-2</v>
      </c>
      <c r="AZ12" s="13">
        <v>0.16775924588137209</v>
      </c>
      <c r="BB12" s="13">
        <v>8.4435188450410523E-2</v>
      </c>
      <c r="BC12" s="13">
        <v>0.13065555750538321</v>
      </c>
      <c r="BD12" s="13">
        <v>0.2546742417559742</v>
      </c>
      <c r="BE12" s="13">
        <v>0.1711227389727776</v>
      </c>
      <c r="BF12" s="13">
        <v>0.1118324121085722</v>
      </c>
      <c r="BH12" s="13">
        <v>8.25641346130946E-2</v>
      </c>
      <c r="BI12" s="13">
        <v>0.13378895547271999</v>
      </c>
      <c r="BJ12" s="13">
        <v>0.23812483748934049</v>
      </c>
      <c r="BK12" s="13">
        <v>0.18133542304127279</v>
      </c>
      <c r="BL12" s="13">
        <v>9.8447646854417203E-2</v>
      </c>
      <c r="BN12" s="13">
        <v>0.130476905262357</v>
      </c>
      <c r="BO12" s="13">
        <v>0.27468797758232372</v>
      </c>
      <c r="BP12" s="13">
        <v>0.1054171513451982</v>
      </c>
      <c r="BQ12" s="13">
        <v>0.1425757951846211</v>
      </c>
      <c r="BR12" s="13">
        <v>6.4069633601952947E-2</v>
      </c>
      <c r="BS12" s="13">
        <v>8.2497724100251107E-2</v>
      </c>
    </row>
    <row r="13" spans="2:73" ht="19" customHeight="1" x14ac:dyDescent="0.35">
      <c r="B13" s="12" t="s">
        <v>126</v>
      </c>
      <c r="C13" s="13">
        <v>8.0512642511528398E-2</v>
      </c>
      <c r="D13" s="13">
        <v>5.465392745439332E-2</v>
      </c>
      <c r="E13" s="13">
        <v>4.8027210747631902E-2</v>
      </c>
      <c r="F13" s="13">
        <v>7.8846558928690511E-2</v>
      </c>
      <c r="G13" s="13">
        <v>5.469635711892732E-2</v>
      </c>
      <c r="H13" s="13">
        <v>0.12820949858825659</v>
      </c>
      <c r="I13" s="13">
        <v>0.1010703841295072</v>
      </c>
      <c r="K13" s="13">
        <v>9.4052308043253624E-2</v>
      </c>
      <c r="L13" s="13">
        <v>6.7157526168857548E-2</v>
      </c>
      <c r="N13" s="13">
        <v>7.022108915427E-2</v>
      </c>
      <c r="O13" s="13">
        <v>9.1028176816006806E-2</v>
      </c>
      <c r="P13" s="13">
        <v>8.648203704528766E-2</v>
      </c>
      <c r="Q13" s="13">
        <v>6.9269842969564413E-2</v>
      </c>
      <c r="S13" s="13">
        <v>8.1209956436863573E-2</v>
      </c>
      <c r="T13" s="13">
        <v>4.4996377268871297E-2</v>
      </c>
      <c r="U13" s="13">
        <v>9.885790570899182E-2</v>
      </c>
      <c r="V13" s="13">
        <v>8.4585204317660298E-2</v>
      </c>
      <c r="W13" s="13">
        <v>0.1120723587579463</v>
      </c>
      <c r="X13" s="13">
        <v>0.1002329549013766</v>
      </c>
      <c r="Y13" s="13">
        <v>3.5400055160200908E-2</v>
      </c>
      <c r="Z13" s="13">
        <v>7.8579428732239165E-2</v>
      </c>
      <c r="AB13" s="13">
        <v>8.0024352919588454E-2</v>
      </c>
      <c r="AC13" s="13">
        <v>7.6291925812128583E-2</v>
      </c>
      <c r="AD13" s="13">
        <v>8.7872009454229752E-2</v>
      </c>
      <c r="AE13" s="13">
        <v>7.2828276775870504E-2</v>
      </c>
      <c r="AF13" s="13">
        <v>9.0310771876496901E-2</v>
      </c>
      <c r="AH13" s="13">
        <v>4.8567225192831041E-2</v>
      </c>
      <c r="AI13" s="13">
        <v>4.7315281042100817E-2</v>
      </c>
      <c r="AJ13" s="13">
        <v>0.1056229036806923</v>
      </c>
      <c r="AK13" s="13">
        <v>8.4042857162594409E-2</v>
      </c>
      <c r="AL13" s="13">
        <v>4.3146377360037881E-2</v>
      </c>
      <c r="AM13" s="13">
        <v>0.1998201150146981</v>
      </c>
      <c r="AO13" s="13">
        <v>5.0770402468797118E-2</v>
      </c>
      <c r="AP13" s="13">
        <v>5.0515470071526972E-2</v>
      </c>
      <c r="AQ13" s="13">
        <v>0.11885771380130671</v>
      </c>
      <c r="AR13" s="13">
        <v>8.5356478910103631E-2</v>
      </c>
      <c r="AS13" s="13">
        <v>3.5792460516758932E-2</v>
      </c>
      <c r="AT13" s="13">
        <v>0.1825424984431713</v>
      </c>
      <c r="AV13" s="13">
        <v>4.5567767990668577E-2</v>
      </c>
      <c r="AW13" s="13">
        <v>9.6281497767520124E-2</v>
      </c>
      <c r="AX13" s="13">
        <v>9.7407233271911003E-2</v>
      </c>
      <c r="AY13" s="13">
        <v>4.0225334844429528E-2</v>
      </c>
      <c r="AZ13" s="13">
        <v>0.17653080732016149</v>
      </c>
      <c r="BB13" s="13">
        <v>5.998169798913023E-2</v>
      </c>
      <c r="BC13" s="13">
        <v>4.4417227142848799E-2</v>
      </c>
      <c r="BD13" s="13">
        <v>0.2111797999681829</v>
      </c>
      <c r="BE13" s="13">
        <v>4.7494153496797968E-2</v>
      </c>
      <c r="BF13" s="13">
        <v>2.1846446689084809E-2</v>
      </c>
      <c r="BH13" s="13">
        <v>6.2279551317086998E-2</v>
      </c>
      <c r="BI13" s="13">
        <v>4.5616999034162109E-2</v>
      </c>
      <c r="BJ13" s="13">
        <v>0.19007430195871641</v>
      </c>
      <c r="BK13" s="13">
        <v>5.0794661691261747E-2</v>
      </c>
      <c r="BL13" s="13">
        <v>1.0978876067537559E-2</v>
      </c>
      <c r="BN13" s="13">
        <v>6.3567150564879729E-2</v>
      </c>
      <c r="BO13" s="13">
        <v>0.14303010522538101</v>
      </c>
      <c r="BP13" s="13">
        <v>0.1068419804211191</v>
      </c>
      <c r="BQ13" s="13">
        <v>0.18180333659814549</v>
      </c>
      <c r="BR13" s="13">
        <v>5.5123036359382878E-2</v>
      </c>
      <c r="BS13" s="13">
        <v>5.0403685512926948E-2</v>
      </c>
    </row>
    <row r="14" spans="2:73" ht="19" customHeight="1" x14ac:dyDescent="0.35">
      <c r="B14" s="12" t="s">
        <v>210</v>
      </c>
      <c r="C14" s="13">
        <v>6.0506785992226517E-2</v>
      </c>
      <c r="D14" s="13">
        <v>0.105601646810452</v>
      </c>
      <c r="E14" s="13">
        <v>8.2061821376927052E-2</v>
      </c>
      <c r="F14" s="13">
        <v>7.449765576792125E-2</v>
      </c>
      <c r="G14" s="13">
        <v>3.7958515120225543E-2</v>
      </c>
      <c r="H14" s="13">
        <v>5.725723295359577E-2</v>
      </c>
      <c r="I14" s="13">
        <v>3.492292874979519E-2</v>
      </c>
      <c r="K14" s="13">
        <v>2.9794130673856351E-2</v>
      </c>
      <c r="L14" s="13">
        <v>9.1358452722820796E-2</v>
      </c>
      <c r="N14" s="13">
        <v>2.440168257016424E-2</v>
      </c>
      <c r="O14" s="13">
        <v>5.7305800646808097E-2</v>
      </c>
      <c r="P14" s="13">
        <v>7.3220268580439674E-2</v>
      </c>
      <c r="Q14" s="13">
        <v>7.9996197555454271E-2</v>
      </c>
      <c r="S14" s="13">
        <v>5.5865634106152827E-2</v>
      </c>
      <c r="T14" s="13">
        <v>6.8734960402311654E-2</v>
      </c>
      <c r="U14" s="13">
        <v>1.5112959137247001E-2</v>
      </c>
      <c r="V14" s="13">
        <v>9.7113419727000022E-2</v>
      </c>
      <c r="W14" s="13">
        <v>6.4021134781768033E-2</v>
      </c>
      <c r="X14" s="13">
        <v>2.3434838501498131E-2</v>
      </c>
      <c r="Y14" s="13">
        <v>6.4534706395895577E-2</v>
      </c>
      <c r="Z14" s="13">
        <v>6.4164646892398661E-2</v>
      </c>
      <c r="AB14" s="13">
        <v>7.7790316954068003E-2</v>
      </c>
      <c r="AC14" s="13">
        <v>5.1380218218164381E-2</v>
      </c>
      <c r="AD14" s="13">
        <v>4.1957538741763778E-2</v>
      </c>
      <c r="AE14" s="13">
        <v>7.2429849547174949E-2</v>
      </c>
      <c r="AF14" s="13">
        <v>1.162863588005783E-2</v>
      </c>
      <c r="AH14" s="13">
        <v>5.2680158021886483E-2</v>
      </c>
      <c r="AI14" s="13">
        <v>4.9759501720541884E-3</v>
      </c>
      <c r="AJ14" s="13">
        <v>1.535822395120915E-2</v>
      </c>
      <c r="AK14" s="13">
        <v>8.8447127736360029E-2</v>
      </c>
      <c r="AL14" s="13">
        <v>7.2875229907867378E-2</v>
      </c>
      <c r="AM14" s="13">
        <v>4.6852056259368211E-2</v>
      </c>
      <c r="AO14" s="13">
        <v>6.4381795575690112E-2</v>
      </c>
      <c r="AP14" s="13">
        <v>5.0626837427311432E-3</v>
      </c>
      <c r="AQ14" s="13">
        <v>1.507057966211002E-2</v>
      </c>
      <c r="AR14" s="13">
        <v>8.0118540038972702E-2</v>
      </c>
      <c r="AS14" s="13">
        <v>5.6235307550648747E-2</v>
      </c>
      <c r="AT14" s="13">
        <v>4.4143574024447969E-2</v>
      </c>
      <c r="AV14" s="13">
        <v>2.434983713393081E-2</v>
      </c>
      <c r="AW14" s="13">
        <v>1.47127239169047E-2</v>
      </c>
      <c r="AX14" s="13">
        <v>4.162936005985822E-2</v>
      </c>
      <c r="AY14" s="13">
        <v>4.6327654362526373E-2</v>
      </c>
      <c r="AZ14" s="13">
        <v>4.9568747324754643E-2</v>
      </c>
      <c r="BB14" s="13">
        <v>5.6372890713332E-2</v>
      </c>
      <c r="BC14" s="13">
        <v>1.809933830430157E-2</v>
      </c>
      <c r="BD14" s="13">
        <v>2.0216260743489131E-2</v>
      </c>
      <c r="BE14" s="13">
        <v>4.2990117952156882E-2</v>
      </c>
      <c r="BF14" s="13">
        <v>7.2699571100938068E-2</v>
      </c>
      <c r="BH14" s="13">
        <v>6.1097878301451462E-2</v>
      </c>
      <c r="BI14" s="13">
        <v>1.496859378103272E-2</v>
      </c>
      <c r="BJ14" s="13">
        <v>1.913661314159136E-2</v>
      </c>
      <c r="BK14" s="13">
        <v>5.8708481610067427E-2</v>
      </c>
      <c r="BL14" s="13">
        <v>2.4633662112185709E-2</v>
      </c>
      <c r="BN14" s="13">
        <v>1.7253045806856059E-2</v>
      </c>
      <c r="BO14" s="13">
        <v>3.0712704906110319E-2</v>
      </c>
      <c r="BP14" s="13">
        <v>5.5714124329713753E-2</v>
      </c>
      <c r="BQ14" s="13">
        <v>3.0041662269627688E-2</v>
      </c>
      <c r="BR14" s="13">
        <v>9.5808353848799627E-2</v>
      </c>
      <c r="BS14" s="13">
        <v>5.7368295290326013E-2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U19"/>
  <sheetViews>
    <sheetView showGridLines="0" workbookViewId="0">
      <pane xSplit="2" topLeftCell="C1" activePane="topRight" state="frozen"/>
      <selection pane="topRight" activeCell="D2" sqref="D2:BU2"/>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9.7650421156299835E-2</v>
      </c>
      <c r="D9" s="13">
        <v>9.3930345790994393E-2</v>
      </c>
      <c r="E9" s="13">
        <v>0.16475991783775731</v>
      </c>
      <c r="F9" s="13">
        <v>0.118612620262985</v>
      </c>
      <c r="G9" s="13">
        <v>5.8039908503051782E-2</v>
      </c>
      <c r="H9" s="13">
        <v>6.5499192357014777E-2</v>
      </c>
      <c r="I9" s="13">
        <v>8.9325678069074529E-2</v>
      </c>
      <c r="K9" s="13">
        <v>0.12303240292040971</v>
      </c>
      <c r="L9" s="13">
        <v>7.0198712178804606E-2</v>
      </c>
      <c r="N9" s="13">
        <v>0.1460510312255951</v>
      </c>
      <c r="O9" s="13">
        <v>8.9462394661151023E-2</v>
      </c>
      <c r="P9" s="13">
        <v>8.361414229324797E-2</v>
      </c>
      <c r="Q9" s="13">
        <v>8.6593593326999799E-2</v>
      </c>
      <c r="S9" s="13">
        <v>0.1089052663612716</v>
      </c>
      <c r="T9" s="13">
        <v>0.1149635052170208</v>
      </c>
      <c r="U9" s="13">
        <v>9.8788545807762793E-2</v>
      </c>
      <c r="V9" s="13">
        <v>9.5007251254131425E-2</v>
      </c>
      <c r="W9" s="13">
        <v>7.7251140565535989E-2</v>
      </c>
      <c r="X9" s="13">
        <v>7.2795761634218484E-2</v>
      </c>
      <c r="Y9" s="13">
        <v>4.9971184431701107E-2</v>
      </c>
      <c r="Z9" s="13">
        <v>0.1119388216459775</v>
      </c>
      <c r="AB9" s="13">
        <v>6.9323155511863382E-2</v>
      </c>
      <c r="AC9" s="13">
        <v>8.7905109057604833E-2</v>
      </c>
      <c r="AD9" s="13">
        <v>9.7738833803086247E-2</v>
      </c>
      <c r="AE9" s="13">
        <v>0.1037364093056501</v>
      </c>
      <c r="AF9" s="13">
        <v>0.18915429925492891</v>
      </c>
      <c r="AH9" s="13">
        <v>9.3188591161721193E-2</v>
      </c>
      <c r="AI9" s="13">
        <v>0.13275031509407009</v>
      </c>
      <c r="AJ9" s="13">
        <v>9.8658701741427907E-2</v>
      </c>
      <c r="AK9" s="13">
        <v>4.5129450532053993E-2</v>
      </c>
      <c r="AL9" s="13">
        <v>0.1073567592813363</v>
      </c>
      <c r="AM9" s="13">
        <v>0.1097158916083143</v>
      </c>
      <c r="AO9" s="13">
        <v>8.9453357775771292E-2</v>
      </c>
      <c r="AP9" s="13">
        <v>0.13208353190261349</v>
      </c>
      <c r="AQ9" s="13">
        <v>0.1025327454608348</v>
      </c>
      <c r="AR9" s="13">
        <v>5.8492050608734372E-2</v>
      </c>
      <c r="AS9" s="13">
        <v>0.1050859867533899</v>
      </c>
      <c r="AT9" s="13">
        <v>0.1060085712853789</v>
      </c>
      <c r="AV9" s="13">
        <v>0.1401852541271503</v>
      </c>
      <c r="AW9" s="13">
        <v>0.1098024794915867</v>
      </c>
      <c r="AX9" s="13">
        <v>6.3054310442235736E-2</v>
      </c>
      <c r="AY9" s="13">
        <v>0.13725352646524269</v>
      </c>
      <c r="AZ9" s="13">
        <v>0.1181576945991107</v>
      </c>
      <c r="BB9" s="13">
        <v>9.1987476734303852E-2</v>
      </c>
      <c r="BC9" s="13">
        <v>0.14077580513497981</v>
      </c>
      <c r="BD9" s="13">
        <v>0.1133978239593792</v>
      </c>
      <c r="BE9" s="13">
        <v>0.10116848889259859</v>
      </c>
      <c r="BF9" s="13">
        <v>0.10075129005779219</v>
      </c>
      <c r="BH9" s="13">
        <v>9.5620461654597713E-2</v>
      </c>
      <c r="BI9" s="13">
        <v>0.1410094165024213</v>
      </c>
      <c r="BJ9" s="13">
        <v>0.1052734100836622</v>
      </c>
      <c r="BK9" s="13">
        <v>0.1092335324017851</v>
      </c>
      <c r="BL9" s="13">
        <v>0.13621077092131301</v>
      </c>
      <c r="BN9" s="13">
        <v>0.11060448592538639</v>
      </c>
      <c r="BO9" s="13">
        <v>0.1426797809462102</v>
      </c>
      <c r="BP9" s="13">
        <v>7.7062269683377302E-2</v>
      </c>
      <c r="BQ9" s="13">
        <v>0.10840704270242579</v>
      </c>
      <c r="BR9" s="13">
        <v>0.1618690665054521</v>
      </c>
      <c r="BS9" s="13">
        <v>8.4440449017395142E-2</v>
      </c>
    </row>
    <row r="10" spans="2:73" ht="19" customHeight="1" x14ac:dyDescent="0.35">
      <c r="B10" s="12" t="s">
        <v>123</v>
      </c>
      <c r="C10" s="13">
        <v>0.25710562782531871</v>
      </c>
      <c r="D10" s="13">
        <v>0.24090209005974089</v>
      </c>
      <c r="E10" s="13">
        <v>0.32756830598854431</v>
      </c>
      <c r="F10" s="13">
        <v>0.2534927556878343</v>
      </c>
      <c r="G10" s="13">
        <v>0.26671692881458398</v>
      </c>
      <c r="H10" s="13">
        <v>0.18331681216103379</v>
      </c>
      <c r="I10" s="13">
        <v>0.26156059468119069</v>
      </c>
      <c r="K10" s="13">
        <v>0.29964800378294459</v>
      </c>
      <c r="L10" s="13">
        <v>0.21515258877424959</v>
      </c>
      <c r="N10" s="13">
        <v>0.34502478117989138</v>
      </c>
      <c r="O10" s="13">
        <v>0.2577554421586884</v>
      </c>
      <c r="P10" s="13">
        <v>0.24690477619863671</v>
      </c>
      <c r="Q10" s="13">
        <v>0.20362954545914261</v>
      </c>
      <c r="S10" s="13">
        <v>0.2923146451436644</v>
      </c>
      <c r="T10" s="13">
        <v>0.26414624111364432</v>
      </c>
      <c r="U10" s="13">
        <v>0.22455509069656321</v>
      </c>
      <c r="V10" s="13">
        <v>0.22101999968372871</v>
      </c>
      <c r="W10" s="13">
        <v>0.25102935120922781</v>
      </c>
      <c r="X10" s="13">
        <v>0.2057230484391446</v>
      </c>
      <c r="Y10" s="13">
        <v>0.32030565940962141</v>
      </c>
      <c r="Z10" s="13">
        <v>0.25783513708307482</v>
      </c>
      <c r="AB10" s="13">
        <v>0.21938748985317799</v>
      </c>
      <c r="AC10" s="13">
        <v>0.26169371588542378</v>
      </c>
      <c r="AD10" s="13">
        <v>0.2354566496271821</v>
      </c>
      <c r="AE10" s="13">
        <v>0.2639768909293162</v>
      </c>
      <c r="AF10" s="13">
        <v>0.37917639382674739</v>
      </c>
      <c r="AH10" s="13">
        <v>0.23569927373843841</v>
      </c>
      <c r="AI10" s="13">
        <v>0.33918615875889868</v>
      </c>
      <c r="AJ10" s="13">
        <v>0.2930898967725229</v>
      </c>
      <c r="AK10" s="13">
        <v>0.3469781460369884</v>
      </c>
      <c r="AL10" s="13">
        <v>0.21567572119185421</v>
      </c>
      <c r="AM10" s="13">
        <v>0.23582887697333141</v>
      </c>
      <c r="AO10" s="13">
        <v>0.23828915860518429</v>
      </c>
      <c r="AP10" s="13">
        <v>0.34894276787578299</v>
      </c>
      <c r="AQ10" s="13">
        <v>0.29702995434021412</v>
      </c>
      <c r="AR10" s="13">
        <v>0.27656850526406751</v>
      </c>
      <c r="AS10" s="13">
        <v>0.21804969376802799</v>
      </c>
      <c r="AT10" s="13">
        <v>0.25141133082759182</v>
      </c>
      <c r="AV10" s="13">
        <v>0.33321754696444522</v>
      </c>
      <c r="AW10" s="13">
        <v>0.29719735879782289</v>
      </c>
      <c r="AX10" s="13">
        <v>0.29851955508312938</v>
      </c>
      <c r="AY10" s="13">
        <v>0.24264707019136561</v>
      </c>
      <c r="AZ10" s="13">
        <v>0.25453371793693058</v>
      </c>
      <c r="BB10" s="13">
        <v>0.2292275843361605</v>
      </c>
      <c r="BC10" s="13">
        <v>0.29770065819230901</v>
      </c>
      <c r="BD10" s="13">
        <v>0.33010079634069628</v>
      </c>
      <c r="BE10" s="13">
        <v>0.38489856879143891</v>
      </c>
      <c r="BF10" s="13">
        <v>0.22372963576083621</v>
      </c>
      <c r="BH10" s="13">
        <v>0.2333763659273243</v>
      </c>
      <c r="BI10" s="13">
        <v>0.29632379260337532</v>
      </c>
      <c r="BJ10" s="13">
        <v>0.36203287908810411</v>
      </c>
      <c r="BK10" s="13">
        <v>0.30723731797420728</v>
      </c>
      <c r="BL10" s="13">
        <v>0.21605419602590789</v>
      </c>
      <c r="BN10" s="13">
        <v>0.29792059290155049</v>
      </c>
      <c r="BO10" s="13">
        <v>0.31475974676982382</v>
      </c>
      <c r="BP10" s="13">
        <v>0.3609366152913196</v>
      </c>
      <c r="BQ10" s="13">
        <v>0.30696727581073391</v>
      </c>
      <c r="BR10" s="13">
        <v>0.18040472719118211</v>
      </c>
      <c r="BS10" s="13">
        <v>0.22180639563323251</v>
      </c>
    </row>
    <row r="11" spans="2:73" ht="32.15" customHeight="1" x14ac:dyDescent="0.35">
      <c r="B11" s="12" t="s">
        <v>124</v>
      </c>
      <c r="C11" s="13">
        <v>0.25502621779608181</v>
      </c>
      <c r="D11" s="13">
        <v>0.2370960540034612</v>
      </c>
      <c r="E11" s="13">
        <v>0.1641621871324036</v>
      </c>
      <c r="F11" s="13">
        <v>0.26797236246484951</v>
      </c>
      <c r="G11" s="13">
        <v>0.28071950691317388</v>
      </c>
      <c r="H11" s="13">
        <v>0.28832737045820422</v>
      </c>
      <c r="I11" s="13">
        <v>0.27763204071429037</v>
      </c>
      <c r="K11" s="13">
        <v>0.25333264431739522</v>
      </c>
      <c r="L11" s="13">
        <v>0.25730470438938807</v>
      </c>
      <c r="N11" s="13">
        <v>0.23128091208170989</v>
      </c>
      <c r="O11" s="13">
        <v>0.26119137836706668</v>
      </c>
      <c r="P11" s="13">
        <v>0.27062343676663381</v>
      </c>
      <c r="Q11" s="13">
        <v>0.2461106183853696</v>
      </c>
      <c r="S11" s="13">
        <v>0.23423156503193349</v>
      </c>
      <c r="T11" s="13">
        <v>0.2850059484855158</v>
      </c>
      <c r="U11" s="13">
        <v>0.28834717282654809</v>
      </c>
      <c r="V11" s="13">
        <v>0.2029057443318725</v>
      </c>
      <c r="W11" s="13">
        <v>0.24967092154737899</v>
      </c>
      <c r="X11" s="13">
        <v>0.34384339197837588</v>
      </c>
      <c r="Y11" s="13">
        <v>0.29479506354257129</v>
      </c>
      <c r="Z11" s="13">
        <v>0.21901312871621509</v>
      </c>
      <c r="AB11" s="13">
        <v>0.27948819378485518</v>
      </c>
      <c r="AC11" s="13">
        <v>0.25231365000934292</v>
      </c>
      <c r="AD11" s="13">
        <v>0.28749462343426918</v>
      </c>
      <c r="AE11" s="13">
        <v>0.23408067570080729</v>
      </c>
      <c r="AF11" s="13">
        <v>0.18540509383215251</v>
      </c>
      <c r="AH11" s="13">
        <v>0.2289992777150075</v>
      </c>
      <c r="AI11" s="13">
        <v>0.28167524819766482</v>
      </c>
      <c r="AJ11" s="13">
        <v>0.23466967306096909</v>
      </c>
      <c r="AK11" s="13">
        <v>0.28087393164612301</v>
      </c>
      <c r="AL11" s="13">
        <v>0.2449670994020505</v>
      </c>
      <c r="AM11" s="13">
        <v>0.2992185222478605</v>
      </c>
      <c r="AO11" s="13">
        <v>0.23973674388338351</v>
      </c>
      <c r="AP11" s="13">
        <v>0.28469095674595751</v>
      </c>
      <c r="AQ11" s="13">
        <v>0.22447774795115771</v>
      </c>
      <c r="AR11" s="13">
        <v>0.30437000975851319</v>
      </c>
      <c r="AS11" s="13">
        <v>0.23002386432597141</v>
      </c>
      <c r="AT11" s="13">
        <v>0.2971157838590614</v>
      </c>
      <c r="AV11" s="13">
        <v>0.26954743926985048</v>
      </c>
      <c r="AW11" s="13">
        <v>0.23552268443329971</v>
      </c>
      <c r="AX11" s="13">
        <v>0.28671084108664507</v>
      </c>
      <c r="AY11" s="13">
        <v>0.21668338677341711</v>
      </c>
      <c r="AZ11" s="13">
        <v>0.29202467759234912</v>
      </c>
      <c r="BB11" s="13">
        <v>0.22464344040663439</v>
      </c>
      <c r="BC11" s="13">
        <v>0.28336341843679158</v>
      </c>
      <c r="BD11" s="13">
        <v>0.2472062537710327</v>
      </c>
      <c r="BE11" s="13">
        <v>0.26473085828987619</v>
      </c>
      <c r="BF11" s="13">
        <v>0.24002516339507249</v>
      </c>
      <c r="BH11" s="13">
        <v>0.22309450497922431</v>
      </c>
      <c r="BI11" s="13">
        <v>0.29274614340728988</v>
      </c>
      <c r="BJ11" s="13">
        <v>0.2342339513701539</v>
      </c>
      <c r="BK11" s="13">
        <v>0.30199185567634101</v>
      </c>
      <c r="BL11" s="13">
        <v>0.19409107876242179</v>
      </c>
      <c r="BN11" s="13">
        <v>0.31315949407716581</v>
      </c>
      <c r="BO11" s="13">
        <v>0.20631297145629379</v>
      </c>
      <c r="BP11" s="13">
        <v>0.28999202798953788</v>
      </c>
      <c r="BQ11" s="13">
        <v>0.28351065315417912</v>
      </c>
      <c r="BR11" s="13">
        <v>0.2272527406966324</v>
      </c>
      <c r="BS11" s="13">
        <v>0.19988510216632011</v>
      </c>
    </row>
    <row r="12" spans="2:73" ht="19" customHeight="1" x14ac:dyDescent="0.35">
      <c r="B12" s="12" t="s">
        <v>125</v>
      </c>
      <c r="C12" s="13">
        <v>0.17643089229387171</v>
      </c>
      <c r="D12" s="13">
        <v>0.16905088948295141</v>
      </c>
      <c r="E12" s="13">
        <v>0.1480430943796634</v>
      </c>
      <c r="F12" s="13">
        <v>0.16387682754145039</v>
      </c>
      <c r="G12" s="13">
        <v>0.20880644903130149</v>
      </c>
      <c r="H12" s="13">
        <v>0.2044298359651478</v>
      </c>
      <c r="I12" s="13">
        <v>0.164454276625837</v>
      </c>
      <c r="K12" s="13">
        <v>0.15978355420771209</v>
      </c>
      <c r="L12" s="13">
        <v>0.1934830026902625</v>
      </c>
      <c r="N12" s="13">
        <v>0.14158930966840461</v>
      </c>
      <c r="O12" s="13">
        <v>0.19698103359548849</v>
      </c>
      <c r="P12" s="13">
        <v>0.1632350592047849</v>
      </c>
      <c r="Q12" s="13">
        <v>0.18675666079215611</v>
      </c>
      <c r="S12" s="13">
        <v>0.16634725669033409</v>
      </c>
      <c r="T12" s="13">
        <v>0.16878582252923169</v>
      </c>
      <c r="U12" s="13">
        <v>0.19534399749412529</v>
      </c>
      <c r="V12" s="13">
        <v>0.19805191488757409</v>
      </c>
      <c r="W12" s="13">
        <v>0.14361163115772541</v>
      </c>
      <c r="X12" s="13">
        <v>0.2015484270936512</v>
      </c>
      <c r="Y12" s="13">
        <v>0.2110156269882659</v>
      </c>
      <c r="Z12" s="13">
        <v>0.172706268542624</v>
      </c>
      <c r="AB12" s="13">
        <v>0.19017769124395531</v>
      </c>
      <c r="AC12" s="13">
        <v>0.16866904223532869</v>
      </c>
      <c r="AD12" s="13">
        <v>0.19220204655450979</v>
      </c>
      <c r="AE12" s="13">
        <v>0.2200030329899523</v>
      </c>
      <c r="AF12" s="13">
        <v>0.14440203008896091</v>
      </c>
      <c r="AH12" s="13">
        <v>0.18433332389497739</v>
      </c>
      <c r="AI12" s="13">
        <v>0.14802985325471499</v>
      </c>
      <c r="AJ12" s="13">
        <v>0.23320545706269419</v>
      </c>
      <c r="AK12" s="13">
        <v>0.1346476898823705</v>
      </c>
      <c r="AL12" s="13">
        <v>0.19683707965810829</v>
      </c>
      <c r="AM12" s="13">
        <v>0.1617727257234694</v>
      </c>
      <c r="AO12" s="13">
        <v>0.1929888708548704</v>
      </c>
      <c r="AP12" s="13">
        <v>0.1171082465116102</v>
      </c>
      <c r="AQ12" s="13">
        <v>0.23672735340364739</v>
      </c>
      <c r="AR12" s="13">
        <v>0.1850456125362156</v>
      </c>
      <c r="AS12" s="13">
        <v>0.1697905436630488</v>
      </c>
      <c r="AT12" s="13">
        <v>0.1648849696410023</v>
      </c>
      <c r="AV12" s="13">
        <v>0.14311988890950711</v>
      </c>
      <c r="AW12" s="13">
        <v>0.21719961798103679</v>
      </c>
      <c r="AX12" s="13">
        <v>0.1992381387149898</v>
      </c>
      <c r="AY12" s="13">
        <v>0.16824043967924929</v>
      </c>
      <c r="AZ12" s="13">
        <v>0.15669616712510251</v>
      </c>
      <c r="BB12" s="13">
        <v>0.19372230434097121</v>
      </c>
      <c r="BC12" s="13">
        <v>0.16887901193697261</v>
      </c>
      <c r="BD12" s="13">
        <v>0.16123100390626871</v>
      </c>
      <c r="BE12" s="13">
        <v>6.8481627380437976E-2</v>
      </c>
      <c r="BF12" s="13">
        <v>0.1863101273602093</v>
      </c>
      <c r="BH12" s="13">
        <v>0.18381577866933241</v>
      </c>
      <c r="BI12" s="13">
        <v>0.16368196535571489</v>
      </c>
      <c r="BJ12" s="13">
        <v>0.16137022901850889</v>
      </c>
      <c r="BK12" s="13">
        <v>0.1182468769254853</v>
      </c>
      <c r="BL12" s="13">
        <v>0.2033924378783491</v>
      </c>
      <c r="BN12" s="13">
        <v>0.1511756231714832</v>
      </c>
      <c r="BO12" s="13">
        <v>0.16869984060906101</v>
      </c>
      <c r="BP12" s="13">
        <v>0.1165829314389526</v>
      </c>
      <c r="BQ12" s="13">
        <v>0.148343435876476</v>
      </c>
      <c r="BR12" s="13">
        <v>0.17457711186068339</v>
      </c>
      <c r="BS12" s="13">
        <v>0.21560509230418329</v>
      </c>
    </row>
    <row r="13" spans="2:73" ht="19" customHeight="1" x14ac:dyDescent="0.35">
      <c r="B13" s="12" t="s">
        <v>126</v>
      </c>
      <c r="C13" s="13">
        <v>0.1253724578299438</v>
      </c>
      <c r="D13" s="13">
        <v>0.1188653295657026</v>
      </c>
      <c r="E13" s="13">
        <v>8.1151071899781685E-2</v>
      </c>
      <c r="F13" s="13">
        <v>8.417773693614812E-2</v>
      </c>
      <c r="G13" s="13">
        <v>0.1317044422409924</v>
      </c>
      <c r="H13" s="13">
        <v>0.1721855424938413</v>
      </c>
      <c r="I13" s="13">
        <v>0.14844666309767121</v>
      </c>
      <c r="K13" s="13">
        <v>0.12524917198862379</v>
      </c>
      <c r="L13" s="13">
        <v>0.12578328502055641</v>
      </c>
      <c r="N13" s="13">
        <v>8.4355280167999286E-2</v>
      </c>
      <c r="O13" s="13">
        <v>0.1144304010356183</v>
      </c>
      <c r="P13" s="13">
        <v>0.13145855225149081</v>
      </c>
      <c r="Q13" s="13">
        <v>0.16489898095069261</v>
      </c>
      <c r="S13" s="13">
        <v>0.1074820917263907</v>
      </c>
      <c r="T13" s="13">
        <v>7.0087544676795913E-2</v>
      </c>
      <c r="U13" s="13">
        <v>0.16492621113082229</v>
      </c>
      <c r="V13" s="13">
        <v>0.1520036758215933</v>
      </c>
      <c r="W13" s="13">
        <v>0.18696723333390369</v>
      </c>
      <c r="X13" s="13">
        <v>0.1251709741121062</v>
      </c>
      <c r="Y13" s="13">
        <v>5.7625973565055597E-2</v>
      </c>
      <c r="Z13" s="13">
        <v>0.15566846693201811</v>
      </c>
      <c r="AB13" s="13">
        <v>0.1502844846847935</v>
      </c>
      <c r="AC13" s="13">
        <v>0.14232185313695009</v>
      </c>
      <c r="AD13" s="13">
        <v>0.11370222721404399</v>
      </c>
      <c r="AE13" s="13">
        <v>8.1431090993499267E-2</v>
      </c>
      <c r="AF13" s="13">
        <v>6.7293475351840215E-2</v>
      </c>
      <c r="AH13" s="13">
        <v>0.17451568516539631</v>
      </c>
      <c r="AI13" s="13">
        <v>5.6243040348500958E-2</v>
      </c>
      <c r="AJ13" s="13">
        <v>9.7713392979759714E-2</v>
      </c>
      <c r="AK13" s="13">
        <v>8.1295060463396032E-2</v>
      </c>
      <c r="AL13" s="13">
        <v>0.13544790402491549</v>
      </c>
      <c r="AM13" s="13">
        <v>0.1170422641875894</v>
      </c>
      <c r="AO13" s="13">
        <v>0.14756821971418521</v>
      </c>
      <c r="AP13" s="13">
        <v>6.9898961614465682E-2</v>
      </c>
      <c r="AQ13" s="13">
        <v>8.9599020821681197E-2</v>
      </c>
      <c r="AR13" s="13">
        <v>9.4382836615304153E-2</v>
      </c>
      <c r="AS13" s="13">
        <v>0.18053586469414809</v>
      </c>
      <c r="AT13" s="13">
        <v>0.1131723605981933</v>
      </c>
      <c r="AV13" s="13">
        <v>6.4478925270542137E-2</v>
      </c>
      <c r="AW13" s="13">
        <v>9.6176236436759974E-2</v>
      </c>
      <c r="AX13" s="13">
        <v>8.4170008805831434E-2</v>
      </c>
      <c r="AY13" s="13">
        <v>0.14784138756663379</v>
      </c>
      <c r="AZ13" s="13">
        <v>0.1123964371988677</v>
      </c>
      <c r="BB13" s="13">
        <v>0.17540202840169819</v>
      </c>
      <c r="BC13" s="13">
        <v>5.5768087316647709E-2</v>
      </c>
      <c r="BD13" s="13">
        <v>9.8519466948632353E-2</v>
      </c>
      <c r="BE13" s="13">
        <v>8.8767992744229515E-2</v>
      </c>
      <c r="BF13" s="13">
        <v>0.13046919056744491</v>
      </c>
      <c r="BH13" s="13">
        <v>0.1691352613188126</v>
      </c>
      <c r="BI13" s="13">
        <v>5.4094833421414253E-2</v>
      </c>
      <c r="BJ13" s="13">
        <v>9.6943616998079116E-2</v>
      </c>
      <c r="BK13" s="13">
        <v>9.4936741229833824E-2</v>
      </c>
      <c r="BL13" s="13">
        <v>0.17978120438556369</v>
      </c>
      <c r="BN13" s="13">
        <v>7.3139967841818657E-2</v>
      </c>
      <c r="BO13" s="13">
        <v>0.1011778759793726</v>
      </c>
      <c r="BP13" s="13">
        <v>9.0326005878948165E-2</v>
      </c>
      <c r="BQ13" s="13">
        <v>0.1097194759002376</v>
      </c>
      <c r="BR13" s="13">
        <v>0.13566082597384821</v>
      </c>
      <c r="BS13" s="13">
        <v>0.19719373829654571</v>
      </c>
    </row>
    <row r="14" spans="2:73" ht="19" customHeight="1" x14ac:dyDescent="0.35">
      <c r="B14" s="12" t="s">
        <v>210</v>
      </c>
      <c r="C14" s="13">
        <v>8.8414383098484164E-2</v>
      </c>
      <c r="D14" s="13">
        <v>0.14015529109714969</v>
      </c>
      <c r="E14" s="13">
        <v>0.11431542276184969</v>
      </c>
      <c r="F14" s="13">
        <v>0.1118676971067325</v>
      </c>
      <c r="G14" s="13">
        <v>5.4012764496896473E-2</v>
      </c>
      <c r="H14" s="13">
        <v>8.6241246564757956E-2</v>
      </c>
      <c r="I14" s="13">
        <v>5.8580746811936132E-2</v>
      </c>
      <c r="K14" s="13">
        <v>3.8954222782914598E-2</v>
      </c>
      <c r="L14" s="13">
        <v>0.13807770694673879</v>
      </c>
      <c r="N14" s="13">
        <v>5.1698685676399861E-2</v>
      </c>
      <c r="O14" s="13">
        <v>8.0179350181987089E-2</v>
      </c>
      <c r="P14" s="13">
        <v>0.1041640332852057</v>
      </c>
      <c r="Q14" s="13">
        <v>0.1120106010856394</v>
      </c>
      <c r="S14" s="13">
        <v>9.0719175046405739E-2</v>
      </c>
      <c r="T14" s="13">
        <v>9.7010937977791242E-2</v>
      </c>
      <c r="U14" s="13">
        <v>2.8038982044178241E-2</v>
      </c>
      <c r="V14" s="13">
        <v>0.13101141402109989</v>
      </c>
      <c r="W14" s="13">
        <v>9.146972218622805E-2</v>
      </c>
      <c r="X14" s="13">
        <v>5.0918396742503723E-2</v>
      </c>
      <c r="Y14" s="13">
        <v>6.6286492062784655E-2</v>
      </c>
      <c r="Z14" s="13">
        <v>8.2838177080090475E-2</v>
      </c>
      <c r="AB14" s="13">
        <v>9.1338984921354727E-2</v>
      </c>
      <c r="AC14" s="13">
        <v>8.7096629675349535E-2</v>
      </c>
      <c r="AD14" s="13">
        <v>7.3405619366908578E-2</v>
      </c>
      <c r="AE14" s="13">
        <v>9.6771900080774839E-2</v>
      </c>
      <c r="AF14" s="13">
        <v>3.4568707645370109E-2</v>
      </c>
      <c r="AH14" s="13">
        <v>8.3263848324459211E-2</v>
      </c>
      <c r="AI14" s="13">
        <v>4.2115384346150413E-2</v>
      </c>
      <c r="AJ14" s="13">
        <v>4.2662878382626147E-2</v>
      </c>
      <c r="AK14" s="13">
        <v>0.11107572143906801</v>
      </c>
      <c r="AL14" s="13">
        <v>9.9715436441735E-2</v>
      </c>
      <c r="AM14" s="13">
        <v>7.6421719259435208E-2</v>
      </c>
      <c r="AO14" s="13">
        <v>9.196364916660521E-2</v>
      </c>
      <c r="AP14" s="13">
        <v>4.7275535349570137E-2</v>
      </c>
      <c r="AQ14" s="13">
        <v>4.9633178022464898E-2</v>
      </c>
      <c r="AR14" s="13">
        <v>8.1140985217165229E-2</v>
      </c>
      <c r="AS14" s="13">
        <v>9.6514046795413699E-2</v>
      </c>
      <c r="AT14" s="13">
        <v>6.7406983788772232E-2</v>
      </c>
      <c r="AV14" s="13">
        <v>4.9450945458504827E-2</v>
      </c>
      <c r="AW14" s="13">
        <v>4.4101622859493803E-2</v>
      </c>
      <c r="AX14" s="13">
        <v>6.8307145867168476E-2</v>
      </c>
      <c r="AY14" s="13">
        <v>8.7334189324091344E-2</v>
      </c>
      <c r="AZ14" s="13">
        <v>6.6191305547639412E-2</v>
      </c>
      <c r="BB14" s="13">
        <v>8.5017165780231607E-2</v>
      </c>
      <c r="BC14" s="13">
        <v>5.3513018982299272E-2</v>
      </c>
      <c r="BD14" s="13">
        <v>4.9544655073990453E-2</v>
      </c>
      <c r="BE14" s="13">
        <v>9.1952463901418799E-2</v>
      </c>
      <c r="BF14" s="13">
        <v>0.1187145928586447</v>
      </c>
      <c r="BH14" s="13">
        <v>9.4957627450708612E-2</v>
      </c>
      <c r="BI14" s="13">
        <v>5.2143848709784432E-2</v>
      </c>
      <c r="BJ14" s="13">
        <v>4.0145913441491737E-2</v>
      </c>
      <c r="BK14" s="13">
        <v>6.8353675792347454E-2</v>
      </c>
      <c r="BL14" s="13">
        <v>7.047031202644452E-2</v>
      </c>
      <c r="BN14" s="13">
        <v>5.3999836082595461E-2</v>
      </c>
      <c r="BO14" s="13">
        <v>6.6369784239238394E-2</v>
      </c>
      <c r="BP14" s="13">
        <v>6.5100149717864278E-2</v>
      </c>
      <c r="BQ14" s="13">
        <v>4.3052116555947838E-2</v>
      </c>
      <c r="BR14" s="13">
        <v>0.12023552777220201</v>
      </c>
      <c r="BS14" s="13">
        <v>8.1069222582323228E-2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U19"/>
  <sheetViews>
    <sheetView showGridLines="0" workbookViewId="0">
      <pane xSplit="2" topLeftCell="BF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0.2213987745296124</v>
      </c>
      <c r="D9" s="13">
        <v>0.18071424449988679</v>
      </c>
      <c r="E9" s="13">
        <v>0.26157484495335492</v>
      </c>
      <c r="F9" s="13">
        <v>0.28575175471281589</v>
      </c>
      <c r="G9" s="13">
        <v>0.24519674068548941</v>
      </c>
      <c r="H9" s="13">
        <v>0.18100550549670619</v>
      </c>
      <c r="I9" s="13">
        <v>0.18040750890172971</v>
      </c>
      <c r="K9" s="13">
        <v>0.2370930740513586</v>
      </c>
      <c r="L9" s="13">
        <v>0.20391863893878309</v>
      </c>
      <c r="N9" s="13">
        <v>0.23340796987579521</v>
      </c>
      <c r="O9" s="13">
        <v>0.21321883016113011</v>
      </c>
      <c r="P9" s="13">
        <v>0.22567925407132941</v>
      </c>
      <c r="Q9" s="13">
        <v>0.21871486292858239</v>
      </c>
      <c r="S9" s="13">
        <v>0.26354118480659661</v>
      </c>
      <c r="T9" s="13">
        <v>0.2174965607750626</v>
      </c>
      <c r="U9" s="13">
        <v>0.20974705834412799</v>
      </c>
      <c r="V9" s="13">
        <v>0.1804978633691077</v>
      </c>
      <c r="W9" s="13">
        <v>0.21261782686864961</v>
      </c>
      <c r="X9" s="13">
        <v>0.17207123820317119</v>
      </c>
      <c r="Y9" s="13">
        <v>0.2193273158917354</v>
      </c>
      <c r="Z9" s="13">
        <v>0.24410840455031771</v>
      </c>
      <c r="AB9" s="13">
        <v>0.2187322259976619</v>
      </c>
      <c r="AC9" s="13">
        <v>0.23073501989532991</v>
      </c>
      <c r="AD9" s="13">
        <v>0.1860646998545559</v>
      </c>
      <c r="AE9" s="13">
        <v>0.20355706703663709</v>
      </c>
      <c r="AF9" s="13">
        <v>0.29881588250537278</v>
      </c>
      <c r="AH9" s="13">
        <v>0.30801721898734441</v>
      </c>
      <c r="AI9" s="13">
        <v>0.2421614978626998</v>
      </c>
      <c r="AJ9" s="13">
        <v>0.14867354405614189</v>
      </c>
      <c r="AK9" s="13">
        <v>6.9294041955204291E-2</v>
      </c>
      <c r="AL9" s="13">
        <v>0.18804731550903159</v>
      </c>
      <c r="AM9" s="13">
        <v>0.1705018380332676</v>
      </c>
      <c r="AO9" s="13">
        <v>0.28793697384582267</v>
      </c>
      <c r="AP9" s="13">
        <v>0.23760918815183221</v>
      </c>
      <c r="AQ9" s="13">
        <v>0.16202005568779559</v>
      </c>
      <c r="AR9" s="13">
        <v>7.4840470454889119E-2</v>
      </c>
      <c r="AS9" s="13">
        <v>0.27526405975895152</v>
      </c>
      <c r="AT9" s="13">
        <v>0.1691878470083038</v>
      </c>
      <c r="AV9" s="13">
        <v>0.30046288115018582</v>
      </c>
      <c r="AW9" s="13">
        <v>0.16990851669253479</v>
      </c>
      <c r="AX9" s="13">
        <v>0.1045942420974664</v>
      </c>
      <c r="AY9" s="13">
        <v>0.28946723992547219</v>
      </c>
      <c r="AZ9" s="13">
        <v>0.18269091995220171</v>
      </c>
      <c r="BB9" s="13">
        <v>0.28860337085777032</v>
      </c>
      <c r="BC9" s="13">
        <v>0.21226492200491159</v>
      </c>
      <c r="BD9" s="13">
        <v>0.1495229911745527</v>
      </c>
      <c r="BE9" s="13">
        <v>0.11831194880427701</v>
      </c>
      <c r="BF9" s="13">
        <v>0.37113189068997821</v>
      </c>
      <c r="BH9" s="13">
        <v>0.27541500369112337</v>
      </c>
      <c r="BI9" s="13">
        <v>0.21468475375156779</v>
      </c>
      <c r="BJ9" s="13">
        <v>0.15488432419320861</v>
      </c>
      <c r="BK9" s="13">
        <v>0.14534586901629371</v>
      </c>
      <c r="BL9" s="13">
        <v>0.33600520019264207</v>
      </c>
      <c r="BN9" s="13">
        <v>0.21922530983180691</v>
      </c>
      <c r="BO9" s="13">
        <v>0.18272853371297759</v>
      </c>
      <c r="BP9" s="13">
        <v>0.1116644287947384</v>
      </c>
      <c r="BQ9" s="13">
        <v>0.17305300105871091</v>
      </c>
      <c r="BR9" s="13">
        <v>0.29223169974595442</v>
      </c>
      <c r="BS9" s="13">
        <v>0.28184739946952769</v>
      </c>
    </row>
    <row r="10" spans="2:73" ht="19" customHeight="1" x14ac:dyDescent="0.35">
      <c r="B10" s="12" t="s">
        <v>123</v>
      </c>
      <c r="C10" s="13">
        <v>0.38331563202939428</v>
      </c>
      <c r="D10" s="13">
        <v>0.37916128427154078</v>
      </c>
      <c r="E10" s="13">
        <v>0.38495769313230932</v>
      </c>
      <c r="F10" s="13">
        <v>0.37059453849124269</v>
      </c>
      <c r="G10" s="13">
        <v>0.3859010681353458</v>
      </c>
      <c r="H10" s="13">
        <v>0.38052216602972327</v>
      </c>
      <c r="I10" s="13">
        <v>0.39225215194714691</v>
      </c>
      <c r="K10" s="13">
        <v>0.41031936477534808</v>
      </c>
      <c r="L10" s="13">
        <v>0.35719081877757392</v>
      </c>
      <c r="N10" s="13">
        <v>0.46001720101967891</v>
      </c>
      <c r="O10" s="13">
        <v>0.37646201550320979</v>
      </c>
      <c r="P10" s="13">
        <v>0.33307914716049031</v>
      </c>
      <c r="Q10" s="13">
        <v>0.38087347024766682</v>
      </c>
      <c r="S10" s="13">
        <v>0.37851464127545498</v>
      </c>
      <c r="T10" s="13">
        <v>0.41937119320912569</v>
      </c>
      <c r="U10" s="13">
        <v>0.3541044101082319</v>
      </c>
      <c r="V10" s="13">
        <v>0.3981968628912852</v>
      </c>
      <c r="W10" s="13">
        <v>0.37300807642211359</v>
      </c>
      <c r="X10" s="13">
        <v>0.33343222663770072</v>
      </c>
      <c r="Y10" s="13">
        <v>0.37708584965080377</v>
      </c>
      <c r="Z10" s="13">
        <v>0.40027589891116472</v>
      </c>
      <c r="AB10" s="13">
        <v>0.38596839133570338</v>
      </c>
      <c r="AC10" s="13">
        <v>0.38343388217637409</v>
      </c>
      <c r="AD10" s="13">
        <v>0.35146214101263329</v>
      </c>
      <c r="AE10" s="13">
        <v>0.46148967953922859</v>
      </c>
      <c r="AF10" s="13">
        <v>0.4376266630958065</v>
      </c>
      <c r="AH10" s="13">
        <v>0.37814509772455118</v>
      </c>
      <c r="AI10" s="13">
        <v>0.47524556441676441</v>
      </c>
      <c r="AJ10" s="13">
        <v>0.35243664869508368</v>
      </c>
      <c r="AK10" s="13">
        <v>0.52701368733012499</v>
      </c>
      <c r="AL10" s="13">
        <v>0.43506787156871157</v>
      </c>
      <c r="AM10" s="13">
        <v>0.29841557791368623</v>
      </c>
      <c r="AO10" s="13">
        <v>0.37786076961248483</v>
      </c>
      <c r="AP10" s="13">
        <v>0.48303373237282382</v>
      </c>
      <c r="AQ10" s="13">
        <v>0.35308598771873673</v>
      </c>
      <c r="AR10" s="13">
        <v>0.49572563880140452</v>
      </c>
      <c r="AS10" s="13">
        <v>0.41044565485041451</v>
      </c>
      <c r="AT10" s="13">
        <v>0.31773445045574528</v>
      </c>
      <c r="AV10" s="13">
        <v>0.43503685488090682</v>
      </c>
      <c r="AW10" s="13">
        <v>0.36532110070707408</v>
      </c>
      <c r="AX10" s="13">
        <v>0.53647175756879961</v>
      </c>
      <c r="AY10" s="13">
        <v>0.41181069159332889</v>
      </c>
      <c r="AZ10" s="13">
        <v>0.31954300402372071</v>
      </c>
      <c r="BB10" s="13">
        <v>0.39727516804892188</v>
      </c>
      <c r="BC10" s="13">
        <v>0.44007894173096629</v>
      </c>
      <c r="BD10" s="13">
        <v>0.30185468125763543</v>
      </c>
      <c r="BE10" s="13">
        <v>0.57540714980863983</v>
      </c>
      <c r="BF10" s="13">
        <v>0.27064678730150821</v>
      </c>
      <c r="BH10" s="13">
        <v>0.40313065226699601</v>
      </c>
      <c r="BI10" s="13">
        <v>0.4585113897236483</v>
      </c>
      <c r="BJ10" s="13">
        <v>0.33309525037287141</v>
      </c>
      <c r="BK10" s="13">
        <v>0.46855065097267851</v>
      </c>
      <c r="BL10" s="13">
        <v>0.35955681989105548</v>
      </c>
      <c r="BN10" s="13">
        <v>0.41970242172305772</v>
      </c>
      <c r="BO10" s="13">
        <v>0.30890283466609808</v>
      </c>
      <c r="BP10" s="13">
        <v>0.53424459113596579</v>
      </c>
      <c r="BQ10" s="13">
        <v>0.35873264643329789</v>
      </c>
      <c r="BR10" s="13">
        <v>0.37859592201018838</v>
      </c>
      <c r="BS10" s="13">
        <v>0.39067925927198183</v>
      </c>
    </row>
    <row r="11" spans="2:73" ht="32.15" customHeight="1" x14ac:dyDescent="0.35">
      <c r="B11" s="12" t="s">
        <v>124</v>
      </c>
      <c r="C11" s="13">
        <v>0.19093314452860891</v>
      </c>
      <c r="D11" s="13">
        <v>0.16466527633380121</v>
      </c>
      <c r="E11" s="13">
        <v>0.1358107301786616</v>
      </c>
      <c r="F11" s="13">
        <v>0.1598138108740503</v>
      </c>
      <c r="G11" s="13">
        <v>0.17928015890044241</v>
      </c>
      <c r="H11" s="13">
        <v>0.2411529385575053</v>
      </c>
      <c r="I11" s="13">
        <v>0.23483170369707029</v>
      </c>
      <c r="K11" s="13">
        <v>0.16338928367736369</v>
      </c>
      <c r="L11" s="13">
        <v>0.21891512350992989</v>
      </c>
      <c r="N11" s="13">
        <v>0.1357407501828255</v>
      </c>
      <c r="O11" s="13">
        <v>0.19043067187218801</v>
      </c>
      <c r="P11" s="13">
        <v>0.2113772806872766</v>
      </c>
      <c r="Q11" s="13">
        <v>0.2141695989322927</v>
      </c>
      <c r="S11" s="13">
        <v>0.16397723075093729</v>
      </c>
      <c r="T11" s="13">
        <v>0.18579084837800411</v>
      </c>
      <c r="U11" s="13">
        <v>0.248792751739426</v>
      </c>
      <c r="V11" s="13">
        <v>0.18129754761291719</v>
      </c>
      <c r="W11" s="13">
        <v>0.1585295824990352</v>
      </c>
      <c r="X11" s="13">
        <v>0.30539936802668077</v>
      </c>
      <c r="Y11" s="13">
        <v>0.21430350812437651</v>
      </c>
      <c r="Z11" s="13">
        <v>0.16372181496774349</v>
      </c>
      <c r="AB11" s="13">
        <v>0.18365430227623111</v>
      </c>
      <c r="AC11" s="13">
        <v>0.1930902770911854</v>
      </c>
      <c r="AD11" s="13">
        <v>0.23893126972692511</v>
      </c>
      <c r="AE11" s="13">
        <v>0.14288069434690659</v>
      </c>
      <c r="AF11" s="13">
        <v>9.4720354586030328E-2</v>
      </c>
      <c r="AH11" s="13">
        <v>0.16753545183512381</v>
      </c>
      <c r="AI11" s="13">
        <v>0.14803859875523159</v>
      </c>
      <c r="AJ11" s="13">
        <v>0.2477847760398097</v>
      </c>
      <c r="AK11" s="13">
        <v>0.25460304427406683</v>
      </c>
      <c r="AL11" s="13">
        <v>0.1192974090543915</v>
      </c>
      <c r="AM11" s="13">
        <v>0.23843526198262549</v>
      </c>
      <c r="AO11" s="13">
        <v>0.1683216836562593</v>
      </c>
      <c r="AP11" s="13">
        <v>0.14867269800497679</v>
      </c>
      <c r="AQ11" s="13">
        <v>0.19744289122732239</v>
      </c>
      <c r="AR11" s="13">
        <v>0.25749145925158762</v>
      </c>
      <c r="AS11" s="13">
        <v>0.14029000084949461</v>
      </c>
      <c r="AT11" s="13">
        <v>0.26206506878126701</v>
      </c>
      <c r="AV11" s="13">
        <v>0.13587900853935689</v>
      </c>
      <c r="AW11" s="13">
        <v>0.1902212054197821</v>
      </c>
      <c r="AX11" s="13">
        <v>0.24534904106773481</v>
      </c>
      <c r="AY11" s="13">
        <v>0.1348103321716175</v>
      </c>
      <c r="AZ11" s="13">
        <v>0.23055773955188069</v>
      </c>
      <c r="BB11" s="13">
        <v>0.16203977624440249</v>
      </c>
      <c r="BC11" s="13">
        <v>0.1958382183235764</v>
      </c>
      <c r="BD11" s="13">
        <v>0.2285946623446303</v>
      </c>
      <c r="BE11" s="13">
        <v>0.2218344697841827</v>
      </c>
      <c r="BF11" s="13">
        <v>0.16246955697041501</v>
      </c>
      <c r="BH11" s="13">
        <v>0.16097174901166281</v>
      </c>
      <c r="BI11" s="13">
        <v>0.18892245006934599</v>
      </c>
      <c r="BJ11" s="13">
        <v>0.20992701279993509</v>
      </c>
      <c r="BK11" s="13">
        <v>0.25630576626703988</v>
      </c>
      <c r="BL11" s="13">
        <v>0.18924095664463009</v>
      </c>
      <c r="BN11" s="13">
        <v>0.20234672032311571</v>
      </c>
      <c r="BO11" s="13">
        <v>0.18916159981682501</v>
      </c>
      <c r="BP11" s="13">
        <v>0.2533284170310291</v>
      </c>
      <c r="BQ11" s="13">
        <v>0.2527835371315536</v>
      </c>
      <c r="BR11" s="13">
        <v>0.1085785028993973</v>
      </c>
      <c r="BS11" s="13">
        <v>0.1707079619615319</v>
      </c>
    </row>
    <row r="12" spans="2:73" ht="19" customHeight="1" x14ac:dyDescent="0.35">
      <c r="B12" s="12" t="s">
        <v>125</v>
      </c>
      <c r="C12" s="13">
        <v>9.4695951747227725E-2</v>
      </c>
      <c r="D12" s="13">
        <v>0.11552228288191679</v>
      </c>
      <c r="E12" s="13">
        <v>0.1050622473862072</v>
      </c>
      <c r="F12" s="13">
        <v>5.8942056665135537E-2</v>
      </c>
      <c r="G12" s="13">
        <v>0.11088402306688711</v>
      </c>
      <c r="H12" s="13">
        <v>8.7326609224927285E-2</v>
      </c>
      <c r="I12" s="13">
        <v>9.447874347024568E-2</v>
      </c>
      <c r="K12" s="13">
        <v>8.7302161427237929E-2</v>
      </c>
      <c r="L12" s="13">
        <v>0.1023069839336206</v>
      </c>
      <c r="N12" s="13">
        <v>8.0446622926508712E-2</v>
      </c>
      <c r="O12" s="13">
        <v>0.1161752152709291</v>
      </c>
      <c r="P12" s="13">
        <v>9.2639167898362171E-2</v>
      </c>
      <c r="Q12" s="13">
        <v>8.1118161029223021E-2</v>
      </c>
      <c r="S12" s="13">
        <v>8.2349805023917241E-2</v>
      </c>
      <c r="T12" s="13">
        <v>9.5792803133125576E-2</v>
      </c>
      <c r="U12" s="13">
        <v>0.13037224037156969</v>
      </c>
      <c r="V12" s="13">
        <v>9.0412860888042956E-2</v>
      </c>
      <c r="W12" s="13">
        <v>0.1088104386573344</v>
      </c>
      <c r="X12" s="13">
        <v>0.1005498990815339</v>
      </c>
      <c r="Y12" s="13">
        <v>0.11598929146268711</v>
      </c>
      <c r="Z12" s="13">
        <v>8.0041226743004193E-2</v>
      </c>
      <c r="AB12" s="13">
        <v>0.11088973315622511</v>
      </c>
      <c r="AC12" s="13">
        <v>8.8865143214021336E-2</v>
      </c>
      <c r="AD12" s="13">
        <v>0.1156607403840642</v>
      </c>
      <c r="AE12" s="13">
        <v>9.3311650197248588E-2</v>
      </c>
      <c r="AF12" s="13">
        <v>9.1055153785440532E-2</v>
      </c>
      <c r="AH12" s="13">
        <v>6.7993367230510457E-2</v>
      </c>
      <c r="AI12" s="13">
        <v>7.4034417485086948E-2</v>
      </c>
      <c r="AJ12" s="13">
        <v>0.16048571463305181</v>
      </c>
      <c r="AK12" s="13">
        <v>7.5707993974513443E-2</v>
      </c>
      <c r="AL12" s="13">
        <v>0.1229385788896467</v>
      </c>
      <c r="AM12" s="13">
        <v>0.11861072988536731</v>
      </c>
      <c r="AO12" s="13">
        <v>7.919849620568678E-2</v>
      </c>
      <c r="AP12" s="13">
        <v>6.8520227905844236E-2</v>
      </c>
      <c r="AQ12" s="13">
        <v>0.18319554418605749</v>
      </c>
      <c r="AR12" s="13">
        <v>0.1063055154484769</v>
      </c>
      <c r="AS12" s="13">
        <v>8.8924243993736676E-2</v>
      </c>
      <c r="AT12" s="13">
        <v>9.7535697781566164E-2</v>
      </c>
      <c r="AV12" s="13">
        <v>6.6317158127997503E-2</v>
      </c>
      <c r="AW12" s="13">
        <v>0.1685436622689773</v>
      </c>
      <c r="AX12" s="13">
        <v>5.227302016097915E-2</v>
      </c>
      <c r="AY12" s="13">
        <v>0.1032163166056996</v>
      </c>
      <c r="AZ12" s="13">
        <v>0.1124117379116699</v>
      </c>
      <c r="BB12" s="13">
        <v>6.4393711766226325E-2</v>
      </c>
      <c r="BC12" s="13">
        <v>8.7304234354056987E-2</v>
      </c>
      <c r="BD12" s="13">
        <v>0.17117158573934901</v>
      </c>
      <c r="BE12" s="13">
        <v>7.3576853960072783E-2</v>
      </c>
      <c r="BF12" s="13">
        <v>9.9370207403191399E-2</v>
      </c>
      <c r="BH12" s="13">
        <v>6.5280738955984019E-2</v>
      </c>
      <c r="BI12" s="13">
        <v>7.9438399410527438E-2</v>
      </c>
      <c r="BJ12" s="13">
        <v>0.16614376425841551</v>
      </c>
      <c r="BK12" s="13">
        <v>7.9027099104906587E-2</v>
      </c>
      <c r="BL12" s="13">
        <v>8.27996919227382E-2</v>
      </c>
      <c r="BN12" s="13">
        <v>0.1025682862611344</v>
      </c>
      <c r="BO12" s="13">
        <v>0.1824057753885085</v>
      </c>
      <c r="BP12" s="13">
        <v>4.5362783114986253E-2</v>
      </c>
      <c r="BQ12" s="13">
        <v>9.8651631742436727E-2</v>
      </c>
      <c r="BR12" s="13">
        <v>5.4322837296850869E-2</v>
      </c>
      <c r="BS12" s="13">
        <v>7.2040635513908921E-2</v>
      </c>
    </row>
    <row r="13" spans="2:73" ht="19" customHeight="1" x14ac:dyDescent="0.35">
      <c r="B13" s="12" t="s">
        <v>126</v>
      </c>
      <c r="C13" s="13">
        <v>4.7836370670874873E-2</v>
      </c>
      <c r="D13" s="13">
        <v>3.4641420403943697E-2</v>
      </c>
      <c r="E13" s="13">
        <v>1.81037094729786E-2</v>
      </c>
      <c r="F13" s="13">
        <v>4.4970727201310262E-2</v>
      </c>
      <c r="G13" s="13">
        <v>5.349110611737927E-2</v>
      </c>
      <c r="H13" s="13">
        <v>6.265071251714599E-2</v>
      </c>
      <c r="I13" s="13">
        <v>6.2219661298833953E-2</v>
      </c>
      <c r="K13" s="13">
        <v>6.2984510765601395E-2</v>
      </c>
      <c r="L13" s="13">
        <v>3.2797824530321013E-2</v>
      </c>
      <c r="N13" s="13">
        <v>5.4014408927084367E-2</v>
      </c>
      <c r="O13" s="13">
        <v>4.4769386020125403E-2</v>
      </c>
      <c r="P13" s="13">
        <v>6.4291867995868543E-2</v>
      </c>
      <c r="Q13" s="13">
        <v>3.0501178754797981E-2</v>
      </c>
      <c r="S13" s="13">
        <v>3.5478498981110961E-2</v>
      </c>
      <c r="T13" s="13">
        <v>6.5575282672697697E-3</v>
      </c>
      <c r="U13" s="13">
        <v>4.1870580299397372E-2</v>
      </c>
      <c r="V13" s="13">
        <v>8.8377512986185749E-2</v>
      </c>
      <c r="W13" s="13">
        <v>7.6998471572041149E-2</v>
      </c>
      <c r="X13" s="13">
        <v>6.4519836194025015E-2</v>
      </c>
      <c r="Y13" s="13">
        <v>1.298077291996096E-2</v>
      </c>
      <c r="Z13" s="13">
        <v>5.2950525014623322E-2</v>
      </c>
      <c r="AB13" s="13">
        <v>3.6922064979331343E-2</v>
      </c>
      <c r="AC13" s="13">
        <v>4.8831849202641629E-2</v>
      </c>
      <c r="AD13" s="13">
        <v>5.725029100132354E-2</v>
      </c>
      <c r="AE13" s="13">
        <v>3.8083722197477431E-2</v>
      </c>
      <c r="AF13" s="13">
        <v>5.2290384357729827E-2</v>
      </c>
      <c r="AH13" s="13">
        <v>2.5140508905681189E-2</v>
      </c>
      <c r="AI13" s="13">
        <v>3.6454990169633779E-2</v>
      </c>
      <c r="AJ13" s="13">
        <v>7.3807844404958314E-2</v>
      </c>
      <c r="AK13" s="13">
        <v>3.7725585403310669E-2</v>
      </c>
      <c r="AL13" s="13">
        <v>4.1455344247948993E-2</v>
      </c>
      <c r="AM13" s="13">
        <v>0.1049684362984958</v>
      </c>
      <c r="AO13" s="13">
        <v>2.4988733387846799E-2</v>
      </c>
      <c r="AP13" s="13">
        <v>3.7679757157125328E-2</v>
      </c>
      <c r="AQ13" s="13">
        <v>8.7758911194805708E-2</v>
      </c>
      <c r="AR13" s="13">
        <v>3.8315250618135878E-2</v>
      </c>
      <c r="AS13" s="13">
        <v>1.1487873924235619E-2</v>
      </c>
      <c r="AT13" s="13">
        <v>9.3113774768582944E-2</v>
      </c>
      <c r="AV13" s="13">
        <v>2.8505358552301581E-2</v>
      </c>
      <c r="AW13" s="13">
        <v>7.6143288201885068E-2</v>
      </c>
      <c r="AX13" s="13">
        <v>5.0862546273655183E-2</v>
      </c>
      <c r="AY13" s="13">
        <v>6.8678204903980149E-3</v>
      </c>
      <c r="AZ13" s="13">
        <v>8.7813238000913049E-2</v>
      </c>
      <c r="BB13" s="13">
        <v>3.016901133847346E-2</v>
      </c>
      <c r="BC13" s="13">
        <v>3.535878868831599E-2</v>
      </c>
      <c r="BD13" s="13">
        <v>0.12244618328840361</v>
      </c>
      <c r="BE13" s="13">
        <v>1.0869577642827781E-2</v>
      </c>
      <c r="BF13" s="13">
        <v>2.3681986533969138E-2</v>
      </c>
      <c r="BH13" s="13">
        <v>3.4642473302927253E-2</v>
      </c>
      <c r="BI13" s="13">
        <v>3.0626305141981811E-2</v>
      </c>
      <c r="BJ13" s="13">
        <v>0.1109501703309325</v>
      </c>
      <c r="BK13" s="13">
        <v>2.6383579694069941E-2</v>
      </c>
      <c r="BL13" s="13">
        <v>0</v>
      </c>
      <c r="BN13" s="13">
        <v>2.8138376866335649E-2</v>
      </c>
      <c r="BO13" s="13">
        <v>9.7973263582154427E-2</v>
      </c>
      <c r="BP13" s="13">
        <v>5.5399779923280427E-2</v>
      </c>
      <c r="BQ13" s="13">
        <v>7.6375653419606074E-2</v>
      </c>
      <c r="BR13" s="13">
        <v>4.9376586661236128E-2</v>
      </c>
      <c r="BS13" s="13">
        <v>2.7712563079412451E-2</v>
      </c>
    </row>
    <row r="14" spans="2:73" ht="19" customHeight="1" x14ac:dyDescent="0.35">
      <c r="B14" s="12" t="s">
        <v>210</v>
      </c>
      <c r="C14" s="13">
        <v>6.1820126494281882E-2</v>
      </c>
      <c r="D14" s="13">
        <v>0.12529549160891071</v>
      </c>
      <c r="E14" s="13">
        <v>9.449077487648852E-2</v>
      </c>
      <c r="F14" s="13">
        <v>7.9927112055445088E-2</v>
      </c>
      <c r="G14" s="13">
        <v>2.5246903094455951E-2</v>
      </c>
      <c r="H14" s="13">
        <v>4.7342068173991933E-2</v>
      </c>
      <c r="I14" s="13">
        <v>3.5810230684973493E-2</v>
      </c>
      <c r="K14" s="13">
        <v>3.8911605303090339E-2</v>
      </c>
      <c r="L14" s="13">
        <v>8.4870610309771458E-2</v>
      </c>
      <c r="N14" s="13">
        <v>3.6373047068107352E-2</v>
      </c>
      <c r="O14" s="13">
        <v>5.8943881172417452E-2</v>
      </c>
      <c r="P14" s="13">
        <v>7.2933282186672888E-2</v>
      </c>
      <c r="Q14" s="13">
        <v>7.4622728107437156E-2</v>
      </c>
      <c r="S14" s="13">
        <v>7.6138639161982935E-2</v>
      </c>
      <c r="T14" s="13">
        <v>7.4991066237412182E-2</v>
      </c>
      <c r="U14" s="13">
        <v>1.5112959137247001E-2</v>
      </c>
      <c r="V14" s="13">
        <v>6.1217352252461221E-2</v>
      </c>
      <c r="W14" s="13">
        <v>7.0035603980826117E-2</v>
      </c>
      <c r="X14" s="13">
        <v>2.4027431856888489E-2</v>
      </c>
      <c r="Y14" s="13">
        <v>6.0313261950436257E-2</v>
      </c>
      <c r="Z14" s="13">
        <v>5.8902129813146437E-2</v>
      </c>
      <c r="AB14" s="13">
        <v>6.3833282254847107E-2</v>
      </c>
      <c r="AC14" s="13">
        <v>5.5043828420447617E-2</v>
      </c>
      <c r="AD14" s="13">
        <v>5.0630858020497951E-2</v>
      </c>
      <c r="AE14" s="13">
        <v>6.0677186682501563E-2</v>
      </c>
      <c r="AF14" s="13">
        <v>2.549156166962006E-2</v>
      </c>
      <c r="AH14" s="13">
        <v>5.3168355316788943E-2</v>
      </c>
      <c r="AI14" s="13">
        <v>2.4064931310583529E-2</v>
      </c>
      <c r="AJ14" s="13">
        <v>1.681147217095472E-2</v>
      </c>
      <c r="AK14" s="13">
        <v>3.5655647062779662E-2</v>
      </c>
      <c r="AL14" s="13">
        <v>9.3193480730269326E-2</v>
      </c>
      <c r="AM14" s="13">
        <v>6.9068155886557792E-2</v>
      </c>
      <c r="AO14" s="13">
        <v>6.1693343291899669E-2</v>
      </c>
      <c r="AP14" s="13">
        <v>2.4484396407397569E-2</v>
      </c>
      <c r="AQ14" s="13">
        <v>1.649660998528232E-2</v>
      </c>
      <c r="AR14" s="13">
        <v>2.7321665425505969E-2</v>
      </c>
      <c r="AS14" s="13">
        <v>7.3588166623167098E-2</v>
      </c>
      <c r="AT14" s="13">
        <v>6.0363161204534638E-2</v>
      </c>
      <c r="AV14" s="13">
        <v>3.3798738749251572E-2</v>
      </c>
      <c r="AW14" s="13">
        <v>2.9862226709746649E-2</v>
      </c>
      <c r="AX14" s="13">
        <v>1.044939283136485E-2</v>
      </c>
      <c r="AY14" s="13">
        <v>5.3827599213483922E-2</v>
      </c>
      <c r="AZ14" s="13">
        <v>6.6983360559613847E-2</v>
      </c>
      <c r="BB14" s="13">
        <v>5.7518961744205239E-2</v>
      </c>
      <c r="BC14" s="13">
        <v>2.9154894898172631E-2</v>
      </c>
      <c r="BD14" s="13">
        <v>2.6409896195428929E-2</v>
      </c>
      <c r="BE14" s="13">
        <v>0</v>
      </c>
      <c r="BF14" s="13">
        <v>7.2699571100938068E-2</v>
      </c>
      <c r="BH14" s="13">
        <v>6.0559382771306347E-2</v>
      </c>
      <c r="BI14" s="13">
        <v>2.7816701902928651E-2</v>
      </c>
      <c r="BJ14" s="13">
        <v>2.4999478044636789E-2</v>
      </c>
      <c r="BK14" s="13">
        <v>2.4387034945011401E-2</v>
      </c>
      <c r="BL14" s="13">
        <v>3.2397331348934008E-2</v>
      </c>
      <c r="BN14" s="13">
        <v>2.80188849945497E-2</v>
      </c>
      <c r="BO14" s="13">
        <v>3.8827992833436298E-2</v>
      </c>
      <c r="BP14" s="13">
        <v>0</v>
      </c>
      <c r="BQ14" s="13">
        <v>4.0403530214394918E-2</v>
      </c>
      <c r="BR14" s="13">
        <v>0.11689445138637319</v>
      </c>
      <c r="BS14" s="13">
        <v>5.7012180703637179E-2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U19"/>
  <sheetViews>
    <sheetView showGridLines="0" workbookViewId="0">
      <pane xSplit="2" topLeftCell="AW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0.1479974213567074</v>
      </c>
      <c r="D9" s="13">
        <v>0.18272203733179629</v>
      </c>
      <c r="E9" s="13">
        <v>0.23472583371967221</v>
      </c>
      <c r="F9" s="13">
        <v>0.19581218114893989</v>
      </c>
      <c r="G9" s="13">
        <v>0.12822387985133701</v>
      </c>
      <c r="H9" s="13">
        <v>8.9331316667002961E-2</v>
      </c>
      <c r="I9" s="13">
        <v>9.5838006732466327E-2</v>
      </c>
      <c r="K9" s="13">
        <v>0.16449302531828081</v>
      </c>
      <c r="L9" s="13">
        <v>0.13184111912590951</v>
      </c>
      <c r="N9" s="13">
        <v>0.21026398057420309</v>
      </c>
      <c r="O9" s="13">
        <v>0.1072770713887129</v>
      </c>
      <c r="P9" s="13">
        <v>0.1639209284448106</v>
      </c>
      <c r="Q9" s="13">
        <v>0.138724064234654</v>
      </c>
      <c r="S9" s="13">
        <v>0.17987067061682421</v>
      </c>
      <c r="T9" s="13">
        <v>0.15909937204005681</v>
      </c>
      <c r="U9" s="13">
        <v>6.6665804316360988E-2</v>
      </c>
      <c r="V9" s="13">
        <v>0.14449168731303311</v>
      </c>
      <c r="W9" s="13">
        <v>0.1126903598915036</v>
      </c>
      <c r="X9" s="13">
        <v>0.11190499933172129</v>
      </c>
      <c r="Y9" s="13">
        <v>7.9810986098226636E-2</v>
      </c>
      <c r="Z9" s="13">
        <v>0.20563650070009351</v>
      </c>
      <c r="AB9" s="13">
        <v>0.14214629811684429</v>
      </c>
      <c r="AC9" s="13">
        <v>0.12532657778407491</v>
      </c>
      <c r="AD9" s="13">
        <v>0.14326381532732679</v>
      </c>
      <c r="AE9" s="13">
        <v>0.1692307671079484</v>
      </c>
      <c r="AF9" s="13">
        <v>0.25781712322326661</v>
      </c>
      <c r="AH9" s="13">
        <v>0.18686350487037251</v>
      </c>
      <c r="AI9" s="13">
        <v>0.1719530117015157</v>
      </c>
      <c r="AJ9" s="13">
        <v>0.123338157314171</v>
      </c>
      <c r="AK9" s="13">
        <v>6.5997770286391311E-2</v>
      </c>
      <c r="AL9" s="13">
        <v>0.12713899448765101</v>
      </c>
      <c r="AM9" s="13">
        <v>0.12705865925402909</v>
      </c>
      <c r="AO9" s="13">
        <v>0.17666165817420099</v>
      </c>
      <c r="AP9" s="13">
        <v>0.1860074864836955</v>
      </c>
      <c r="AQ9" s="13">
        <v>0.15611063801512889</v>
      </c>
      <c r="AR9" s="13">
        <v>4.0844916652518347E-2</v>
      </c>
      <c r="AS9" s="13">
        <v>0.14474907409602519</v>
      </c>
      <c r="AT9" s="13">
        <v>0.12732880467530111</v>
      </c>
      <c r="AV9" s="13">
        <v>0.19595162843949601</v>
      </c>
      <c r="AW9" s="13">
        <v>0.1600178852317472</v>
      </c>
      <c r="AX9" s="13">
        <v>7.1907807548850677E-2</v>
      </c>
      <c r="AY9" s="13">
        <v>0.20717583125297151</v>
      </c>
      <c r="AZ9" s="13">
        <v>0.14589376635331969</v>
      </c>
      <c r="BB9" s="13">
        <v>0.16794233432729239</v>
      </c>
      <c r="BC9" s="13">
        <v>0.18050784111964671</v>
      </c>
      <c r="BD9" s="13">
        <v>0.12879376089839331</v>
      </c>
      <c r="BE9" s="13">
        <v>7.3644441592554732E-2</v>
      </c>
      <c r="BF9" s="13">
        <v>0.1756726020579675</v>
      </c>
      <c r="BH9" s="13">
        <v>0.17364555696289929</v>
      </c>
      <c r="BI9" s="13">
        <v>0.17092683951987239</v>
      </c>
      <c r="BJ9" s="13">
        <v>0.13218204860040969</v>
      </c>
      <c r="BK9" s="13">
        <v>6.6498812945528854E-2</v>
      </c>
      <c r="BL9" s="13">
        <v>0.16913389297172179</v>
      </c>
      <c r="BN9" s="13">
        <v>0.15289859361963859</v>
      </c>
      <c r="BO9" s="13">
        <v>0.13822699127192861</v>
      </c>
      <c r="BP9" s="13">
        <v>7.2120254474893231E-2</v>
      </c>
      <c r="BQ9" s="13">
        <v>0.1811370168087634</v>
      </c>
      <c r="BR9" s="13">
        <v>0.14575399972695141</v>
      </c>
      <c r="BS9" s="13">
        <v>0.1730688590808418</v>
      </c>
    </row>
    <row r="10" spans="2:73" ht="19" customHeight="1" x14ac:dyDescent="0.35">
      <c r="B10" s="12" t="s">
        <v>123</v>
      </c>
      <c r="C10" s="13">
        <v>0.36746188587399758</v>
      </c>
      <c r="D10" s="13">
        <v>0.31808410937431519</v>
      </c>
      <c r="E10" s="13">
        <v>0.34131301003622511</v>
      </c>
      <c r="F10" s="13">
        <v>0.36595851492031017</v>
      </c>
      <c r="G10" s="13">
        <v>0.43024040323057883</v>
      </c>
      <c r="H10" s="13">
        <v>0.35861746812695278</v>
      </c>
      <c r="I10" s="13">
        <v>0.36945916960709108</v>
      </c>
      <c r="K10" s="13">
        <v>0.35944847480741898</v>
      </c>
      <c r="L10" s="13">
        <v>0.37402464011629272</v>
      </c>
      <c r="N10" s="13">
        <v>0.3666803895257757</v>
      </c>
      <c r="O10" s="13">
        <v>0.37387078692015568</v>
      </c>
      <c r="P10" s="13">
        <v>0.33702047951151909</v>
      </c>
      <c r="Q10" s="13">
        <v>0.38397652575888552</v>
      </c>
      <c r="S10" s="13">
        <v>0.37692234455164492</v>
      </c>
      <c r="T10" s="13">
        <v>0.35696992740225042</v>
      </c>
      <c r="U10" s="13">
        <v>0.36763081933416702</v>
      </c>
      <c r="V10" s="13">
        <v>0.38448777066981082</v>
      </c>
      <c r="W10" s="13">
        <v>0.37848792635268419</v>
      </c>
      <c r="X10" s="13">
        <v>0.31419058883204892</v>
      </c>
      <c r="Y10" s="13">
        <v>0.33355146455306939</v>
      </c>
      <c r="Z10" s="13">
        <v>0.38937334797284961</v>
      </c>
      <c r="AB10" s="13">
        <v>0.43418112825885252</v>
      </c>
      <c r="AC10" s="13">
        <v>0.35548991758654019</v>
      </c>
      <c r="AD10" s="13">
        <v>0.30252740036570652</v>
      </c>
      <c r="AE10" s="13">
        <v>0.38779511014401552</v>
      </c>
      <c r="AF10" s="13">
        <v>0.42390350385717129</v>
      </c>
      <c r="AH10" s="13">
        <v>0.39792590715608928</v>
      </c>
      <c r="AI10" s="13">
        <v>0.45745644941835872</v>
      </c>
      <c r="AJ10" s="13">
        <v>0.29750203067732112</v>
      </c>
      <c r="AK10" s="13">
        <v>0.34106067044849392</v>
      </c>
      <c r="AL10" s="13">
        <v>0.35700019063072658</v>
      </c>
      <c r="AM10" s="13">
        <v>0.30583460275867452</v>
      </c>
      <c r="AO10" s="13">
        <v>0.39345461978559088</v>
      </c>
      <c r="AP10" s="13">
        <v>0.44360297680534849</v>
      </c>
      <c r="AQ10" s="13">
        <v>0.2812968219928067</v>
      </c>
      <c r="AR10" s="13">
        <v>0.34946841770320353</v>
      </c>
      <c r="AS10" s="13">
        <v>0.39712341398665513</v>
      </c>
      <c r="AT10" s="13">
        <v>0.32940026314177551</v>
      </c>
      <c r="AV10" s="13">
        <v>0.44419301284585438</v>
      </c>
      <c r="AW10" s="13">
        <v>0.33642437271654357</v>
      </c>
      <c r="AX10" s="13">
        <v>0.34858141712509177</v>
      </c>
      <c r="AY10" s="13">
        <v>0.34581613265671191</v>
      </c>
      <c r="AZ10" s="13">
        <v>0.31685790067952502</v>
      </c>
      <c r="BB10" s="13">
        <v>0.41387884151241028</v>
      </c>
      <c r="BC10" s="13">
        <v>0.37209433201888131</v>
      </c>
      <c r="BD10" s="13">
        <v>0.2587968097268899</v>
      </c>
      <c r="BE10" s="13">
        <v>0.3605348490414127</v>
      </c>
      <c r="BF10" s="13">
        <v>0.34180706324427601</v>
      </c>
      <c r="BH10" s="13">
        <v>0.39955409253833402</v>
      </c>
      <c r="BI10" s="13">
        <v>0.38528091881556698</v>
      </c>
      <c r="BJ10" s="13">
        <v>0.29936564373127611</v>
      </c>
      <c r="BK10" s="13">
        <v>0.37825266563615262</v>
      </c>
      <c r="BL10" s="13">
        <v>0.35210734388547948</v>
      </c>
      <c r="BN10" s="13">
        <v>0.39137747459220501</v>
      </c>
      <c r="BO10" s="13">
        <v>0.30310438334950912</v>
      </c>
      <c r="BP10" s="13">
        <v>0.40408490626456822</v>
      </c>
      <c r="BQ10" s="13">
        <v>0.3772592367515501</v>
      </c>
      <c r="BR10" s="13">
        <v>0.29139942529809432</v>
      </c>
      <c r="BS10" s="13">
        <v>0.39256787028657852</v>
      </c>
    </row>
    <row r="11" spans="2:73" ht="32.15" customHeight="1" x14ac:dyDescent="0.35">
      <c r="B11" s="12" t="s">
        <v>124</v>
      </c>
      <c r="C11" s="13">
        <v>0.26126167774088671</v>
      </c>
      <c r="D11" s="13">
        <v>0.27198846330701759</v>
      </c>
      <c r="E11" s="13">
        <v>0.18378719730049239</v>
      </c>
      <c r="F11" s="13">
        <v>0.231170889566261</v>
      </c>
      <c r="G11" s="13">
        <v>0.27431396916398598</v>
      </c>
      <c r="H11" s="13">
        <v>0.27056271718211922</v>
      </c>
      <c r="I11" s="13">
        <v>0.31579054846457361</v>
      </c>
      <c r="K11" s="13">
        <v>0.25303116098777328</v>
      </c>
      <c r="L11" s="13">
        <v>0.27009145959749148</v>
      </c>
      <c r="N11" s="13">
        <v>0.22964459921669239</v>
      </c>
      <c r="O11" s="13">
        <v>0.27986379843043002</v>
      </c>
      <c r="P11" s="13">
        <v>0.26092893888933838</v>
      </c>
      <c r="Q11" s="13">
        <v>0.26483350777776238</v>
      </c>
      <c r="S11" s="13">
        <v>0.22946614915595381</v>
      </c>
      <c r="T11" s="13">
        <v>0.27658496042211811</v>
      </c>
      <c r="U11" s="13">
        <v>0.35210248618842899</v>
      </c>
      <c r="V11" s="13">
        <v>0.23196140020436651</v>
      </c>
      <c r="W11" s="13">
        <v>0.2277814442151273</v>
      </c>
      <c r="X11" s="13">
        <v>0.3509389366609818</v>
      </c>
      <c r="Y11" s="13">
        <v>0.2953647497281045</v>
      </c>
      <c r="Z11" s="13">
        <v>0.24804861077351789</v>
      </c>
      <c r="AB11" s="13">
        <v>0.25034348132508782</v>
      </c>
      <c r="AC11" s="13">
        <v>0.27715321035425849</v>
      </c>
      <c r="AD11" s="13">
        <v>0.31395237327209269</v>
      </c>
      <c r="AE11" s="13">
        <v>0.2334383911683012</v>
      </c>
      <c r="AF11" s="13">
        <v>0.16987138764650039</v>
      </c>
      <c r="AH11" s="13">
        <v>0.24097277208839571</v>
      </c>
      <c r="AI11" s="13">
        <v>0.22741809443670019</v>
      </c>
      <c r="AJ11" s="13">
        <v>0.23769465545302701</v>
      </c>
      <c r="AK11" s="13">
        <v>0.31416744316932799</v>
      </c>
      <c r="AL11" s="13">
        <v>0.28874773526780573</v>
      </c>
      <c r="AM11" s="13">
        <v>0.30320526928565378</v>
      </c>
      <c r="AO11" s="13">
        <v>0.25294270394135748</v>
      </c>
      <c r="AP11" s="13">
        <v>0.22111959629955871</v>
      </c>
      <c r="AQ11" s="13">
        <v>0.26115343207094882</v>
      </c>
      <c r="AR11" s="13">
        <v>0.32618211357019472</v>
      </c>
      <c r="AS11" s="13">
        <v>0.27368170342554332</v>
      </c>
      <c r="AT11" s="13">
        <v>0.27079023518627898</v>
      </c>
      <c r="AV11" s="13">
        <v>0.22592299973664109</v>
      </c>
      <c r="AW11" s="13">
        <v>0.25773219562096028</v>
      </c>
      <c r="AX11" s="13">
        <v>0.28027647752422041</v>
      </c>
      <c r="AY11" s="13">
        <v>0.27697692318146311</v>
      </c>
      <c r="AZ11" s="13">
        <v>0.26247302139268031</v>
      </c>
      <c r="BB11" s="13">
        <v>0.24149077079377959</v>
      </c>
      <c r="BC11" s="13">
        <v>0.27792156687908748</v>
      </c>
      <c r="BD11" s="13">
        <v>0.28349516884615139</v>
      </c>
      <c r="BE11" s="13">
        <v>0.31533196824969068</v>
      </c>
      <c r="BF11" s="13">
        <v>0.16813818149990789</v>
      </c>
      <c r="BH11" s="13">
        <v>0.24581002983207731</v>
      </c>
      <c r="BI11" s="13">
        <v>0.27125837815558268</v>
      </c>
      <c r="BJ11" s="13">
        <v>0.26258811703035978</v>
      </c>
      <c r="BK11" s="13">
        <v>0.33485602147752541</v>
      </c>
      <c r="BL11" s="13">
        <v>0.20664335949865029</v>
      </c>
      <c r="BN11" s="13">
        <v>0.27075533380918743</v>
      </c>
      <c r="BO11" s="13">
        <v>0.27795747426163769</v>
      </c>
      <c r="BP11" s="13">
        <v>0.26485292561771218</v>
      </c>
      <c r="BQ11" s="13">
        <v>0.20745965393023511</v>
      </c>
      <c r="BR11" s="13">
        <v>0.3418008352283356</v>
      </c>
      <c r="BS11" s="13">
        <v>0.25030193291793279</v>
      </c>
    </row>
    <row r="12" spans="2:73" ht="19" customHeight="1" x14ac:dyDescent="0.35">
      <c r="B12" s="12" t="s">
        <v>125</v>
      </c>
      <c r="C12" s="13">
        <v>9.436317728965421E-2</v>
      </c>
      <c r="D12" s="13">
        <v>7.7199463321579065E-2</v>
      </c>
      <c r="E12" s="13">
        <v>9.7925313386559285E-2</v>
      </c>
      <c r="F12" s="13">
        <v>7.9830155942066119E-2</v>
      </c>
      <c r="G12" s="13">
        <v>8.3225488723950969E-2</v>
      </c>
      <c r="H12" s="13">
        <v>0.11963579097069869</v>
      </c>
      <c r="I12" s="13">
        <v>9.8643558625711544E-2</v>
      </c>
      <c r="K12" s="13">
        <v>0.10554391890307591</v>
      </c>
      <c r="L12" s="13">
        <v>8.3398769332321807E-2</v>
      </c>
      <c r="N12" s="13">
        <v>8.7357513700047712E-2</v>
      </c>
      <c r="O12" s="13">
        <v>0.11946050753894991</v>
      </c>
      <c r="P12" s="13">
        <v>8.5268288233749087E-2</v>
      </c>
      <c r="Q12" s="13">
        <v>7.7671690692625944E-2</v>
      </c>
      <c r="S12" s="13">
        <v>8.4604896362054288E-2</v>
      </c>
      <c r="T12" s="13">
        <v>9.7934549951181171E-2</v>
      </c>
      <c r="U12" s="13">
        <v>0.1149427845934422</v>
      </c>
      <c r="V12" s="13">
        <v>8.8081549684832172E-2</v>
      </c>
      <c r="W12" s="13">
        <v>0.12261901263154899</v>
      </c>
      <c r="X12" s="13">
        <v>9.8290429682385813E-2</v>
      </c>
      <c r="Y12" s="13">
        <v>0.17784691660144761</v>
      </c>
      <c r="Z12" s="13">
        <v>3.8202271392717632E-2</v>
      </c>
      <c r="AB12" s="13">
        <v>6.6821775394463018E-2</v>
      </c>
      <c r="AC12" s="13">
        <v>0.1075259299539342</v>
      </c>
      <c r="AD12" s="13">
        <v>0.1175908161585555</v>
      </c>
      <c r="AE12" s="13">
        <v>7.4852392054886058E-2</v>
      </c>
      <c r="AF12" s="13">
        <v>8.3052262046556663E-2</v>
      </c>
      <c r="AH12" s="13">
        <v>7.9900702271638244E-2</v>
      </c>
      <c r="AI12" s="13">
        <v>7.4044307983811453E-2</v>
      </c>
      <c r="AJ12" s="13">
        <v>0.1763775151628971</v>
      </c>
      <c r="AK12" s="13">
        <v>0.1215751581831367</v>
      </c>
      <c r="AL12" s="13">
        <v>8.0842523295032442E-2</v>
      </c>
      <c r="AM12" s="13">
        <v>0.1069878500989533</v>
      </c>
      <c r="AO12" s="13">
        <v>7.9715171453238656E-2</v>
      </c>
      <c r="AP12" s="13">
        <v>8.5247624711076872E-2</v>
      </c>
      <c r="AQ12" s="13">
        <v>0.1499459395971498</v>
      </c>
      <c r="AR12" s="13">
        <v>9.5466382923558954E-2</v>
      </c>
      <c r="AS12" s="13">
        <v>6.8801779781636888E-2</v>
      </c>
      <c r="AT12" s="13">
        <v>0.1216426609615321</v>
      </c>
      <c r="AV12" s="13">
        <v>5.8351048379778087E-2</v>
      </c>
      <c r="AW12" s="13">
        <v>0.12709404472526711</v>
      </c>
      <c r="AX12" s="13">
        <v>0.12603874497865969</v>
      </c>
      <c r="AY12" s="13">
        <v>8.4458114827168182E-2</v>
      </c>
      <c r="AZ12" s="13">
        <v>0.1264914985869024</v>
      </c>
      <c r="BB12" s="13">
        <v>7.2991844184419008E-2</v>
      </c>
      <c r="BC12" s="13">
        <v>9.2618620311162997E-2</v>
      </c>
      <c r="BD12" s="13">
        <v>0.1468592621540811</v>
      </c>
      <c r="BE12" s="13">
        <v>0.1244461656376251</v>
      </c>
      <c r="BF12" s="13">
        <v>0.14526441462343981</v>
      </c>
      <c r="BH12" s="13">
        <v>7.6630666755268112E-2</v>
      </c>
      <c r="BI12" s="13">
        <v>9.0122506544681916E-2</v>
      </c>
      <c r="BJ12" s="13">
        <v>0.14393281002786551</v>
      </c>
      <c r="BK12" s="13">
        <v>5.499165147308796E-2</v>
      </c>
      <c r="BL12" s="13">
        <v>0.17117831148087129</v>
      </c>
      <c r="BN12" s="13">
        <v>9.3049917820045278E-2</v>
      </c>
      <c r="BO12" s="13">
        <v>0.14017587830893991</v>
      </c>
      <c r="BP12" s="13">
        <v>0.1264965329012025</v>
      </c>
      <c r="BQ12" s="13">
        <v>8.5422966232624312E-2</v>
      </c>
      <c r="BR12" s="13">
        <v>7.6317272409695922E-2</v>
      </c>
      <c r="BS12" s="13">
        <v>8.3690100501699657E-2</v>
      </c>
    </row>
    <row r="13" spans="2:73" ht="19" customHeight="1" x14ac:dyDescent="0.35">
      <c r="B13" s="12" t="s">
        <v>126</v>
      </c>
      <c r="C13" s="13">
        <v>5.025465439671116E-2</v>
      </c>
      <c r="D13" s="13">
        <v>2.997386760655547E-2</v>
      </c>
      <c r="E13" s="13">
        <v>4.4230012154142233E-2</v>
      </c>
      <c r="F13" s="13">
        <v>4.2697006064605837E-2</v>
      </c>
      <c r="G13" s="13">
        <v>4.4331407811805057E-2</v>
      </c>
      <c r="H13" s="13">
        <v>6.6925930873709003E-2</v>
      </c>
      <c r="I13" s="13">
        <v>6.0735540688374542E-2</v>
      </c>
      <c r="K13" s="13">
        <v>5.6913134593509718E-2</v>
      </c>
      <c r="L13" s="13">
        <v>4.371138073346123E-2</v>
      </c>
      <c r="N13" s="13">
        <v>5.7502993023719973E-2</v>
      </c>
      <c r="O13" s="13">
        <v>5.0910540402682003E-2</v>
      </c>
      <c r="P13" s="13">
        <v>6.0240605484200883E-2</v>
      </c>
      <c r="Q13" s="13">
        <v>3.3719192009437203E-2</v>
      </c>
      <c r="S13" s="13">
        <v>4.244359658395841E-2</v>
      </c>
      <c r="T13" s="13">
        <v>3.1501721105104352E-2</v>
      </c>
      <c r="U13" s="13">
        <v>5.8738196080153397E-2</v>
      </c>
      <c r="V13" s="13">
        <v>5.4407441155501612E-2</v>
      </c>
      <c r="W13" s="13">
        <v>8.5534159630978754E-2</v>
      </c>
      <c r="X13" s="13">
        <v>5.8961445381900401E-2</v>
      </c>
      <c r="Y13" s="13">
        <v>5.167921663632552E-2</v>
      </c>
      <c r="Z13" s="13">
        <v>3.8069055893538352E-2</v>
      </c>
      <c r="AB13" s="13">
        <v>3.7312231414670313E-2</v>
      </c>
      <c r="AC13" s="13">
        <v>4.8217023021112283E-2</v>
      </c>
      <c r="AD13" s="13">
        <v>6.2659385354350894E-2</v>
      </c>
      <c r="AE13" s="13">
        <v>5.5329795086240863E-2</v>
      </c>
      <c r="AF13" s="13">
        <v>4.9227401912276932E-2</v>
      </c>
      <c r="AH13" s="13">
        <v>3.3974588426219837E-2</v>
      </c>
      <c r="AI13" s="13">
        <v>2.993686123234153E-2</v>
      </c>
      <c r="AJ13" s="13">
        <v>9.7127677106961172E-2</v>
      </c>
      <c r="AK13" s="13">
        <v>3.7725585403310669E-2</v>
      </c>
      <c r="AL13" s="13">
        <v>3.724421867410016E-2</v>
      </c>
      <c r="AM13" s="13">
        <v>9.1877920652812112E-2</v>
      </c>
      <c r="AO13" s="13">
        <v>2.8975200569682408E-2</v>
      </c>
      <c r="AP13" s="13">
        <v>2.522766486497038E-2</v>
      </c>
      <c r="AQ13" s="13">
        <v>0.10087838726949309</v>
      </c>
      <c r="AR13" s="13">
        <v>7.5712726491945354E-2</v>
      </c>
      <c r="AS13" s="13">
        <v>3.763238504174362E-2</v>
      </c>
      <c r="AT13" s="13">
        <v>8.1505360620688375E-2</v>
      </c>
      <c r="AV13" s="13">
        <v>2.840818724835336E-2</v>
      </c>
      <c r="AW13" s="13">
        <v>7.8632583377209478E-2</v>
      </c>
      <c r="AX13" s="13">
        <v>5.9437839669515213E-2</v>
      </c>
      <c r="AY13" s="13">
        <v>2.0603724557915211E-2</v>
      </c>
      <c r="AZ13" s="13">
        <v>8.0513491530645784E-2</v>
      </c>
      <c r="BB13" s="13">
        <v>3.9278945212450359E-2</v>
      </c>
      <c r="BC13" s="13">
        <v>3.2930702222633647E-2</v>
      </c>
      <c r="BD13" s="13">
        <v>0.12707184950359091</v>
      </c>
      <c r="BE13" s="13">
        <v>3.8157954174443488E-2</v>
      </c>
      <c r="BF13" s="13">
        <v>2.7088313985465851E-2</v>
      </c>
      <c r="BH13" s="13">
        <v>3.8591775045837419E-2</v>
      </c>
      <c r="BI13" s="13">
        <v>3.4220245842564972E-2</v>
      </c>
      <c r="BJ13" s="13">
        <v>0.1098846019006444</v>
      </c>
      <c r="BK13" s="13">
        <v>5.867801263356013E-2</v>
      </c>
      <c r="BL13" s="13">
        <v>3.0317225997685601E-2</v>
      </c>
      <c r="BN13" s="13">
        <v>4.1750427154150067E-2</v>
      </c>
      <c r="BO13" s="13">
        <v>9.717970738388293E-2</v>
      </c>
      <c r="BP13" s="13">
        <v>5.364920627801608E-2</v>
      </c>
      <c r="BQ13" s="13">
        <v>6.7895525891641745E-2</v>
      </c>
      <c r="BR13" s="13">
        <v>2.378776984536057E-2</v>
      </c>
      <c r="BS13" s="13">
        <v>3.5102243032011281E-2</v>
      </c>
    </row>
    <row r="14" spans="2:73" ht="19" customHeight="1" x14ac:dyDescent="0.35">
      <c r="B14" s="12" t="s">
        <v>210</v>
      </c>
      <c r="C14" s="13">
        <v>7.8661183342043084E-2</v>
      </c>
      <c r="D14" s="13">
        <v>0.1200320590587364</v>
      </c>
      <c r="E14" s="13">
        <v>9.8018633402908742E-2</v>
      </c>
      <c r="F14" s="13">
        <v>8.4531252357816791E-2</v>
      </c>
      <c r="G14" s="13">
        <v>3.9664851218342137E-2</v>
      </c>
      <c r="H14" s="13">
        <v>9.492677617951728E-2</v>
      </c>
      <c r="I14" s="13">
        <v>5.9533175881783008E-2</v>
      </c>
      <c r="K14" s="13">
        <v>6.0570285389941282E-2</v>
      </c>
      <c r="L14" s="13">
        <v>9.6932631094523297E-2</v>
      </c>
      <c r="N14" s="13">
        <v>4.8550523959561193E-2</v>
      </c>
      <c r="O14" s="13">
        <v>6.861729531906953E-2</v>
      </c>
      <c r="P14" s="13">
        <v>9.2620759436381761E-2</v>
      </c>
      <c r="Q14" s="13">
        <v>0.101075019526635</v>
      </c>
      <c r="S14" s="13">
        <v>8.6692342729564262E-2</v>
      </c>
      <c r="T14" s="13">
        <v>7.7909469079288945E-2</v>
      </c>
      <c r="U14" s="13">
        <v>3.9919909487447343E-2</v>
      </c>
      <c r="V14" s="13">
        <v>9.6570150972455762E-2</v>
      </c>
      <c r="W14" s="13">
        <v>7.2887097278156968E-2</v>
      </c>
      <c r="X14" s="13">
        <v>6.5713600110961862E-2</v>
      </c>
      <c r="Y14" s="13">
        <v>6.174666638282636E-2</v>
      </c>
      <c r="Z14" s="13">
        <v>8.0670213267282992E-2</v>
      </c>
      <c r="AB14" s="13">
        <v>6.9195085490082034E-2</v>
      </c>
      <c r="AC14" s="13">
        <v>8.6287341300079673E-2</v>
      </c>
      <c r="AD14" s="13">
        <v>6.0006209521967648E-2</v>
      </c>
      <c r="AE14" s="13">
        <v>7.9353544438608009E-2</v>
      </c>
      <c r="AF14" s="13">
        <v>1.6128321314228349E-2</v>
      </c>
      <c r="AH14" s="13">
        <v>6.0362525187284417E-2</v>
      </c>
      <c r="AI14" s="13">
        <v>3.919127522727256E-2</v>
      </c>
      <c r="AJ14" s="13">
        <v>6.7959964285622593E-2</v>
      </c>
      <c r="AK14" s="13">
        <v>0.1194733725093395</v>
      </c>
      <c r="AL14" s="13">
        <v>0.10902633764468379</v>
      </c>
      <c r="AM14" s="13">
        <v>6.5035697949877416E-2</v>
      </c>
      <c r="AO14" s="13">
        <v>6.8250646075929483E-2</v>
      </c>
      <c r="AP14" s="13">
        <v>3.8794650835350018E-2</v>
      </c>
      <c r="AQ14" s="13">
        <v>5.0614781054472743E-2</v>
      </c>
      <c r="AR14" s="13">
        <v>0.1123254426585792</v>
      </c>
      <c r="AS14" s="13">
        <v>7.8011643668395858E-2</v>
      </c>
      <c r="AT14" s="13">
        <v>6.9332675414423894E-2</v>
      </c>
      <c r="AV14" s="13">
        <v>4.7173123349877208E-2</v>
      </c>
      <c r="AW14" s="13">
        <v>4.009891832827233E-2</v>
      </c>
      <c r="AX14" s="13">
        <v>0.11375771315366209</v>
      </c>
      <c r="AY14" s="13">
        <v>6.4969273523770049E-2</v>
      </c>
      <c r="AZ14" s="13">
        <v>6.7770321456926783E-2</v>
      </c>
      <c r="BB14" s="13">
        <v>6.4417263969648211E-2</v>
      </c>
      <c r="BC14" s="13">
        <v>4.3926937448587861E-2</v>
      </c>
      <c r="BD14" s="13">
        <v>5.4983148870893311E-2</v>
      </c>
      <c r="BE14" s="13">
        <v>8.7884621304273339E-2</v>
      </c>
      <c r="BF14" s="13">
        <v>0.14202942458894269</v>
      </c>
      <c r="BH14" s="13">
        <v>6.5767878865583926E-2</v>
      </c>
      <c r="BI14" s="13">
        <v>4.8191111121730953E-2</v>
      </c>
      <c r="BJ14" s="13">
        <v>5.2046778709444623E-2</v>
      </c>
      <c r="BK14" s="13">
        <v>0.10672283583414501</v>
      </c>
      <c r="BL14" s="13">
        <v>7.0619866165591516E-2</v>
      </c>
      <c r="BN14" s="13">
        <v>5.0168253004773573E-2</v>
      </c>
      <c r="BO14" s="13">
        <v>4.3355565424101787E-2</v>
      </c>
      <c r="BP14" s="13">
        <v>7.8796174463607663E-2</v>
      </c>
      <c r="BQ14" s="13">
        <v>8.0825600385185339E-2</v>
      </c>
      <c r="BR14" s="13">
        <v>0.1209406974915625</v>
      </c>
      <c r="BS14" s="13">
        <v>6.5268994180935916E-2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K19"/>
  <sheetViews>
    <sheetView showGridLines="0" workbookViewId="0">
      <selection activeCell="B19" sqref="B19"/>
    </sheetView>
  </sheetViews>
  <sheetFormatPr defaultRowHeight="14.5" x14ac:dyDescent="0.35"/>
  <cols>
    <col min="1" max="1" width="5" customWidth="1"/>
    <col min="2" max="2" width="25" customWidth="1"/>
    <col min="3" max="11" width="20" customWidth="1"/>
  </cols>
  <sheetData>
    <row r="2" spans="2:11" ht="40" customHeight="1" x14ac:dyDescent="0.35">
      <c r="D2" s="14" t="s">
        <v>340</v>
      </c>
    </row>
    <row r="6" spans="2:11" ht="88" customHeight="1" x14ac:dyDescent="0.35">
      <c r="C6" s="15" t="s">
        <v>341</v>
      </c>
      <c r="D6" s="15" t="s">
        <v>279</v>
      </c>
      <c r="E6" s="15" t="s">
        <v>278</v>
      </c>
      <c r="F6" s="15" t="s">
        <v>274</v>
      </c>
      <c r="G6" s="15" t="s">
        <v>342</v>
      </c>
      <c r="H6" s="15" t="s">
        <v>277</v>
      </c>
      <c r="I6" s="15" t="s">
        <v>343</v>
      </c>
      <c r="J6" s="15" t="s">
        <v>275</v>
      </c>
      <c r="K6" s="15" t="s">
        <v>344</v>
      </c>
    </row>
    <row r="7" spans="2:11" x14ac:dyDescent="0.35">
      <c r="B7" s="12" t="s">
        <v>122</v>
      </c>
      <c r="C7" s="13">
        <v>0.13329958591574681</v>
      </c>
      <c r="D7" s="13">
        <v>0.1626984561199801</v>
      </c>
      <c r="E7" s="13">
        <v>0.1055257308617558</v>
      </c>
      <c r="F7" s="13">
        <v>0.16242702554800781</v>
      </c>
      <c r="G7" s="13">
        <v>0.1119986262151642</v>
      </c>
      <c r="H7" s="13">
        <v>0.23904949599520481</v>
      </c>
      <c r="I7" s="13">
        <v>0.16265902055136261</v>
      </c>
      <c r="J7" s="13">
        <v>0.21858184667558611</v>
      </c>
      <c r="K7" s="13">
        <v>0.15028332925809029</v>
      </c>
    </row>
    <row r="8" spans="2:11" x14ac:dyDescent="0.35">
      <c r="B8" s="12" t="s">
        <v>123</v>
      </c>
      <c r="C8" s="13">
        <v>0.3043356063549652</v>
      </c>
      <c r="D8" s="13">
        <v>0.2343568435906288</v>
      </c>
      <c r="E8" s="13">
        <v>0.19753397013290711</v>
      </c>
      <c r="F8" s="13">
        <v>0.2037694802519544</v>
      </c>
      <c r="G8" s="13">
        <v>0.26788860021053579</v>
      </c>
      <c r="H8" s="13">
        <v>0.30654498048439038</v>
      </c>
      <c r="I8" s="13">
        <v>0.29835367123355477</v>
      </c>
      <c r="J8" s="13">
        <v>0.4065316680466815</v>
      </c>
      <c r="K8" s="13">
        <v>0.27274766616829349</v>
      </c>
    </row>
    <row r="9" spans="2:11" x14ac:dyDescent="0.35">
      <c r="B9" s="12" t="s">
        <v>124</v>
      </c>
      <c r="C9" s="13">
        <v>0.27003909633250189</v>
      </c>
      <c r="D9" s="13">
        <v>0.1903393285639523</v>
      </c>
      <c r="E9" s="13">
        <v>0.24615798029501579</v>
      </c>
      <c r="F9" s="13">
        <v>0.2680539610657291</v>
      </c>
      <c r="G9" s="13">
        <v>0.31556966378684598</v>
      </c>
      <c r="H9" s="13">
        <v>0.2161075634056154</v>
      </c>
      <c r="I9" s="13">
        <v>0.22263568216680321</v>
      </c>
      <c r="J9" s="13">
        <v>0.2110741528584795</v>
      </c>
      <c r="K9" s="13">
        <v>0.27399686023553949</v>
      </c>
    </row>
    <row r="10" spans="2:11" x14ac:dyDescent="0.35">
      <c r="B10" s="12" t="s">
        <v>125</v>
      </c>
      <c r="C10" s="13">
        <v>0.13673657430026681</v>
      </c>
      <c r="D10" s="13">
        <v>0.1625806283084818</v>
      </c>
      <c r="E10" s="13">
        <v>0.19356689161577151</v>
      </c>
      <c r="F10" s="13">
        <v>0.12970407576895701</v>
      </c>
      <c r="G10" s="13">
        <v>0.1141096118700954</v>
      </c>
      <c r="H10" s="13">
        <v>0.10094099850399139</v>
      </c>
      <c r="I10" s="13">
        <v>0.13203520450136111</v>
      </c>
      <c r="J10" s="13">
        <v>5.968351687589158E-2</v>
      </c>
      <c r="K10" s="13">
        <v>0.10987446451559001</v>
      </c>
    </row>
    <row r="11" spans="2:11" x14ac:dyDescent="0.35">
      <c r="B11" s="12" t="s">
        <v>126</v>
      </c>
      <c r="C11" s="13">
        <v>0.1030348030930389</v>
      </c>
      <c r="D11" s="13">
        <v>0.15055350760903879</v>
      </c>
      <c r="E11" s="13">
        <v>0.18240212534928679</v>
      </c>
      <c r="F11" s="13">
        <v>0.12679531025751209</v>
      </c>
      <c r="G11" s="13">
        <v>8.0889857533551976E-2</v>
      </c>
      <c r="H11" s="13">
        <v>6.6354333054362655E-2</v>
      </c>
      <c r="I11" s="13">
        <v>0.1036407911866157</v>
      </c>
      <c r="J11" s="13">
        <v>3.7439223042136538E-2</v>
      </c>
      <c r="K11" s="13">
        <v>0.1118069294230688</v>
      </c>
    </row>
    <row r="12" spans="2:11" x14ac:dyDescent="0.35">
      <c r="B12" s="12" t="s">
        <v>120</v>
      </c>
      <c r="C12" s="13">
        <v>5.2554334003480599E-2</v>
      </c>
      <c r="D12" s="13">
        <v>9.9471235807918335E-2</v>
      </c>
      <c r="E12" s="13">
        <v>7.4813301745263031E-2</v>
      </c>
      <c r="F12" s="13">
        <v>0.1092501471078397</v>
      </c>
      <c r="G12" s="13">
        <v>0.1095436403838068</v>
      </c>
      <c r="H12" s="13">
        <v>7.1002628556435327E-2</v>
      </c>
      <c r="I12" s="13">
        <v>8.067563036030255E-2</v>
      </c>
      <c r="J12" s="13">
        <v>6.6689592501224831E-2</v>
      </c>
      <c r="K12" s="13">
        <v>8.1290750399417813E-2</v>
      </c>
    </row>
    <row r="15" spans="2:11" x14ac:dyDescent="0.35">
      <c r="B15" t="s">
        <v>292</v>
      </c>
    </row>
    <row r="16" spans="2:11" x14ac:dyDescent="0.35">
      <c r="B16" t="s">
        <v>9</v>
      </c>
    </row>
    <row r="19" spans="2:2" x14ac:dyDescent="0.35">
      <c r="B19" t="str">
        <f>HYPERLINK("#Contents!A1", "Return to Contents")</f>
        <v>Return to Contents</v>
      </c>
    </row>
  </sheetData>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U19"/>
  <sheetViews>
    <sheetView showGridLines="0" workbookViewId="0">
      <pane xSplit="2" topLeftCell="BE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0.15028332925809029</v>
      </c>
      <c r="D9" s="13">
        <v>0.24094759500708671</v>
      </c>
      <c r="E9" s="13">
        <v>0.2159839292853229</v>
      </c>
      <c r="F9" s="13">
        <v>0.19841924866899441</v>
      </c>
      <c r="G9" s="13">
        <v>0.1377831540154503</v>
      </c>
      <c r="H9" s="13">
        <v>0.1219195589660917</v>
      </c>
      <c r="I9" s="13">
        <v>6.143156729452269E-2</v>
      </c>
      <c r="K9" s="13">
        <v>0.1589598545681298</v>
      </c>
      <c r="L9" s="13">
        <v>0.13965792015006909</v>
      </c>
      <c r="N9" s="13">
        <v>0.1926751606030227</v>
      </c>
      <c r="O9" s="13">
        <v>0.13270659878057389</v>
      </c>
      <c r="P9" s="13">
        <v>0.13308377382504499</v>
      </c>
      <c r="Q9" s="13">
        <v>0.15151441560116419</v>
      </c>
      <c r="S9" s="13">
        <v>0.21557387820091389</v>
      </c>
      <c r="T9" s="13">
        <v>0.18606943327602349</v>
      </c>
      <c r="U9" s="13">
        <v>0.11513509237019171</v>
      </c>
      <c r="V9" s="13">
        <v>0.11927139819467961</v>
      </c>
      <c r="W9" s="13">
        <v>0.1100145107690548</v>
      </c>
      <c r="X9" s="13">
        <v>8.4537977449258353E-2</v>
      </c>
      <c r="Y9" s="13">
        <v>8.6864790673192069E-2</v>
      </c>
      <c r="Z9" s="13">
        <v>0.11953394991813671</v>
      </c>
      <c r="AB9" s="13">
        <v>0.14505068826718501</v>
      </c>
      <c r="AC9" s="13">
        <v>0.13846481449458889</v>
      </c>
      <c r="AD9" s="13">
        <v>0.1202215448966614</v>
      </c>
      <c r="AE9" s="13">
        <v>0.16822034506478661</v>
      </c>
      <c r="AF9" s="13">
        <v>0.24402925137531059</v>
      </c>
      <c r="AH9" s="13">
        <v>0.19669879392368891</v>
      </c>
      <c r="AI9" s="13">
        <v>0.16427806712646931</v>
      </c>
      <c r="AJ9" s="13">
        <v>6.2218243751435767E-2</v>
      </c>
      <c r="AK9" s="13">
        <v>5.9916139116524512E-2</v>
      </c>
      <c r="AL9" s="13">
        <v>0.34339617832017688</v>
      </c>
      <c r="AM9" s="13">
        <v>6.6205967396452334E-2</v>
      </c>
      <c r="AO9" s="13">
        <v>0.18139743591786481</v>
      </c>
      <c r="AP9" s="13">
        <v>0.16385663783886889</v>
      </c>
      <c r="AQ9" s="13">
        <v>4.5005061194269211E-2</v>
      </c>
      <c r="AR9" s="13">
        <v>6.237222050258516E-2</v>
      </c>
      <c r="AS9" s="13">
        <v>0.35531579204925878</v>
      </c>
      <c r="AT9" s="13">
        <v>6.1042250903187913E-2</v>
      </c>
      <c r="AV9" s="13">
        <v>0.21156639330290999</v>
      </c>
      <c r="AW9" s="13">
        <v>7.730293775089718E-2</v>
      </c>
      <c r="AX9" s="13">
        <v>7.8573072505176547E-2</v>
      </c>
      <c r="AY9" s="13">
        <v>0.30334086849725173</v>
      </c>
      <c r="AZ9" s="13">
        <v>7.6416873156506512E-2</v>
      </c>
      <c r="BB9" s="13">
        <v>0.16310536828287461</v>
      </c>
      <c r="BC9" s="13">
        <v>0.14338602951260809</v>
      </c>
      <c r="BD9" s="13">
        <v>6.5289551546734909E-2</v>
      </c>
      <c r="BE9" s="13">
        <v>8.5570339811705434E-2</v>
      </c>
      <c r="BF9" s="13">
        <v>0.43746235708253067</v>
      </c>
      <c r="BH9" s="13">
        <v>0.15477232238218341</v>
      </c>
      <c r="BI9" s="13">
        <v>0.14155315862764731</v>
      </c>
      <c r="BJ9" s="13">
        <v>6.5712650590364935E-2</v>
      </c>
      <c r="BK9" s="13">
        <v>7.2385571747846822E-2</v>
      </c>
      <c r="BL9" s="13">
        <v>0.36264850201400101</v>
      </c>
      <c r="BN9" s="13">
        <v>0.1483214853793656</v>
      </c>
      <c r="BO9" s="13">
        <v>5.5843146294080249E-2</v>
      </c>
      <c r="BP9" s="13">
        <v>7.2131838476347049E-2</v>
      </c>
      <c r="BQ9" s="13">
        <v>0.13784637153196691</v>
      </c>
      <c r="BR9" s="13">
        <v>0.40537270073715043</v>
      </c>
      <c r="BS9" s="13">
        <v>0.17312993522485731</v>
      </c>
    </row>
    <row r="10" spans="2:73" ht="19" customHeight="1" x14ac:dyDescent="0.35">
      <c r="B10" s="12" t="s">
        <v>123</v>
      </c>
      <c r="C10" s="13">
        <v>0.27274766616829349</v>
      </c>
      <c r="D10" s="13">
        <v>0.25633986323453561</v>
      </c>
      <c r="E10" s="13">
        <v>0.27443278410763972</v>
      </c>
      <c r="F10" s="13">
        <v>0.31672815926355918</v>
      </c>
      <c r="G10" s="13">
        <v>0.3032494988624444</v>
      </c>
      <c r="H10" s="13">
        <v>0.22870536239779651</v>
      </c>
      <c r="I10" s="13">
        <v>0.25980035470723928</v>
      </c>
      <c r="K10" s="13">
        <v>0.27783879051580967</v>
      </c>
      <c r="L10" s="13">
        <v>0.26828204592470489</v>
      </c>
      <c r="N10" s="13">
        <v>0.35363295189095462</v>
      </c>
      <c r="O10" s="13">
        <v>0.29848282065584081</v>
      </c>
      <c r="P10" s="13">
        <v>0.2136556652172848</v>
      </c>
      <c r="Q10" s="13">
        <v>0.24202079263975379</v>
      </c>
      <c r="S10" s="13">
        <v>0.28120777598923641</v>
      </c>
      <c r="T10" s="13">
        <v>0.28512551864430369</v>
      </c>
      <c r="U10" s="13">
        <v>0.1937259130312052</v>
      </c>
      <c r="V10" s="13">
        <v>0.24626848459718401</v>
      </c>
      <c r="W10" s="13">
        <v>0.30318795706120838</v>
      </c>
      <c r="X10" s="13">
        <v>0.2556888164269101</v>
      </c>
      <c r="Y10" s="13">
        <v>0.38999712668903608</v>
      </c>
      <c r="Z10" s="13">
        <v>0.2486239984023022</v>
      </c>
      <c r="AB10" s="13">
        <v>0.29910703410338052</v>
      </c>
      <c r="AC10" s="13">
        <v>0.2552906325766226</v>
      </c>
      <c r="AD10" s="13">
        <v>0.26848447541472248</v>
      </c>
      <c r="AE10" s="13">
        <v>0.25818035403061712</v>
      </c>
      <c r="AF10" s="13">
        <v>0.3616611885255287</v>
      </c>
      <c r="AH10" s="13">
        <v>0.31401398923814711</v>
      </c>
      <c r="AI10" s="13">
        <v>0.39570834390178039</v>
      </c>
      <c r="AJ10" s="13">
        <v>0.2326157286932192</v>
      </c>
      <c r="AK10" s="13">
        <v>0.26425112644807608</v>
      </c>
      <c r="AL10" s="13">
        <v>0.29800699650626239</v>
      </c>
      <c r="AM10" s="13">
        <v>0.105101953872379</v>
      </c>
      <c r="AO10" s="13">
        <v>0.30025790703342708</v>
      </c>
      <c r="AP10" s="13">
        <v>0.41700938604971938</v>
      </c>
      <c r="AQ10" s="13">
        <v>0.25797429427742802</v>
      </c>
      <c r="AR10" s="13">
        <v>0.22118786028537621</v>
      </c>
      <c r="AS10" s="13">
        <v>0.33145840065442023</v>
      </c>
      <c r="AT10" s="13">
        <v>0.1164540560586497</v>
      </c>
      <c r="AV10" s="13">
        <v>0.37340357748093772</v>
      </c>
      <c r="AW10" s="13">
        <v>0.27259813054693621</v>
      </c>
      <c r="AX10" s="13">
        <v>0.28384765923781541</v>
      </c>
      <c r="AY10" s="13">
        <v>0.33058288746558839</v>
      </c>
      <c r="AZ10" s="13">
        <v>0.12716809800637049</v>
      </c>
      <c r="BB10" s="13">
        <v>0.32077662340793273</v>
      </c>
      <c r="BC10" s="13">
        <v>0.31612424344872259</v>
      </c>
      <c r="BD10" s="13">
        <v>0.15347619507397051</v>
      </c>
      <c r="BE10" s="13">
        <v>0.27888648947637418</v>
      </c>
      <c r="BF10" s="13">
        <v>0.23753435542656079</v>
      </c>
      <c r="BH10" s="13">
        <v>0.31268385924531972</v>
      </c>
      <c r="BI10" s="13">
        <v>0.35053490553176969</v>
      </c>
      <c r="BJ10" s="13">
        <v>0.1748899586525835</v>
      </c>
      <c r="BK10" s="13">
        <v>0.26947920561440769</v>
      </c>
      <c r="BL10" s="13">
        <v>0.26240930708611121</v>
      </c>
      <c r="BN10" s="13">
        <v>0.31402791689826409</v>
      </c>
      <c r="BO10" s="13">
        <v>0.19836407138809861</v>
      </c>
      <c r="BP10" s="13">
        <v>0.33938502379099988</v>
      </c>
      <c r="BQ10" s="13">
        <v>0.14348323408547789</v>
      </c>
      <c r="BR10" s="13">
        <v>0.27610404227942159</v>
      </c>
      <c r="BS10" s="13">
        <v>0.31016669157612309</v>
      </c>
    </row>
    <row r="11" spans="2:73" ht="32.15" customHeight="1" x14ac:dyDescent="0.35">
      <c r="B11" s="12" t="s">
        <v>124</v>
      </c>
      <c r="C11" s="13">
        <v>0.27399686023553949</v>
      </c>
      <c r="D11" s="13">
        <v>0.22731400160490869</v>
      </c>
      <c r="E11" s="13">
        <v>0.26830932217429582</v>
      </c>
      <c r="F11" s="13">
        <v>0.26628101749590849</v>
      </c>
      <c r="G11" s="13">
        <v>0.25104601589051551</v>
      </c>
      <c r="H11" s="13">
        <v>0.31848767173193337</v>
      </c>
      <c r="I11" s="13">
        <v>0.28838886588527418</v>
      </c>
      <c r="K11" s="13">
        <v>0.2690645188426774</v>
      </c>
      <c r="L11" s="13">
        <v>0.27955764899024182</v>
      </c>
      <c r="N11" s="13">
        <v>0.22548629669730819</v>
      </c>
      <c r="O11" s="13">
        <v>0.27063697006148002</v>
      </c>
      <c r="P11" s="13">
        <v>0.26179460384648601</v>
      </c>
      <c r="Q11" s="13">
        <v>0.31988154857543249</v>
      </c>
      <c r="S11" s="13">
        <v>0.23975797886760331</v>
      </c>
      <c r="T11" s="13">
        <v>0.28928715630307339</v>
      </c>
      <c r="U11" s="13">
        <v>0.25370083072179139</v>
      </c>
      <c r="V11" s="13">
        <v>0.24831388923173209</v>
      </c>
      <c r="W11" s="13">
        <v>0.26061151769958929</v>
      </c>
      <c r="X11" s="13">
        <v>0.37751211119320072</v>
      </c>
      <c r="Y11" s="13">
        <v>0.20989238421399761</v>
      </c>
      <c r="Z11" s="13">
        <v>0.33173109370556941</v>
      </c>
      <c r="AB11" s="13">
        <v>0.31808979885969962</v>
      </c>
      <c r="AC11" s="13">
        <v>0.29465667064369833</v>
      </c>
      <c r="AD11" s="13">
        <v>0.22218537088912549</v>
      </c>
      <c r="AE11" s="13">
        <v>0.30625641594503827</v>
      </c>
      <c r="AF11" s="13">
        <v>0.1885344253893565</v>
      </c>
      <c r="AH11" s="13">
        <v>0.27639483082418981</v>
      </c>
      <c r="AI11" s="13">
        <v>0.24713839451922301</v>
      </c>
      <c r="AJ11" s="13">
        <v>0.29135717742243378</v>
      </c>
      <c r="AK11" s="13">
        <v>0.38345352917368453</v>
      </c>
      <c r="AL11" s="13">
        <v>0.2119627136022901</v>
      </c>
      <c r="AM11" s="13">
        <v>0.26290367793295599</v>
      </c>
      <c r="AO11" s="13">
        <v>0.29484658171437639</v>
      </c>
      <c r="AP11" s="13">
        <v>0.22044798398919671</v>
      </c>
      <c r="AQ11" s="13">
        <v>0.26481083944359762</v>
      </c>
      <c r="AR11" s="13">
        <v>0.42858700919372988</v>
      </c>
      <c r="AS11" s="13">
        <v>0.1863884922254771</v>
      </c>
      <c r="AT11" s="13">
        <v>0.27460553410520988</v>
      </c>
      <c r="AV11" s="13">
        <v>0.24196770499114831</v>
      </c>
      <c r="AW11" s="13">
        <v>0.28749544779864689</v>
      </c>
      <c r="AX11" s="13">
        <v>0.36224063392387179</v>
      </c>
      <c r="AY11" s="13">
        <v>0.21872963724744721</v>
      </c>
      <c r="AZ11" s="13">
        <v>0.28110324030731271</v>
      </c>
      <c r="BB11" s="13">
        <v>0.27615150337778188</v>
      </c>
      <c r="BC11" s="13">
        <v>0.27927483148484439</v>
      </c>
      <c r="BD11" s="13">
        <v>0.26332885962101671</v>
      </c>
      <c r="BE11" s="13">
        <v>0.30097427873238353</v>
      </c>
      <c r="BF11" s="13">
        <v>0.1629028153281816</v>
      </c>
      <c r="BH11" s="13">
        <v>0.28420385062144299</v>
      </c>
      <c r="BI11" s="13">
        <v>0.26590253542411008</v>
      </c>
      <c r="BJ11" s="13">
        <v>0.26810092184878709</v>
      </c>
      <c r="BK11" s="13">
        <v>0.27411498524337702</v>
      </c>
      <c r="BL11" s="13">
        <v>0.25100859346917209</v>
      </c>
      <c r="BN11" s="13">
        <v>0.27859128784164389</v>
      </c>
      <c r="BO11" s="13">
        <v>0.24619138191970519</v>
      </c>
      <c r="BP11" s="13">
        <v>0.33864448769986738</v>
      </c>
      <c r="BQ11" s="13">
        <v>0.26006688635448211</v>
      </c>
      <c r="BR11" s="13">
        <v>0.16335780333945629</v>
      </c>
      <c r="BS11" s="13">
        <v>0.27634649100524999</v>
      </c>
    </row>
    <row r="12" spans="2:73" ht="19" customHeight="1" x14ac:dyDescent="0.35">
      <c r="B12" s="12" t="s">
        <v>125</v>
      </c>
      <c r="C12" s="13">
        <v>0.10987446451559001</v>
      </c>
      <c r="D12" s="13">
        <v>9.3358498650544061E-2</v>
      </c>
      <c r="E12" s="13">
        <v>6.2561159813974296E-2</v>
      </c>
      <c r="F12" s="13">
        <v>6.0952772642777028E-2</v>
      </c>
      <c r="G12" s="13">
        <v>0.1529433176988364</v>
      </c>
      <c r="H12" s="13">
        <v>0.11704455271453421</v>
      </c>
      <c r="I12" s="13">
        <v>0.14618188993141309</v>
      </c>
      <c r="K12" s="13">
        <v>0.12525077543596139</v>
      </c>
      <c r="L12" s="13">
        <v>9.4750029470877017E-2</v>
      </c>
      <c r="N12" s="13">
        <v>0.10452676699935889</v>
      </c>
      <c r="O12" s="13">
        <v>0.12256624850339259</v>
      </c>
      <c r="P12" s="13">
        <v>0.1240772916166029</v>
      </c>
      <c r="Q12" s="13">
        <v>8.7328792288412074E-2</v>
      </c>
      <c r="S12" s="13">
        <v>7.5912614023038089E-2</v>
      </c>
      <c r="T12" s="13">
        <v>0.116327699286535</v>
      </c>
      <c r="U12" s="13">
        <v>0.19821374915525869</v>
      </c>
      <c r="V12" s="13">
        <v>0.12955542361294281</v>
      </c>
      <c r="W12" s="13">
        <v>0.12049131801647529</v>
      </c>
      <c r="X12" s="13">
        <v>7.9813683115786682E-2</v>
      </c>
      <c r="Y12" s="13">
        <v>0.11602655109508921</v>
      </c>
      <c r="Z12" s="13">
        <v>0.12860388427002911</v>
      </c>
      <c r="AB12" s="13">
        <v>7.1074768428010693E-2</v>
      </c>
      <c r="AC12" s="13">
        <v>0.1143344415420179</v>
      </c>
      <c r="AD12" s="13">
        <v>0.14844142118703099</v>
      </c>
      <c r="AE12" s="13">
        <v>0.11758223382914949</v>
      </c>
      <c r="AF12" s="13">
        <v>9.1416871091153346E-2</v>
      </c>
      <c r="AH12" s="13">
        <v>8.9702051336402716E-2</v>
      </c>
      <c r="AI12" s="13">
        <v>0.11051651332142449</v>
      </c>
      <c r="AJ12" s="13">
        <v>0.16204083561813279</v>
      </c>
      <c r="AK12" s="13">
        <v>9.8384718565785428E-2</v>
      </c>
      <c r="AL12" s="13">
        <v>5.7204560770404658E-2</v>
      </c>
      <c r="AM12" s="13">
        <v>0.17790350636486271</v>
      </c>
      <c r="AO12" s="13">
        <v>9.0398603917650269E-2</v>
      </c>
      <c r="AP12" s="13">
        <v>0.10347536739516219</v>
      </c>
      <c r="AQ12" s="13">
        <v>0.1909742206646895</v>
      </c>
      <c r="AR12" s="13">
        <v>0.1123694863581899</v>
      </c>
      <c r="AS12" s="13">
        <v>5.4178887268350719E-2</v>
      </c>
      <c r="AT12" s="13">
        <v>0.16827787279006209</v>
      </c>
      <c r="AV12" s="13">
        <v>9.060360331485888E-2</v>
      </c>
      <c r="AW12" s="13">
        <v>0.13676214983017099</v>
      </c>
      <c r="AX12" s="13">
        <v>7.5607959842282246E-2</v>
      </c>
      <c r="AY12" s="13">
        <v>7.1139416595493415E-2</v>
      </c>
      <c r="AZ12" s="13">
        <v>0.17260023063353419</v>
      </c>
      <c r="BB12" s="13">
        <v>9.4190539132340115E-2</v>
      </c>
      <c r="BC12" s="13">
        <v>0.1186992560304525</v>
      </c>
      <c r="BD12" s="13">
        <v>0.20234063517838671</v>
      </c>
      <c r="BE12" s="13">
        <v>0.10925214029582379</v>
      </c>
      <c r="BF12" s="13">
        <v>0.116906892730467</v>
      </c>
      <c r="BH12" s="13">
        <v>9.0391121904219038E-2</v>
      </c>
      <c r="BI12" s="13">
        <v>0.1019427467261555</v>
      </c>
      <c r="BJ12" s="13">
        <v>0.20861826179756379</v>
      </c>
      <c r="BK12" s="13">
        <v>0.15959436714048281</v>
      </c>
      <c r="BL12" s="13">
        <v>8.8420990597779761E-2</v>
      </c>
      <c r="BN12" s="13">
        <v>0.12086693153344551</v>
      </c>
      <c r="BO12" s="13">
        <v>0.22047362077224791</v>
      </c>
      <c r="BP12" s="13">
        <v>7.0292923924489756E-2</v>
      </c>
      <c r="BQ12" s="13">
        <v>0.10991783420260209</v>
      </c>
      <c r="BR12" s="13">
        <v>7.0465430392565018E-2</v>
      </c>
      <c r="BS12" s="13">
        <v>9.711857649721975E-2</v>
      </c>
    </row>
    <row r="13" spans="2:73" ht="19" customHeight="1" x14ac:dyDescent="0.35">
      <c r="B13" s="12" t="s">
        <v>126</v>
      </c>
      <c r="C13" s="13">
        <v>0.1118069294230688</v>
      </c>
      <c r="D13" s="13">
        <v>5.601850502655454E-2</v>
      </c>
      <c r="E13" s="13">
        <v>5.4550702247272223E-2</v>
      </c>
      <c r="F13" s="13">
        <v>9.775557666502166E-2</v>
      </c>
      <c r="G13" s="13">
        <v>6.9502298977368315E-2</v>
      </c>
      <c r="H13" s="13">
        <v>0.14521624014773751</v>
      </c>
      <c r="I13" s="13">
        <v>0.19379727783965281</v>
      </c>
      <c r="K13" s="13">
        <v>0.12893662754586541</v>
      </c>
      <c r="L13" s="13">
        <v>9.4933525576250982E-2</v>
      </c>
      <c r="N13" s="13">
        <v>9.7904357392663094E-2</v>
      </c>
      <c r="O13" s="13">
        <v>9.8931066447901186E-2</v>
      </c>
      <c r="P13" s="13">
        <v>0.1570293710757649</v>
      </c>
      <c r="Q13" s="13">
        <v>9.7364313406977696E-2</v>
      </c>
      <c r="S13" s="13">
        <v>9.9208072980587647E-2</v>
      </c>
      <c r="T13" s="13">
        <v>3.8766731528766717E-2</v>
      </c>
      <c r="U13" s="13">
        <v>0.17995111289990651</v>
      </c>
      <c r="V13" s="13">
        <v>0.15511360162833859</v>
      </c>
      <c r="W13" s="13">
        <v>0.15105585050331269</v>
      </c>
      <c r="X13" s="13">
        <v>0.1473275963598204</v>
      </c>
      <c r="Y13" s="13">
        <v>5.9184096332147391E-2</v>
      </c>
      <c r="Z13" s="13">
        <v>9.5646312608399828E-2</v>
      </c>
      <c r="AB13" s="13">
        <v>7.8145587734106445E-2</v>
      </c>
      <c r="AC13" s="13">
        <v>0.11848591301377941</v>
      </c>
      <c r="AD13" s="13">
        <v>0.16166230357251049</v>
      </c>
      <c r="AE13" s="13">
        <v>8.696476163828909E-2</v>
      </c>
      <c r="AF13" s="13">
        <v>8.059658414057308E-2</v>
      </c>
      <c r="AH13" s="13">
        <v>6.1939601822614473E-2</v>
      </c>
      <c r="AI13" s="13">
        <v>4.5247447255162367E-2</v>
      </c>
      <c r="AJ13" s="13">
        <v>0.2171363269242505</v>
      </c>
      <c r="AK13" s="13">
        <v>0.1049949991577174</v>
      </c>
      <c r="AL13" s="13">
        <v>2.0563506113952891E-2</v>
      </c>
      <c r="AM13" s="13">
        <v>0.30073742887112043</v>
      </c>
      <c r="AO13" s="13">
        <v>5.9300282034831599E-2</v>
      </c>
      <c r="AP13" s="13">
        <v>5.7452521466373627E-2</v>
      </c>
      <c r="AQ13" s="13">
        <v>0.20520500422675891</v>
      </c>
      <c r="AR13" s="13">
        <v>9.5932007985267645E-2</v>
      </c>
      <c r="AS13" s="13">
        <v>2.388550551454479E-2</v>
      </c>
      <c r="AT13" s="13">
        <v>0.29841544763901517</v>
      </c>
      <c r="AV13" s="13">
        <v>3.8178804659207838E-2</v>
      </c>
      <c r="AW13" s="13">
        <v>0.19128341436565571</v>
      </c>
      <c r="AX13" s="13">
        <v>0.13310569775745951</v>
      </c>
      <c r="AY13" s="13">
        <v>2.8862598798035839E-2</v>
      </c>
      <c r="AZ13" s="13">
        <v>0.27027158157721731</v>
      </c>
      <c r="BB13" s="13">
        <v>8.5751752053219429E-2</v>
      </c>
      <c r="BC13" s="13">
        <v>8.9983886821827619E-2</v>
      </c>
      <c r="BD13" s="13">
        <v>0.27856032723536361</v>
      </c>
      <c r="BE13" s="13">
        <v>0.16733529669248551</v>
      </c>
      <c r="BF13" s="13">
        <v>0</v>
      </c>
      <c r="BH13" s="13">
        <v>9.0847416045486837E-2</v>
      </c>
      <c r="BI13" s="13">
        <v>9.3450270170820651E-2</v>
      </c>
      <c r="BJ13" s="13">
        <v>0.25440280786887481</v>
      </c>
      <c r="BK13" s="13">
        <v>0.16241511369107869</v>
      </c>
      <c r="BL13" s="13">
        <v>1.280068874865088E-2</v>
      </c>
      <c r="BN13" s="13">
        <v>9.5810941759295498E-2</v>
      </c>
      <c r="BO13" s="13">
        <v>0.23041840035378161</v>
      </c>
      <c r="BP13" s="13">
        <v>0.13282152966124061</v>
      </c>
      <c r="BQ13" s="13">
        <v>0.29301751139440291</v>
      </c>
      <c r="BR13" s="13">
        <v>2.2755900930113999E-2</v>
      </c>
      <c r="BS13" s="13">
        <v>7.0530026757269382E-2</v>
      </c>
    </row>
    <row r="14" spans="2:73" ht="19" customHeight="1" x14ac:dyDescent="0.35">
      <c r="B14" s="12" t="s">
        <v>120</v>
      </c>
      <c r="C14" s="13">
        <v>8.1290750399417813E-2</v>
      </c>
      <c r="D14" s="13">
        <v>0.12602153647637049</v>
      </c>
      <c r="E14" s="13">
        <v>0.124162102371495</v>
      </c>
      <c r="F14" s="13">
        <v>5.9863225263739023E-2</v>
      </c>
      <c r="G14" s="13">
        <v>8.5475714555385135E-2</v>
      </c>
      <c r="H14" s="13">
        <v>6.86266140419068E-2</v>
      </c>
      <c r="I14" s="13">
        <v>5.0400044341897911E-2</v>
      </c>
      <c r="K14" s="13">
        <v>3.994943309155629E-2</v>
      </c>
      <c r="L14" s="13">
        <v>0.12281882988785631</v>
      </c>
      <c r="N14" s="13">
        <v>2.577446641669251E-2</v>
      </c>
      <c r="O14" s="13">
        <v>7.667629555081161E-2</v>
      </c>
      <c r="P14" s="13">
        <v>0.1103592944188162</v>
      </c>
      <c r="Q14" s="13">
        <v>0.1018901374882599</v>
      </c>
      <c r="S14" s="13">
        <v>8.8339679938620769E-2</v>
      </c>
      <c r="T14" s="13">
        <v>8.4423460961297409E-2</v>
      </c>
      <c r="U14" s="13">
        <v>5.9273301821646467E-2</v>
      </c>
      <c r="V14" s="13">
        <v>0.1014772027351229</v>
      </c>
      <c r="W14" s="13">
        <v>5.4638845950359498E-2</v>
      </c>
      <c r="X14" s="13">
        <v>5.511981545502375E-2</v>
      </c>
      <c r="Y14" s="13">
        <v>0.13803505099653779</v>
      </c>
      <c r="Z14" s="13">
        <v>7.586076109556264E-2</v>
      </c>
      <c r="AB14" s="13">
        <v>8.853212260761778E-2</v>
      </c>
      <c r="AC14" s="13">
        <v>7.8767527729292658E-2</v>
      </c>
      <c r="AD14" s="13">
        <v>7.9004884039948917E-2</v>
      </c>
      <c r="AE14" s="13">
        <v>6.2795889492119547E-2</v>
      </c>
      <c r="AF14" s="13">
        <v>3.3761679478077879E-2</v>
      </c>
      <c r="AH14" s="13">
        <v>6.1250732854957149E-2</v>
      </c>
      <c r="AI14" s="13">
        <v>3.7111233875940418E-2</v>
      </c>
      <c r="AJ14" s="13">
        <v>3.463168759052776E-2</v>
      </c>
      <c r="AK14" s="13">
        <v>8.8999487538211963E-2</v>
      </c>
      <c r="AL14" s="13">
        <v>6.8866044686912681E-2</v>
      </c>
      <c r="AM14" s="13">
        <v>8.7147465562229645E-2</v>
      </c>
      <c r="AO14" s="13">
        <v>7.3799189381849734E-2</v>
      </c>
      <c r="AP14" s="13">
        <v>3.7758103260679278E-2</v>
      </c>
      <c r="AQ14" s="13">
        <v>3.6030580193257028E-2</v>
      </c>
      <c r="AR14" s="13">
        <v>7.9551415674851175E-2</v>
      </c>
      <c r="AS14" s="13">
        <v>4.8772922287948307E-2</v>
      </c>
      <c r="AT14" s="13">
        <v>8.1204838503875165E-2</v>
      </c>
      <c r="AV14" s="13">
        <v>4.4279916250937433E-2</v>
      </c>
      <c r="AW14" s="13">
        <v>3.455791970769289E-2</v>
      </c>
      <c r="AX14" s="13">
        <v>6.6624976733394431E-2</v>
      </c>
      <c r="AY14" s="13">
        <v>4.734459139618355E-2</v>
      </c>
      <c r="AZ14" s="13">
        <v>7.243997631905863E-2</v>
      </c>
      <c r="BB14" s="13">
        <v>6.0024213745851152E-2</v>
      </c>
      <c r="BC14" s="13">
        <v>5.2531752701544698E-2</v>
      </c>
      <c r="BD14" s="13">
        <v>3.7004431344527577E-2</v>
      </c>
      <c r="BE14" s="13">
        <v>5.7981454991227629E-2</v>
      </c>
      <c r="BF14" s="13">
        <v>4.5193579432259691E-2</v>
      </c>
      <c r="BH14" s="13">
        <v>6.7101429801347964E-2</v>
      </c>
      <c r="BI14" s="13">
        <v>4.6616383519496617E-2</v>
      </c>
      <c r="BJ14" s="13">
        <v>2.827539924182591E-2</v>
      </c>
      <c r="BK14" s="13">
        <v>6.2010756562807003E-2</v>
      </c>
      <c r="BL14" s="13">
        <v>2.2711918084285011E-2</v>
      </c>
      <c r="BN14" s="13">
        <v>4.2381436587985363E-2</v>
      </c>
      <c r="BO14" s="13">
        <v>4.8709379272086489E-2</v>
      </c>
      <c r="BP14" s="13">
        <v>4.6724196447055201E-2</v>
      </c>
      <c r="BQ14" s="13">
        <v>5.5668162431068313E-2</v>
      </c>
      <c r="BR14" s="13">
        <v>6.1944122321293052E-2</v>
      </c>
      <c r="BS14" s="13">
        <v>7.2708278939280321E-2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U19"/>
  <sheetViews>
    <sheetView showGridLines="0" workbookViewId="0">
      <pane xSplit="2" topLeftCell="BE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0.16242702554800781</v>
      </c>
      <c r="D9" s="13">
        <v>0.1126254788666434</v>
      </c>
      <c r="E9" s="13">
        <v>0.13932503350790371</v>
      </c>
      <c r="F9" s="13">
        <v>0.1756230292688154</v>
      </c>
      <c r="G9" s="13">
        <v>0.1204091478678749</v>
      </c>
      <c r="H9" s="13">
        <v>0.17981859622656091</v>
      </c>
      <c r="I9" s="13">
        <v>0.21082659498691739</v>
      </c>
      <c r="K9" s="13">
        <v>0.21161220352041621</v>
      </c>
      <c r="L9" s="13">
        <v>0.11361398826890701</v>
      </c>
      <c r="N9" s="13">
        <v>0.1803562220319547</v>
      </c>
      <c r="O9" s="13">
        <v>0.14999332566632129</v>
      </c>
      <c r="P9" s="13">
        <v>0.2035699986333884</v>
      </c>
      <c r="Q9" s="13">
        <v>0.12687421163946699</v>
      </c>
      <c r="S9" s="13">
        <v>0.16527272109017299</v>
      </c>
      <c r="T9" s="13">
        <v>9.6071962044089534E-2</v>
      </c>
      <c r="U9" s="13">
        <v>0.17907197317602899</v>
      </c>
      <c r="V9" s="13">
        <v>0.1921705123290614</v>
      </c>
      <c r="W9" s="13">
        <v>0.22082591387461711</v>
      </c>
      <c r="X9" s="13">
        <v>0.17489204918596429</v>
      </c>
      <c r="Y9" s="13">
        <v>0.1024479858443544</v>
      </c>
      <c r="Z9" s="13">
        <v>0.1471832763643329</v>
      </c>
      <c r="AB9" s="13">
        <v>0.1147818727650481</v>
      </c>
      <c r="AC9" s="13">
        <v>0.16114903300947681</v>
      </c>
      <c r="AD9" s="13">
        <v>0.2131977456057785</v>
      </c>
      <c r="AE9" s="13">
        <v>0.16383291157226121</v>
      </c>
      <c r="AF9" s="13">
        <v>0.1641119095727766</v>
      </c>
      <c r="AH9" s="13">
        <v>0.1346839715690096</v>
      </c>
      <c r="AI9" s="13">
        <v>0.13983597296513631</v>
      </c>
      <c r="AJ9" s="13">
        <v>0.23293077020586139</v>
      </c>
      <c r="AK9" s="13">
        <v>0.1224140812858527</v>
      </c>
      <c r="AL9" s="13">
        <v>0.1029494016740795</v>
      </c>
      <c r="AM9" s="13">
        <v>0.29703238762180972</v>
      </c>
      <c r="AO9" s="13">
        <v>0.13285679395646741</v>
      </c>
      <c r="AP9" s="13">
        <v>0.15307223773041631</v>
      </c>
      <c r="AQ9" s="13">
        <v>0.2239103367151726</v>
      </c>
      <c r="AR9" s="13">
        <v>0.13385077295898379</v>
      </c>
      <c r="AS9" s="13">
        <v>6.9704238724301412E-2</v>
      </c>
      <c r="AT9" s="13">
        <v>0.30016835836868683</v>
      </c>
      <c r="AV9" s="13">
        <v>0.12090529790470279</v>
      </c>
      <c r="AW9" s="13">
        <v>0.20693097577830269</v>
      </c>
      <c r="AX9" s="13">
        <v>0.1728229196003396</v>
      </c>
      <c r="AY9" s="13">
        <v>0.1065884290160774</v>
      </c>
      <c r="AZ9" s="13">
        <v>0.29862992359881119</v>
      </c>
      <c r="BB9" s="13">
        <v>0.13776886378249439</v>
      </c>
      <c r="BC9" s="13">
        <v>0.17852510760255841</v>
      </c>
      <c r="BD9" s="13">
        <v>0.2920426060662919</v>
      </c>
      <c r="BE9" s="13">
        <v>0.16293287523701649</v>
      </c>
      <c r="BF9" s="13">
        <v>8.801877827906017E-2</v>
      </c>
      <c r="BH9" s="13">
        <v>0.1426059710935576</v>
      </c>
      <c r="BI9" s="13">
        <v>0.17337226560990759</v>
      </c>
      <c r="BJ9" s="13">
        <v>0.28796192573637069</v>
      </c>
      <c r="BK9" s="13">
        <v>0.15695735895245799</v>
      </c>
      <c r="BL9" s="13">
        <v>5.2319144279925567E-2</v>
      </c>
      <c r="BN9" s="13">
        <v>0.1617020296974159</v>
      </c>
      <c r="BO9" s="13">
        <v>0.22643915655685429</v>
      </c>
      <c r="BP9" s="13">
        <v>0.1766913832899214</v>
      </c>
      <c r="BQ9" s="13">
        <v>0.30002579741915281</v>
      </c>
      <c r="BR9" s="13">
        <v>0.12512573481451059</v>
      </c>
      <c r="BS9" s="13">
        <v>0.1266575797917861</v>
      </c>
    </row>
    <row r="10" spans="2:73" ht="19" customHeight="1" x14ac:dyDescent="0.35">
      <c r="B10" s="12" t="s">
        <v>123</v>
      </c>
      <c r="C10" s="13">
        <v>0.2037694802519544</v>
      </c>
      <c r="D10" s="13">
        <v>0.1697818641448719</v>
      </c>
      <c r="E10" s="13">
        <v>0.2150267792755603</v>
      </c>
      <c r="F10" s="13">
        <v>0.23368258007601481</v>
      </c>
      <c r="G10" s="13">
        <v>0.24178539465194429</v>
      </c>
      <c r="H10" s="13">
        <v>0.1696375220729496</v>
      </c>
      <c r="I10" s="13">
        <v>0.18802522213050221</v>
      </c>
      <c r="K10" s="13">
        <v>0.19772093302313451</v>
      </c>
      <c r="L10" s="13">
        <v>0.21028541781337109</v>
      </c>
      <c r="N10" s="13">
        <v>0.22765286277322261</v>
      </c>
      <c r="O10" s="13">
        <v>0.1964181642183756</v>
      </c>
      <c r="P10" s="13">
        <v>0.1839081926950516</v>
      </c>
      <c r="Q10" s="13">
        <v>0.21272321193097629</v>
      </c>
      <c r="S10" s="13">
        <v>0.18613502947929431</v>
      </c>
      <c r="T10" s="13">
        <v>0.19441565875724051</v>
      </c>
      <c r="U10" s="13">
        <v>0.26835952980081679</v>
      </c>
      <c r="V10" s="13">
        <v>0.25498867149395621</v>
      </c>
      <c r="W10" s="13">
        <v>0.15239246828510081</v>
      </c>
      <c r="X10" s="13">
        <v>0.199198760155994</v>
      </c>
      <c r="Y10" s="13">
        <v>0.2398618111352277</v>
      </c>
      <c r="Z10" s="13">
        <v>0.2052030546261559</v>
      </c>
      <c r="AB10" s="13">
        <v>0.2105656041202224</v>
      </c>
      <c r="AC10" s="13">
        <v>0.2014734820430181</v>
      </c>
      <c r="AD10" s="13">
        <v>0.16489760541220391</v>
      </c>
      <c r="AE10" s="13">
        <v>0.22116856567985579</v>
      </c>
      <c r="AF10" s="13">
        <v>0.290015207416426</v>
      </c>
      <c r="AH10" s="13">
        <v>0.18596294324950419</v>
      </c>
      <c r="AI10" s="13">
        <v>0.25347509051924327</v>
      </c>
      <c r="AJ10" s="13">
        <v>0.19851552142658899</v>
      </c>
      <c r="AK10" s="13">
        <v>0.21865907999231321</v>
      </c>
      <c r="AL10" s="13">
        <v>0.1489222639928903</v>
      </c>
      <c r="AM10" s="13">
        <v>0.2322418444736839</v>
      </c>
      <c r="AO10" s="13">
        <v>0.2043057855116249</v>
      </c>
      <c r="AP10" s="13">
        <v>0.25140099994728371</v>
      </c>
      <c r="AQ10" s="13">
        <v>0.2236670021347984</v>
      </c>
      <c r="AR10" s="13">
        <v>0.2130189197906136</v>
      </c>
      <c r="AS10" s="13">
        <v>0.1339580110994936</v>
      </c>
      <c r="AT10" s="13">
        <v>0.20168613263026541</v>
      </c>
      <c r="AV10" s="13">
        <v>0.2441631308466754</v>
      </c>
      <c r="AW10" s="13">
        <v>0.20140725025209191</v>
      </c>
      <c r="AX10" s="13">
        <v>0.201392532440721</v>
      </c>
      <c r="AY10" s="13">
        <v>0.1388710847076601</v>
      </c>
      <c r="AZ10" s="13">
        <v>0.22204216663912721</v>
      </c>
      <c r="BB10" s="13">
        <v>0.21110393611109809</v>
      </c>
      <c r="BC10" s="13">
        <v>0.21980014029511791</v>
      </c>
      <c r="BD10" s="13">
        <v>0.22142267321132281</v>
      </c>
      <c r="BE10" s="13">
        <v>0.2380638076198956</v>
      </c>
      <c r="BF10" s="13">
        <v>0.1155411151759787</v>
      </c>
      <c r="BH10" s="13">
        <v>0.2117566282104702</v>
      </c>
      <c r="BI10" s="13">
        <v>0.22581170831195521</v>
      </c>
      <c r="BJ10" s="13">
        <v>0.22379655779756211</v>
      </c>
      <c r="BK10" s="13">
        <v>0.27215155047947509</v>
      </c>
      <c r="BL10" s="13">
        <v>0.1500067102314428</v>
      </c>
      <c r="BN10" s="13">
        <v>0.2246453452322851</v>
      </c>
      <c r="BO10" s="13">
        <v>0.24405452196950911</v>
      </c>
      <c r="BP10" s="13">
        <v>0.14664242464866639</v>
      </c>
      <c r="BQ10" s="13">
        <v>0.1840718668134623</v>
      </c>
      <c r="BR10" s="13">
        <v>9.2443976146071777E-2</v>
      </c>
      <c r="BS10" s="13">
        <v>0.2099151491239292</v>
      </c>
    </row>
    <row r="11" spans="2:73" ht="32.15" customHeight="1" x14ac:dyDescent="0.35">
      <c r="B11" s="12" t="s">
        <v>124</v>
      </c>
      <c r="C11" s="13">
        <v>0.2680539610657291</v>
      </c>
      <c r="D11" s="13">
        <v>0.22706650015257421</v>
      </c>
      <c r="E11" s="13">
        <v>0.23674256062221621</v>
      </c>
      <c r="F11" s="13">
        <v>0.26240010552100029</v>
      </c>
      <c r="G11" s="13">
        <v>0.24519818485350811</v>
      </c>
      <c r="H11" s="13">
        <v>0.29157066402028142</v>
      </c>
      <c r="I11" s="13">
        <v>0.31221036527043061</v>
      </c>
      <c r="K11" s="13">
        <v>0.24325249280127051</v>
      </c>
      <c r="L11" s="13">
        <v>0.29347040181801742</v>
      </c>
      <c r="N11" s="13">
        <v>0.26127471001071179</v>
      </c>
      <c r="O11" s="13">
        <v>0.24010067360555071</v>
      </c>
      <c r="P11" s="13">
        <v>0.25850237626354328</v>
      </c>
      <c r="Q11" s="13">
        <v>0.31426793047320872</v>
      </c>
      <c r="S11" s="13">
        <v>0.27781076987179298</v>
      </c>
      <c r="T11" s="13">
        <v>0.30599810475675893</v>
      </c>
      <c r="U11" s="13">
        <v>0.18693804388526289</v>
      </c>
      <c r="V11" s="13">
        <v>0.22011531750851471</v>
      </c>
      <c r="W11" s="13">
        <v>0.24260859216620759</v>
      </c>
      <c r="X11" s="13">
        <v>0.33824538524393938</v>
      </c>
      <c r="Y11" s="13">
        <v>0.19203824211139181</v>
      </c>
      <c r="Z11" s="13">
        <v>0.28844298528384149</v>
      </c>
      <c r="AB11" s="13">
        <v>0.29661448036341009</v>
      </c>
      <c r="AC11" s="13">
        <v>0.29331365766179568</v>
      </c>
      <c r="AD11" s="13">
        <v>0.25873131698915752</v>
      </c>
      <c r="AE11" s="13">
        <v>0.2253232099432132</v>
      </c>
      <c r="AF11" s="13">
        <v>0.19696180584162959</v>
      </c>
      <c r="AH11" s="13">
        <v>0.27862893974024239</v>
      </c>
      <c r="AI11" s="13">
        <v>0.2817424749593288</v>
      </c>
      <c r="AJ11" s="13">
        <v>0.30787210930137099</v>
      </c>
      <c r="AK11" s="13">
        <v>0.33649376562781458</v>
      </c>
      <c r="AL11" s="13">
        <v>0.17631375489683929</v>
      </c>
      <c r="AM11" s="13">
        <v>0.22972366721734569</v>
      </c>
      <c r="AO11" s="13">
        <v>0.29425087125844518</v>
      </c>
      <c r="AP11" s="13">
        <v>0.25825494664442228</v>
      </c>
      <c r="AQ11" s="13">
        <v>0.27064478215572108</v>
      </c>
      <c r="AR11" s="13">
        <v>0.36197648320294568</v>
      </c>
      <c r="AS11" s="13">
        <v>0.18101848421081551</v>
      </c>
      <c r="AT11" s="13">
        <v>0.23848409049791089</v>
      </c>
      <c r="AV11" s="13">
        <v>0.27393584351030392</v>
      </c>
      <c r="AW11" s="13">
        <v>0.29768505629273351</v>
      </c>
      <c r="AX11" s="13">
        <v>0.32640040722423219</v>
      </c>
      <c r="AY11" s="13">
        <v>0.21318549430421241</v>
      </c>
      <c r="AZ11" s="13">
        <v>0.23165047037315359</v>
      </c>
      <c r="BB11" s="13">
        <v>0.27851022551556842</v>
      </c>
      <c r="BC11" s="13">
        <v>0.29633493315571402</v>
      </c>
      <c r="BD11" s="13">
        <v>0.21026617204431461</v>
      </c>
      <c r="BE11" s="13">
        <v>0.32249802978548148</v>
      </c>
      <c r="BF11" s="13">
        <v>0.1677918517739527</v>
      </c>
      <c r="BH11" s="13">
        <v>0.29164587245918949</v>
      </c>
      <c r="BI11" s="13">
        <v>0.28616036201025591</v>
      </c>
      <c r="BJ11" s="13">
        <v>0.22593340012224761</v>
      </c>
      <c r="BK11" s="13">
        <v>0.29005467304071803</v>
      </c>
      <c r="BL11" s="13">
        <v>0.1960652835325416</v>
      </c>
      <c r="BN11" s="13">
        <v>0.26990390659599411</v>
      </c>
      <c r="BO11" s="13">
        <v>0.25092802171863349</v>
      </c>
      <c r="BP11" s="13">
        <v>0.37922941007206062</v>
      </c>
      <c r="BQ11" s="13">
        <v>0.25857554291549939</v>
      </c>
      <c r="BR11" s="13">
        <v>0.12194025198745</v>
      </c>
      <c r="BS11" s="13">
        <v>0.26889092497749728</v>
      </c>
    </row>
    <row r="12" spans="2:73" ht="19" customHeight="1" x14ac:dyDescent="0.35">
      <c r="B12" s="12" t="s">
        <v>125</v>
      </c>
      <c r="C12" s="13">
        <v>0.12970407576895701</v>
      </c>
      <c r="D12" s="13">
        <v>0.1027685599701392</v>
      </c>
      <c r="E12" s="13">
        <v>0.12756139890374871</v>
      </c>
      <c r="F12" s="13">
        <v>0.13093232939364499</v>
      </c>
      <c r="G12" s="13">
        <v>0.14705797002799931</v>
      </c>
      <c r="H12" s="13">
        <v>0.13573145058618519</v>
      </c>
      <c r="I12" s="13">
        <v>0.1252548318612266</v>
      </c>
      <c r="K12" s="13">
        <v>0.1538105810028588</v>
      </c>
      <c r="L12" s="13">
        <v>0.1058948572621245</v>
      </c>
      <c r="N12" s="13">
        <v>0.13407297758107439</v>
      </c>
      <c r="O12" s="13">
        <v>0.18405405343567691</v>
      </c>
      <c r="P12" s="13">
        <v>8.697101488492015E-2</v>
      </c>
      <c r="Q12" s="13">
        <v>0.1033426788449779</v>
      </c>
      <c r="S12" s="13">
        <v>0.1262361584258993</v>
      </c>
      <c r="T12" s="13">
        <v>0.13043590688335019</v>
      </c>
      <c r="U12" s="13">
        <v>0.13351814906315021</v>
      </c>
      <c r="V12" s="13">
        <v>0.11903336089021931</v>
      </c>
      <c r="W12" s="13">
        <v>0.16210400888349041</v>
      </c>
      <c r="X12" s="13">
        <v>0.1101369758857841</v>
      </c>
      <c r="Y12" s="13">
        <v>0.19062757895898411</v>
      </c>
      <c r="Z12" s="13">
        <v>0.107637817820323</v>
      </c>
      <c r="AB12" s="13">
        <v>0.11587530685688389</v>
      </c>
      <c r="AC12" s="13">
        <v>0.12884039463955621</v>
      </c>
      <c r="AD12" s="13">
        <v>0.1412355177703771</v>
      </c>
      <c r="AE12" s="13">
        <v>0.1485696548748679</v>
      </c>
      <c r="AF12" s="13">
        <v>0.13328519340757061</v>
      </c>
      <c r="AH12" s="13">
        <v>0.15830811825752589</v>
      </c>
      <c r="AI12" s="13">
        <v>0.15539098133871049</v>
      </c>
      <c r="AJ12" s="13">
        <v>9.6996918223904591E-2</v>
      </c>
      <c r="AK12" s="13">
        <v>0.16460796997461469</v>
      </c>
      <c r="AL12" s="13">
        <v>0.16466173166958931</v>
      </c>
      <c r="AM12" s="13">
        <v>3.9368951862242339E-2</v>
      </c>
      <c r="AO12" s="13">
        <v>0.15412991769961071</v>
      </c>
      <c r="AP12" s="13">
        <v>0.1663576910299174</v>
      </c>
      <c r="AQ12" s="13">
        <v>0.1067695553008403</v>
      </c>
      <c r="AR12" s="13">
        <v>0.1287960185373313</v>
      </c>
      <c r="AS12" s="13">
        <v>0.1802086941777678</v>
      </c>
      <c r="AT12" s="13">
        <v>5.4060944857526633E-2</v>
      </c>
      <c r="AV12" s="13">
        <v>0.16934150435918591</v>
      </c>
      <c r="AW12" s="13">
        <v>0.14656260772569579</v>
      </c>
      <c r="AX12" s="13">
        <v>0.13913353688191191</v>
      </c>
      <c r="AY12" s="13">
        <v>0.1890530301011078</v>
      </c>
      <c r="AZ12" s="13">
        <v>6.4682118291185628E-2</v>
      </c>
      <c r="BB12" s="13">
        <v>0.14638945479280069</v>
      </c>
      <c r="BC12" s="13">
        <v>0.156372933683261</v>
      </c>
      <c r="BD12" s="13">
        <v>8.2206127485816405E-2</v>
      </c>
      <c r="BE12" s="13">
        <v>0.1525373766764776</v>
      </c>
      <c r="BF12" s="13">
        <v>0.13683262780856409</v>
      </c>
      <c r="BH12" s="13">
        <v>0.1330872554968581</v>
      </c>
      <c r="BI12" s="13">
        <v>0.16801382114239291</v>
      </c>
      <c r="BJ12" s="13">
        <v>9.1822631461749543E-2</v>
      </c>
      <c r="BK12" s="13">
        <v>0.15670561095676941</v>
      </c>
      <c r="BL12" s="13">
        <v>0.1708070211415188</v>
      </c>
      <c r="BN12" s="13">
        <v>0.16092368205730481</v>
      </c>
      <c r="BO12" s="13">
        <v>7.7805734473596858E-2</v>
      </c>
      <c r="BP12" s="13">
        <v>0.20326218788430769</v>
      </c>
      <c r="BQ12" s="13">
        <v>4.3976573815492352E-2</v>
      </c>
      <c r="BR12" s="13">
        <v>0.2109370635096208</v>
      </c>
      <c r="BS12" s="13">
        <v>0.14160331624149619</v>
      </c>
    </row>
    <row r="13" spans="2:73" ht="19" customHeight="1" x14ac:dyDescent="0.35">
      <c r="B13" s="12" t="s">
        <v>126</v>
      </c>
      <c r="C13" s="13">
        <v>0.12679531025751209</v>
      </c>
      <c r="D13" s="13">
        <v>0.20531152882806911</v>
      </c>
      <c r="E13" s="13">
        <v>0.1489517553834068</v>
      </c>
      <c r="F13" s="13">
        <v>0.106043932967112</v>
      </c>
      <c r="G13" s="13">
        <v>0.11785141665721401</v>
      </c>
      <c r="H13" s="13">
        <v>0.1373046955565011</v>
      </c>
      <c r="I13" s="13">
        <v>8.8569494118752048E-2</v>
      </c>
      <c r="K13" s="13">
        <v>0.1456528508565669</v>
      </c>
      <c r="L13" s="13">
        <v>0.10593493686632401</v>
      </c>
      <c r="N13" s="13">
        <v>0.1478160737161176</v>
      </c>
      <c r="O13" s="13">
        <v>0.13009431655098361</v>
      </c>
      <c r="P13" s="13">
        <v>0.12393326010784581</v>
      </c>
      <c r="Q13" s="13">
        <v>0.1070056638694169</v>
      </c>
      <c r="S13" s="13">
        <v>0.12665992523715219</v>
      </c>
      <c r="T13" s="13">
        <v>0.15169344611601451</v>
      </c>
      <c r="U13" s="13">
        <v>0.1300526218533033</v>
      </c>
      <c r="V13" s="13">
        <v>9.182756526639764E-2</v>
      </c>
      <c r="W13" s="13">
        <v>0.15882842615053799</v>
      </c>
      <c r="X13" s="13">
        <v>9.3261309264746683E-2</v>
      </c>
      <c r="Y13" s="13">
        <v>9.9561399777383555E-2</v>
      </c>
      <c r="Z13" s="13">
        <v>0.145433337646415</v>
      </c>
      <c r="AB13" s="13">
        <v>9.5897361716059948E-2</v>
      </c>
      <c r="AC13" s="13">
        <v>0.13255771307168071</v>
      </c>
      <c r="AD13" s="13">
        <v>0.1145774785609545</v>
      </c>
      <c r="AE13" s="13">
        <v>0.1571420899891986</v>
      </c>
      <c r="AF13" s="13">
        <v>0.1583919568400009</v>
      </c>
      <c r="AH13" s="13">
        <v>0.15515628126792441</v>
      </c>
      <c r="AI13" s="13">
        <v>0.1190497173891898</v>
      </c>
      <c r="AJ13" s="13">
        <v>6.1584189229144222E-2</v>
      </c>
      <c r="AK13" s="13">
        <v>4.8423777405905463E-2</v>
      </c>
      <c r="AL13" s="13">
        <v>0.27793167219109471</v>
      </c>
      <c r="AM13" s="13">
        <v>9.3045323677296163E-2</v>
      </c>
      <c r="AO13" s="13">
        <v>0.112365184170685</v>
      </c>
      <c r="AP13" s="13">
        <v>0.11306595924185429</v>
      </c>
      <c r="AQ13" s="13">
        <v>7.4820072937095139E-2</v>
      </c>
      <c r="AR13" s="13">
        <v>7.1956331581889341E-2</v>
      </c>
      <c r="AS13" s="13">
        <v>0.34884491233010939</v>
      </c>
      <c r="AT13" s="13">
        <v>9.9889358652183652E-2</v>
      </c>
      <c r="AV13" s="13">
        <v>0.13431657000053779</v>
      </c>
      <c r="AW13" s="13">
        <v>5.0221964134712263E-2</v>
      </c>
      <c r="AX13" s="13">
        <v>7.4178898652688591E-2</v>
      </c>
      <c r="AY13" s="13">
        <v>0.24563348597843671</v>
      </c>
      <c r="AZ13" s="13">
        <v>9.2230221378871699E-2</v>
      </c>
      <c r="BB13" s="13">
        <v>0.14519943424394699</v>
      </c>
      <c r="BC13" s="13">
        <v>9.0241300754470496E-2</v>
      </c>
      <c r="BD13" s="13">
        <v>8.0464265642744795E-2</v>
      </c>
      <c r="BE13" s="13">
        <v>7.8664889214324879E-2</v>
      </c>
      <c r="BF13" s="13">
        <v>0.34976817326649001</v>
      </c>
      <c r="BH13" s="13">
        <v>0.13189037301401699</v>
      </c>
      <c r="BI13" s="13">
        <v>9.4865904210276283E-2</v>
      </c>
      <c r="BJ13" s="13">
        <v>7.6167078712781361E-2</v>
      </c>
      <c r="BK13" s="13">
        <v>6.057285118184258E-2</v>
      </c>
      <c r="BL13" s="13">
        <v>0.36355390792881043</v>
      </c>
      <c r="BN13" s="13">
        <v>0.12823294167465801</v>
      </c>
      <c r="BO13" s="13">
        <v>7.2475783470151656E-2</v>
      </c>
      <c r="BP13" s="13">
        <v>4.6399668734757329E-2</v>
      </c>
      <c r="BQ13" s="13">
        <v>0.1132618954339993</v>
      </c>
      <c r="BR13" s="13">
        <v>0.35019201733966032</v>
      </c>
      <c r="BS13" s="13">
        <v>0.15355124107674639</v>
      </c>
    </row>
    <row r="14" spans="2:73" ht="19" customHeight="1" x14ac:dyDescent="0.35">
      <c r="B14" s="12" t="s">
        <v>120</v>
      </c>
      <c r="C14" s="13">
        <v>0.1092501471078397</v>
      </c>
      <c r="D14" s="13">
        <v>0.18244606803770241</v>
      </c>
      <c r="E14" s="13">
        <v>0.13239247230716439</v>
      </c>
      <c r="F14" s="13">
        <v>9.1318022773412222E-2</v>
      </c>
      <c r="G14" s="13">
        <v>0.1276978859414592</v>
      </c>
      <c r="H14" s="13">
        <v>8.593707153752167E-2</v>
      </c>
      <c r="I14" s="13">
        <v>7.511349163217125E-2</v>
      </c>
      <c r="K14" s="13">
        <v>4.7950938795753253E-2</v>
      </c>
      <c r="L14" s="13">
        <v>0.17080039797125601</v>
      </c>
      <c r="N14" s="13">
        <v>4.8827153886918932E-2</v>
      </c>
      <c r="O14" s="13">
        <v>9.9339466523092071E-2</v>
      </c>
      <c r="P14" s="13">
        <v>0.1431151574152506</v>
      </c>
      <c r="Q14" s="13">
        <v>0.13578630324195329</v>
      </c>
      <c r="S14" s="13">
        <v>0.11788539589568819</v>
      </c>
      <c r="T14" s="13">
        <v>0.1213849214425463</v>
      </c>
      <c r="U14" s="13">
        <v>0.1020596822214378</v>
      </c>
      <c r="V14" s="13">
        <v>0.1218645725118508</v>
      </c>
      <c r="W14" s="13">
        <v>6.3240590640046113E-2</v>
      </c>
      <c r="X14" s="13">
        <v>8.4265520263571675E-2</v>
      </c>
      <c r="Y14" s="13">
        <v>0.17546298217265829</v>
      </c>
      <c r="Z14" s="13">
        <v>0.1060995282589315</v>
      </c>
      <c r="AB14" s="13">
        <v>0.1662653741783755</v>
      </c>
      <c r="AC14" s="13">
        <v>8.2665719574472413E-2</v>
      </c>
      <c r="AD14" s="13">
        <v>0.1073603356615285</v>
      </c>
      <c r="AE14" s="13">
        <v>8.3963567940603362E-2</v>
      </c>
      <c r="AF14" s="13">
        <v>5.7233926921596449E-2</v>
      </c>
      <c r="AH14" s="13">
        <v>8.7259745915793524E-2</v>
      </c>
      <c r="AI14" s="13">
        <v>5.0505762828391441E-2</v>
      </c>
      <c r="AJ14" s="13">
        <v>0.1021004916131298</v>
      </c>
      <c r="AK14" s="13">
        <v>0.1094013257134993</v>
      </c>
      <c r="AL14" s="13">
        <v>0.12922117557550669</v>
      </c>
      <c r="AM14" s="13">
        <v>0.1085878251476223</v>
      </c>
      <c r="AO14" s="13">
        <v>0.10209144740316679</v>
      </c>
      <c r="AP14" s="13">
        <v>5.7848165406105989E-2</v>
      </c>
      <c r="AQ14" s="13">
        <v>0.1001882507563725</v>
      </c>
      <c r="AR14" s="13">
        <v>9.0401473928236276E-2</v>
      </c>
      <c r="AS14" s="13">
        <v>8.6265659457512203E-2</v>
      </c>
      <c r="AT14" s="13">
        <v>0.1057111149934266</v>
      </c>
      <c r="AV14" s="13">
        <v>5.7337653378594373E-2</v>
      </c>
      <c r="AW14" s="13">
        <v>9.7192145816463696E-2</v>
      </c>
      <c r="AX14" s="13">
        <v>8.6071705200106582E-2</v>
      </c>
      <c r="AY14" s="13">
        <v>0.1066684758925055</v>
      </c>
      <c r="AZ14" s="13">
        <v>9.0765099718850467E-2</v>
      </c>
      <c r="BB14" s="13">
        <v>8.1028085554091106E-2</v>
      </c>
      <c r="BC14" s="13">
        <v>5.8725584508878242E-2</v>
      </c>
      <c r="BD14" s="13">
        <v>0.11359815554950931</v>
      </c>
      <c r="BE14" s="13">
        <v>4.530302146680399E-2</v>
      </c>
      <c r="BF14" s="13">
        <v>0.14204745369595409</v>
      </c>
      <c r="BH14" s="13">
        <v>8.9013899725907356E-2</v>
      </c>
      <c r="BI14" s="13">
        <v>5.1775938715212008E-2</v>
      </c>
      <c r="BJ14" s="13">
        <v>9.4318406169288771E-2</v>
      </c>
      <c r="BK14" s="13">
        <v>6.3557955388736931E-2</v>
      </c>
      <c r="BL14" s="13">
        <v>6.7247932885760947E-2</v>
      </c>
      <c r="BN14" s="13">
        <v>5.459209474234198E-2</v>
      </c>
      <c r="BO14" s="13">
        <v>0.12829678181125459</v>
      </c>
      <c r="BP14" s="13">
        <v>4.7774925370286513E-2</v>
      </c>
      <c r="BQ14" s="13">
        <v>0.1000883236023942</v>
      </c>
      <c r="BR14" s="13">
        <v>9.936095620268677E-2</v>
      </c>
      <c r="BS14" s="13">
        <v>9.9381788788544673E-2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U19"/>
  <sheetViews>
    <sheetView showGridLines="0" workbookViewId="0">
      <pane xSplit="2" topLeftCell="C1" activePane="topRight" state="frozen"/>
      <selection pane="topRight" activeCell="B19" sqref="B19"/>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0.21858184667558611</v>
      </c>
      <c r="D9" s="13">
        <v>0.28125957048547562</v>
      </c>
      <c r="E9" s="13">
        <v>0.27654613359221097</v>
      </c>
      <c r="F9" s="13">
        <v>0.22161069684059029</v>
      </c>
      <c r="G9" s="13">
        <v>0.21821030985220741</v>
      </c>
      <c r="H9" s="13">
        <v>0.1922632648073333</v>
      </c>
      <c r="I9" s="13">
        <v>0.1662985163961313</v>
      </c>
      <c r="K9" s="13">
        <v>0.26514334145804519</v>
      </c>
      <c r="L9" s="13">
        <v>0.17022781427613909</v>
      </c>
      <c r="N9" s="13">
        <v>0.30219511911744479</v>
      </c>
      <c r="O9" s="13">
        <v>0.20501632411173451</v>
      </c>
      <c r="P9" s="13">
        <v>0.18309722385241001</v>
      </c>
      <c r="Q9" s="13">
        <v>0.20811606663843021</v>
      </c>
      <c r="S9" s="13">
        <v>0.2326516936223208</v>
      </c>
      <c r="T9" s="13">
        <v>0.26930061993058702</v>
      </c>
      <c r="U9" s="13">
        <v>0.1929661032517527</v>
      </c>
      <c r="V9" s="13">
        <v>0.19629321026503069</v>
      </c>
      <c r="W9" s="13">
        <v>0.18547853601650341</v>
      </c>
      <c r="X9" s="13">
        <v>0.16575422991424721</v>
      </c>
      <c r="Y9" s="13">
        <v>0.18332211300083759</v>
      </c>
      <c r="Z9" s="13">
        <v>0.25700685025161291</v>
      </c>
      <c r="AB9" s="13">
        <v>0.21047093746975529</v>
      </c>
      <c r="AC9" s="13">
        <v>0.18977175776397839</v>
      </c>
      <c r="AD9" s="13">
        <v>0.2032215984775364</v>
      </c>
      <c r="AE9" s="13">
        <v>0.27403981936330618</v>
      </c>
      <c r="AF9" s="13">
        <v>0.34175461011647879</v>
      </c>
      <c r="AH9" s="13">
        <v>0.28186735921065642</v>
      </c>
      <c r="AI9" s="13">
        <v>0.2409491456419795</v>
      </c>
      <c r="AJ9" s="13">
        <v>0.17202374905205839</v>
      </c>
      <c r="AK9" s="13">
        <v>0.12611699758205311</v>
      </c>
      <c r="AL9" s="13">
        <v>0.32463062521111807</v>
      </c>
      <c r="AM9" s="13">
        <v>0.1049637745151579</v>
      </c>
      <c r="AO9" s="13">
        <v>0.24033318369568801</v>
      </c>
      <c r="AP9" s="13">
        <v>0.25491969907417922</v>
      </c>
      <c r="AQ9" s="13">
        <v>0.16578253376944899</v>
      </c>
      <c r="AR9" s="13">
        <v>0.1156222767641394</v>
      </c>
      <c r="AS9" s="13">
        <v>0.411309883163198</v>
      </c>
      <c r="AT9" s="13">
        <v>0.10627892855854031</v>
      </c>
      <c r="AV9" s="13">
        <v>0.27364485121540272</v>
      </c>
      <c r="AW9" s="13">
        <v>0.1656968086188243</v>
      </c>
      <c r="AX9" s="13">
        <v>0.13630256293333681</v>
      </c>
      <c r="AY9" s="13">
        <v>0.35479564748761688</v>
      </c>
      <c r="AZ9" s="13">
        <v>0.1088030909230444</v>
      </c>
      <c r="BB9" s="13">
        <v>0.25641359735943908</v>
      </c>
      <c r="BC9" s="13">
        <v>0.1995909655504248</v>
      </c>
      <c r="BD9" s="13">
        <v>0.1397357858876134</v>
      </c>
      <c r="BE9" s="13">
        <v>0.13553227611960009</v>
      </c>
      <c r="BF9" s="13">
        <v>0.38999552505852741</v>
      </c>
      <c r="BH9" s="13">
        <v>0.23513916928739989</v>
      </c>
      <c r="BI9" s="13">
        <v>0.1942753672801685</v>
      </c>
      <c r="BJ9" s="13">
        <v>0.1483252565629436</v>
      </c>
      <c r="BK9" s="13">
        <v>9.9207318349431806E-2</v>
      </c>
      <c r="BL9" s="13">
        <v>0.47814285395558842</v>
      </c>
      <c r="BN9" s="13">
        <v>0.22145826922436099</v>
      </c>
      <c r="BO9" s="13">
        <v>0.13946751541025171</v>
      </c>
      <c r="BP9" s="13">
        <v>0.1416069122654986</v>
      </c>
      <c r="BQ9" s="13">
        <v>0.1616754936464547</v>
      </c>
      <c r="BR9" s="13">
        <v>0.41822918487128469</v>
      </c>
      <c r="BS9" s="13">
        <v>0.27038865201988199</v>
      </c>
    </row>
    <row r="10" spans="2:73" ht="19" customHeight="1" x14ac:dyDescent="0.35">
      <c r="B10" s="12" t="s">
        <v>123</v>
      </c>
      <c r="C10" s="13">
        <v>0.4065316680466815</v>
      </c>
      <c r="D10" s="13">
        <v>0.33346479066512591</v>
      </c>
      <c r="E10" s="13">
        <v>0.37904891416934161</v>
      </c>
      <c r="F10" s="13">
        <v>0.42394463282103378</v>
      </c>
      <c r="G10" s="13">
        <v>0.45641222894347572</v>
      </c>
      <c r="H10" s="13">
        <v>0.37386557051127672</v>
      </c>
      <c r="I10" s="13">
        <v>0.43433069789735113</v>
      </c>
      <c r="K10" s="13">
        <v>0.40213906240872521</v>
      </c>
      <c r="L10" s="13">
        <v>0.41185668399295799</v>
      </c>
      <c r="N10" s="13">
        <v>0.46590365552527091</v>
      </c>
      <c r="O10" s="13">
        <v>0.41659736757578719</v>
      </c>
      <c r="P10" s="13">
        <v>0.38775268174690419</v>
      </c>
      <c r="Q10" s="13">
        <v>0.36659431328064312</v>
      </c>
      <c r="S10" s="13">
        <v>0.42373797546393849</v>
      </c>
      <c r="T10" s="13">
        <v>0.42271122218651991</v>
      </c>
      <c r="U10" s="13">
        <v>0.36608852220539601</v>
      </c>
      <c r="V10" s="13">
        <v>0.39100589162305538</v>
      </c>
      <c r="W10" s="13">
        <v>0.42408999809823611</v>
      </c>
      <c r="X10" s="13">
        <v>0.39788006545753479</v>
      </c>
      <c r="Y10" s="13">
        <v>0.39965658066303089</v>
      </c>
      <c r="Z10" s="13">
        <v>0.36799508531519137</v>
      </c>
      <c r="AB10" s="13">
        <v>0.40009332472547371</v>
      </c>
      <c r="AC10" s="13">
        <v>0.39055823906864418</v>
      </c>
      <c r="AD10" s="13">
        <v>0.44419488936331619</v>
      </c>
      <c r="AE10" s="13">
        <v>0.42064103360098348</v>
      </c>
      <c r="AF10" s="13">
        <v>0.41029217117432809</v>
      </c>
      <c r="AH10" s="13">
        <v>0.42028453961177548</v>
      </c>
      <c r="AI10" s="13">
        <v>0.5140535825902538</v>
      </c>
      <c r="AJ10" s="13">
        <v>0.42752201367273579</v>
      </c>
      <c r="AK10" s="13">
        <v>0.48639682088744052</v>
      </c>
      <c r="AL10" s="13">
        <v>0.44127023584405017</v>
      </c>
      <c r="AM10" s="13">
        <v>0.30978580215494711</v>
      </c>
      <c r="AO10" s="13">
        <v>0.44595014452783072</v>
      </c>
      <c r="AP10" s="13">
        <v>0.48748969586916208</v>
      </c>
      <c r="AQ10" s="13">
        <v>0.4405992072235605</v>
      </c>
      <c r="AR10" s="13">
        <v>0.50913090607678713</v>
      </c>
      <c r="AS10" s="13">
        <v>0.36480058776806779</v>
      </c>
      <c r="AT10" s="13">
        <v>0.30704780448541352</v>
      </c>
      <c r="AV10" s="13">
        <v>0.49982101288719721</v>
      </c>
      <c r="AW10" s="13">
        <v>0.40719580653455129</v>
      </c>
      <c r="AX10" s="13">
        <v>0.47293025380863291</v>
      </c>
      <c r="AY10" s="13">
        <v>0.42343194557545882</v>
      </c>
      <c r="AZ10" s="13">
        <v>0.33099179094003039</v>
      </c>
      <c r="BB10" s="13">
        <v>0.42822501846560168</v>
      </c>
      <c r="BC10" s="13">
        <v>0.49618439916756141</v>
      </c>
      <c r="BD10" s="13">
        <v>0.33422528620590741</v>
      </c>
      <c r="BE10" s="13">
        <v>0.46178165420801759</v>
      </c>
      <c r="BF10" s="13">
        <v>0.46862424421268911</v>
      </c>
      <c r="BH10" s="13">
        <v>0.44340226549961459</v>
      </c>
      <c r="BI10" s="13">
        <v>0.48094942698209819</v>
      </c>
      <c r="BJ10" s="13">
        <v>0.36890165563122251</v>
      </c>
      <c r="BK10" s="13">
        <v>0.502698067101779</v>
      </c>
      <c r="BL10" s="13">
        <v>0.34234319837020361</v>
      </c>
      <c r="BN10" s="13">
        <v>0.46673773502146448</v>
      </c>
      <c r="BO10" s="13">
        <v>0.34926917787797812</v>
      </c>
      <c r="BP10" s="13">
        <v>0.52987188257191853</v>
      </c>
      <c r="BQ10" s="13">
        <v>0.27607176417444218</v>
      </c>
      <c r="BR10" s="13">
        <v>0.40753260808151992</v>
      </c>
      <c r="BS10" s="13">
        <v>0.41950146505539448</v>
      </c>
    </row>
    <row r="11" spans="2:73" ht="32.15" customHeight="1" x14ac:dyDescent="0.35">
      <c r="B11" s="12" t="s">
        <v>124</v>
      </c>
      <c r="C11" s="13">
        <v>0.2110741528584795</v>
      </c>
      <c r="D11" s="13">
        <v>0.21115695905005821</v>
      </c>
      <c r="E11" s="13">
        <v>0.16363720978769281</v>
      </c>
      <c r="F11" s="13">
        <v>0.19664398973282979</v>
      </c>
      <c r="G11" s="13">
        <v>0.2188694392233328</v>
      </c>
      <c r="H11" s="13">
        <v>0.26494518994476918</v>
      </c>
      <c r="I11" s="13">
        <v>0.2102120177897091</v>
      </c>
      <c r="K11" s="13">
        <v>0.20671046416176311</v>
      </c>
      <c r="L11" s="13">
        <v>0.21592197192377741</v>
      </c>
      <c r="N11" s="13">
        <v>0.1508627694777824</v>
      </c>
      <c r="O11" s="13">
        <v>0.2159165204525107</v>
      </c>
      <c r="P11" s="13">
        <v>0.22495433038810489</v>
      </c>
      <c r="Q11" s="13">
        <v>0.2339288335596135</v>
      </c>
      <c r="S11" s="13">
        <v>0.19068266005253509</v>
      </c>
      <c r="T11" s="13">
        <v>0.16516130519960431</v>
      </c>
      <c r="U11" s="13">
        <v>0.29062900405451148</v>
      </c>
      <c r="V11" s="13">
        <v>0.1978024915487395</v>
      </c>
      <c r="W11" s="13">
        <v>0.21325451128783759</v>
      </c>
      <c r="X11" s="13">
        <v>0.28009577880581538</v>
      </c>
      <c r="Y11" s="13">
        <v>0.2313721902137468</v>
      </c>
      <c r="Z11" s="13">
        <v>0.234544566464951</v>
      </c>
      <c r="AB11" s="13">
        <v>0.21240133467216959</v>
      </c>
      <c r="AC11" s="13">
        <v>0.246821406366001</v>
      </c>
      <c r="AD11" s="13">
        <v>0.2039200889903677</v>
      </c>
      <c r="AE11" s="13">
        <v>0.1518934903960458</v>
      </c>
      <c r="AF11" s="13">
        <v>0.169673955822366</v>
      </c>
      <c r="AH11" s="13">
        <v>0.19602000577842929</v>
      </c>
      <c r="AI11" s="13">
        <v>0.1420972377436337</v>
      </c>
      <c r="AJ11" s="13">
        <v>0.23987588017601269</v>
      </c>
      <c r="AK11" s="13">
        <v>0.2842356337925252</v>
      </c>
      <c r="AL11" s="13">
        <v>0.1376328729537212</v>
      </c>
      <c r="AM11" s="13">
        <v>0.26089418002662651</v>
      </c>
      <c r="AO11" s="13">
        <v>0.20113360580943929</v>
      </c>
      <c r="AP11" s="13">
        <v>0.1662706765173495</v>
      </c>
      <c r="AQ11" s="13">
        <v>0.22750033660983709</v>
      </c>
      <c r="AR11" s="13">
        <v>0.26214891211789482</v>
      </c>
      <c r="AS11" s="13">
        <v>0.15141941354940511</v>
      </c>
      <c r="AT11" s="13">
        <v>0.27004560356514767</v>
      </c>
      <c r="AV11" s="13">
        <v>0.13776878852446309</v>
      </c>
      <c r="AW11" s="13">
        <v>0.26806902526757759</v>
      </c>
      <c r="AX11" s="13">
        <v>0.29220223413063051</v>
      </c>
      <c r="AY11" s="13">
        <v>0.15261758421895291</v>
      </c>
      <c r="AZ11" s="13">
        <v>0.26433530365398711</v>
      </c>
      <c r="BB11" s="13">
        <v>0.211771033868282</v>
      </c>
      <c r="BC11" s="13">
        <v>0.17197848465960491</v>
      </c>
      <c r="BD11" s="13">
        <v>0.25386776655620802</v>
      </c>
      <c r="BE11" s="13">
        <v>0.27508016646028582</v>
      </c>
      <c r="BF11" s="13">
        <v>1.6089091169391459E-2</v>
      </c>
      <c r="BH11" s="13">
        <v>0.21179804833112839</v>
      </c>
      <c r="BI11" s="13">
        <v>0.18799232921445669</v>
      </c>
      <c r="BJ11" s="13">
        <v>0.24817771269479069</v>
      </c>
      <c r="BK11" s="13">
        <v>0.23961509744349169</v>
      </c>
      <c r="BL11" s="13">
        <v>0.1153661189067321</v>
      </c>
      <c r="BN11" s="13">
        <v>0.1724590200829802</v>
      </c>
      <c r="BO11" s="13">
        <v>0.28343196894656147</v>
      </c>
      <c r="BP11" s="13">
        <v>0.24209239194601831</v>
      </c>
      <c r="BQ11" s="13">
        <v>0.29195510074053688</v>
      </c>
      <c r="BR11" s="13">
        <v>7.2312383472064506E-2</v>
      </c>
      <c r="BS11" s="13">
        <v>0.21019453729268631</v>
      </c>
    </row>
    <row r="12" spans="2:73" ht="19" customHeight="1" x14ac:dyDescent="0.35">
      <c r="B12" s="12" t="s">
        <v>125</v>
      </c>
      <c r="C12" s="13">
        <v>5.968351687589158E-2</v>
      </c>
      <c r="D12" s="13">
        <v>5.3074831080959367E-2</v>
      </c>
      <c r="E12" s="13">
        <v>5.0602222264781678E-2</v>
      </c>
      <c r="F12" s="13">
        <v>6.4280265414498883E-2</v>
      </c>
      <c r="G12" s="13">
        <v>3.7745080210546393E-2</v>
      </c>
      <c r="H12" s="13">
        <v>6.2162918246933603E-2</v>
      </c>
      <c r="I12" s="13">
        <v>8.0496802259202485E-2</v>
      </c>
      <c r="K12" s="13">
        <v>6.1288606485461278E-2</v>
      </c>
      <c r="L12" s="13">
        <v>5.8215298242351242E-2</v>
      </c>
      <c r="N12" s="13">
        <v>4.7217074606238849E-2</v>
      </c>
      <c r="O12" s="13">
        <v>6.2793027979169441E-2</v>
      </c>
      <c r="P12" s="13">
        <v>7.6566146103394808E-2</v>
      </c>
      <c r="Q12" s="13">
        <v>5.047034684215651E-2</v>
      </c>
      <c r="S12" s="13">
        <v>4.2563928737060983E-2</v>
      </c>
      <c r="T12" s="13">
        <v>4.5493265359859793E-2</v>
      </c>
      <c r="U12" s="13">
        <v>5.8827137323830991E-2</v>
      </c>
      <c r="V12" s="13">
        <v>8.5450951797440278E-2</v>
      </c>
      <c r="W12" s="13">
        <v>8.2502145412707145E-2</v>
      </c>
      <c r="X12" s="13">
        <v>8.4635647476995979E-2</v>
      </c>
      <c r="Y12" s="13">
        <v>8.3706923105332079E-2</v>
      </c>
      <c r="Z12" s="13">
        <v>2.6613554130316842E-2</v>
      </c>
      <c r="AB12" s="13">
        <v>5.2037305082171477E-2</v>
      </c>
      <c r="AC12" s="13">
        <v>7.3126940695813492E-2</v>
      </c>
      <c r="AD12" s="13">
        <v>6.0212044896883907E-2</v>
      </c>
      <c r="AE12" s="13">
        <v>5.3175950425436228E-2</v>
      </c>
      <c r="AF12" s="13">
        <v>3.4441130246980332E-2</v>
      </c>
      <c r="AH12" s="13">
        <v>3.7333595839944417E-2</v>
      </c>
      <c r="AI12" s="13">
        <v>5.7713109858551673E-2</v>
      </c>
      <c r="AJ12" s="13">
        <v>0.1186126869549937</v>
      </c>
      <c r="AK12" s="13">
        <v>2.6146253175685551E-2</v>
      </c>
      <c r="AL12" s="13">
        <v>3.6781181274494271E-2</v>
      </c>
      <c r="AM12" s="13">
        <v>0.1041856123171251</v>
      </c>
      <c r="AO12" s="13">
        <v>3.9260848078048589E-2</v>
      </c>
      <c r="AP12" s="13">
        <v>5.673628007677424E-2</v>
      </c>
      <c r="AQ12" s="13">
        <v>0.1114470713265039</v>
      </c>
      <c r="AR12" s="13">
        <v>4.2497171563267447E-2</v>
      </c>
      <c r="AS12" s="13">
        <v>1.354260612929716E-2</v>
      </c>
      <c r="AT12" s="13">
        <v>0.109916386710153</v>
      </c>
      <c r="AV12" s="13">
        <v>4.725720113555551E-2</v>
      </c>
      <c r="AW12" s="13">
        <v>0.1058820689390044</v>
      </c>
      <c r="AX12" s="13">
        <v>3.5953549222552353E-2</v>
      </c>
      <c r="AY12" s="13">
        <v>2.6722513746084479E-2</v>
      </c>
      <c r="AZ12" s="13">
        <v>0.1107968486394416</v>
      </c>
      <c r="BB12" s="13">
        <v>3.9544251244462432E-2</v>
      </c>
      <c r="BC12" s="13">
        <v>7.5357726387348861E-2</v>
      </c>
      <c r="BD12" s="13">
        <v>0.1249802764966523</v>
      </c>
      <c r="BE12" s="13">
        <v>3.3254452842535157E-2</v>
      </c>
      <c r="BF12" s="13">
        <v>5.0770300519434999E-2</v>
      </c>
      <c r="BH12" s="13">
        <v>4.0246287512553817E-2</v>
      </c>
      <c r="BI12" s="13">
        <v>8.2105384202828174E-2</v>
      </c>
      <c r="BJ12" s="13">
        <v>0.11155290223025401</v>
      </c>
      <c r="BK12" s="13">
        <v>4.2255359027007833E-2</v>
      </c>
      <c r="BL12" s="13">
        <v>2.6697571162087701E-2</v>
      </c>
      <c r="BN12" s="13">
        <v>7.3885371995161347E-2</v>
      </c>
      <c r="BO12" s="13">
        <v>0.12629655088569841</v>
      </c>
      <c r="BP12" s="13">
        <v>2.9725133652934971E-2</v>
      </c>
      <c r="BQ12" s="13">
        <v>8.6631748463760455E-2</v>
      </c>
      <c r="BR12" s="13">
        <v>1.7009451231967249E-2</v>
      </c>
      <c r="BS12" s="13">
        <v>3.8129998951441472E-2</v>
      </c>
    </row>
    <row r="13" spans="2:73" ht="19" customHeight="1" x14ac:dyDescent="0.35">
      <c r="B13" s="12" t="s">
        <v>126</v>
      </c>
      <c r="C13" s="13">
        <v>3.7439223042136538E-2</v>
      </c>
      <c r="D13" s="13">
        <v>0</v>
      </c>
      <c r="E13" s="13">
        <v>1.426854003892911E-2</v>
      </c>
      <c r="F13" s="13">
        <v>4.3537427986806133E-2</v>
      </c>
      <c r="G13" s="13">
        <v>2.604907866980443E-2</v>
      </c>
      <c r="H13" s="13">
        <v>4.9409648097230231E-2</v>
      </c>
      <c r="I13" s="13">
        <v>6.6488484708346576E-2</v>
      </c>
      <c r="K13" s="13">
        <v>3.6776067119451937E-2</v>
      </c>
      <c r="L13" s="13">
        <v>3.8188250597878157E-2</v>
      </c>
      <c r="N13" s="13">
        <v>1.7389438636914951E-2</v>
      </c>
      <c r="O13" s="13">
        <v>3.7142732285922721E-2</v>
      </c>
      <c r="P13" s="13">
        <v>5.0808689890006593E-2</v>
      </c>
      <c r="Q13" s="13">
        <v>4.0721906192906207E-2</v>
      </c>
      <c r="S13" s="13">
        <v>4.7409537861206129E-2</v>
      </c>
      <c r="T13" s="13">
        <v>1.298405244510782E-2</v>
      </c>
      <c r="U13" s="13">
        <v>7.6376274027261853E-2</v>
      </c>
      <c r="V13" s="13">
        <v>3.7414175833424622E-2</v>
      </c>
      <c r="W13" s="13">
        <v>4.2254296474244453E-2</v>
      </c>
      <c r="X13" s="13">
        <v>2.5301487980879799E-2</v>
      </c>
      <c r="Y13" s="13">
        <v>2.2419282240239952E-2</v>
      </c>
      <c r="Z13" s="13">
        <v>3.9829152768665027E-2</v>
      </c>
      <c r="AB13" s="13">
        <v>3.7348228288028348E-2</v>
      </c>
      <c r="AC13" s="13">
        <v>3.7377998955846953E-2</v>
      </c>
      <c r="AD13" s="13">
        <v>3.3468737689728988E-2</v>
      </c>
      <c r="AE13" s="13">
        <v>5.585337732945303E-2</v>
      </c>
      <c r="AF13" s="13">
        <v>2.0013536809358599E-2</v>
      </c>
      <c r="AH13" s="13">
        <v>8.2204568384254603E-3</v>
      </c>
      <c r="AI13" s="13">
        <v>1.1970487498695019E-2</v>
      </c>
      <c r="AJ13" s="13">
        <v>4.196567014419933E-2</v>
      </c>
      <c r="AK13" s="13">
        <v>3.437950826107556E-2</v>
      </c>
      <c r="AL13" s="13">
        <v>0</v>
      </c>
      <c r="AM13" s="13">
        <v>0.1595393452515716</v>
      </c>
      <c r="AO13" s="13">
        <v>8.3962046802964485E-3</v>
      </c>
      <c r="AP13" s="13">
        <v>5.1197295874045173E-3</v>
      </c>
      <c r="AQ13" s="13">
        <v>4.6901518068471711E-2</v>
      </c>
      <c r="AR13" s="13">
        <v>3.4916873020498833E-2</v>
      </c>
      <c r="AS13" s="13">
        <v>9.3156140622996566E-3</v>
      </c>
      <c r="AT13" s="13">
        <v>0.14934801273923151</v>
      </c>
      <c r="AV13" s="13">
        <v>6.3906876972528101E-3</v>
      </c>
      <c r="AW13" s="13">
        <v>2.9862194303069842E-2</v>
      </c>
      <c r="AX13" s="13">
        <v>3.1773364469198088E-2</v>
      </c>
      <c r="AY13" s="13">
        <v>5.4215306046801522E-3</v>
      </c>
      <c r="AZ13" s="13">
        <v>0.12827505019155991</v>
      </c>
      <c r="BB13" s="13">
        <v>1.678615708679047E-2</v>
      </c>
      <c r="BC13" s="13">
        <v>1.8068572453962841E-2</v>
      </c>
      <c r="BD13" s="13">
        <v>0.13307611458244109</v>
      </c>
      <c r="BE13" s="13">
        <v>4.9173172558220568E-2</v>
      </c>
      <c r="BF13" s="13">
        <v>0</v>
      </c>
      <c r="BH13" s="13">
        <v>1.8193116759847489E-2</v>
      </c>
      <c r="BI13" s="13">
        <v>1.7957689514901849E-2</v>
      </c>
      <c r="BJ13" s="13">
        <v>0.1096815006570336</v>
      </c>
      <c r="BK13" s="13">
        <v>6.7906309074504193E-2</v>
      </c>
      <c r="BL13" s="13">
        <v>0</v>
      </c>
      <c r="BN13" s="13">
        <v>2.9840934531981979E-2</v>
      </c>
      <c r="BO13" s="13">
        <v>7.687111229627927E-2</v>
      </c>
      <c r="BP13" s="13">
        <v>3.5974677861277962E-2</v>
      </c>
      <c r="BQ13" s="13">
        <v>0.15266138559634401</v>
      </c>
      <c r="BR13" s="13">
        <v>0</v>
      </c>
      <c r="BS13" s="13">
        <v>1.225323000639352E-2</v>
      </c>
    </row>
    <row r="14" spans="2:73" ht="19" customHeight="1" x14ac:dyDescent="0.35">
      <c r="B14" s="12" t="s">
        <v>120</v>
      </c>
      <c r="C14" s="13">
        <v>6.6689592501224831E-2</v>
      </c>
      <c r="D14" s="13">
        <v>0.121043848718381</v>
      </c>
      <c r="E14" s="13">
        <v>0.1158969801470438</v>
      </c>
      <c r="F14" s="13">
        <v>4.9982987204240957E-2</v>
      </c>
      <c r="G14" s="13">
        <v>4.2713863100633402E-2</v>
      </c>
      <c r="H14" s="13">
        <v>5.7353408392457131E-2</v>
      </c>
      <c r="I14" s="13">
        <v>4.2173480949259358E-2</v>
      </c>
      <c r="K14" s="13">
        <v>2.7942458366553319E-2</v>
      </c>
      <c r="L14" s="13">
        <v>0.1055899809668959</v>
      </c>
      <c r="N14" s="13">
        <v>1.6431942636348059E-2</v>
      </c>
      <c r="O14" s="13">
        <v>6.2534027594875446E-2</v>
      </c>
      <c r="P14" s="13">
        <v>7.6820928019179169E-2</v>
      </c>
      <c r="Q14" s="13">
        <v>0.1001685334862506</v>
      </c>
      <c r="S14" s="13">
        <v>6.2954204262938518E-2</v>
      </c>
      <c r="T14" s="13">
        <v>8.4349534878320989E-2</v>
      </c>
      <c r="U14" s="13">
        <v>1.5112959137247001E-2</v>
      </c>
      <c r="V14" s="13">
        <v>9.203327893230949E-2</v>
      </c>
      <c r="W14" s="13">
        <v>5.2420512710471261E-2</v>
      </c>
      <c r="X14" s="13">
        <v>4.6332790364526831E-2</v>
      </c>
      <c r="Y14" s="13">
        <v>7.952291077681263E-2</v>
      </c>
      <c r="Z14" s="13">
        <v>7.4010791069262824E-2</v>
      </c>
      <c r="AB14" s="13">
        <v>8.7648869762401507E-2</v>
      </c>
      <c r="AC14" s="13">
        <v>6.2343657149715882E-2</v>
      </c>
      <c r="AD14" s="13">
        <v>5.4982640582166828E-2</v>
      </c>
      <c r="AE14" s="13">
        <v>4.4396328884775238E-2</v>
      </c>
      <c r="AF14" s="13">
        <v>2.3824595830488241E-2</v>
      </c>
      <c r="AH14" s="13">
        <v>5.6274042720768871E-2</v>
      </c>
      <c r="AI14" s="13">
        <v>3.3216436666886222E-2</v>
      </c>
      <c r="AJ14" s="13">
        <v>0</v>
      </c>
      <c r="AK14" s="13">
        <v>4.272478630122007E-2</v>
      </c>
      <c r="AL14" s="13">
        <v>5.968508471661594E-2</v>
      </c>
      <c r="AM14" s="13">
        <v>6.0631285734571973E-2</v>
      </c>
      <c r="AO14" s="13">
        <v>6.4926013208696939E-2</v>
      </c>
      <c r="AP14" s="13">
        <v>2.9463918875130422E-2</v>
      </c>
      <c r="AQ14" s="13">
        <v>7.7693330021779607E-3</v>
      </c>
      <c r="AR14" s="13">
        <v>3.5683860457412481E-2</v>
      </c>
      <c r="AS14" s="13">
        <v>4.9611895327732199E-2</v>
      </c>
      <c r="AT14" s="13">
        <v>5.7363263941513837E-2</v>
      </c>
      <c r="AV14" s="13">
        <v>3.5117458540128849E-2</v>
      </c>
      <c r="AW14" s="13">
        <v>2.3294096336972589E-2</v>
      </c>
      <c r="AX14" s="13">
        <v>3.0838035435649471E-2</v>
      </c>
      <c r="AY14" s="13">
        <v>3.7010778367206808E-2</v>
      </c>
      <c r="AZ14" s="13">
        <v>5.6797915651936551E-2</v>
      </c>
      <c r="BB14" s="13">
        <v>4.7259941975424179E-2</v>
      </c>
      <c r="BC14" s="13">
        <v>3.8819851781097169E-2</v>
      </c>
      <c r="BD14" s="13">
        <v>1.4114770271177539E-2</v>
      </c>
      <c r="BE14" s="13">
        <v>4.5178277811340761E-2</v>
      </c>
      <c r="BF14" s="13">
        <v>7.4520839039956974E-2</v>
      </c>
      <c r="BH14" s="13">
        <v>5.1221112609455811E-2</v>
      </c>
      <c r="BI14" s="13">
        <v>3.6719802805546473E-2</v>
      </c>
      <c r="BJ14" s="13">
        <v>1.336097222375561E-2</v>
      </c>
      <c r="BK14" s="13">
        <v>4.8317849003785412E-2</v>
      </c>
      <c r="BL14" s="13">
        <v>3.7450257605388018E-2</v>
      </c>
      <c r="BN14" s="13">
        <v>3.5618669144050888E-2</v>
      </c>
      <c r="BO14" s="13">
        <v>2.4663674583231081E-2</v>
      </c>
      <c r="BP14" s="13">
        <v>2.07290017023515E-2</v>
      </c>
      <c r="BQ14" s="13">
        <v>3.1004507378461939E-2</v>
      </c>
      <c r="BR14" s="13">
        <v>8.4916372343163932E-2</v>
      </c>
      <c r="BS14" s="13">
        <v>4.9532116674202063E-2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U19"/>
  <sheetViews>
    <sheetView showGridLines="0" workbookViewId="0">
      <pane xSplit="2" topLeftCell="BJ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0.16265902055136261</v>
      </c>
      <c r="D9" s="13">
        <v>0.1635482040772647</v>
      </c>
      <c r="E9" s="13">
        <v>0.19950476655994201</v>
      </c>
      <c r="F9" s="13">
        <v>0.13373538468540139</v>
      </c>
      <c r="G9" s="13">
        <v>0.1149225341483841</v>
      </c>
      <c r="H9" s="13">
        <v>0.1446424344202269</v>
      </c>
      <c r="I9" s="13">
        <v>0.2021104299283778</v>
      </c>
      <c r="K9" s="13">
        <v>0.22682630404789131</v>
      </c>
      <c r="L9" s="13">
        <v>9.6570803602623115E-2</v>
      </c>
      <c r="N9" s="13">
        <v>0.25648827543158081</v>
      </c>
      <c r="O9" s="13">
        <v>0.15854353228302581</v>
      </c>
      <c r="P9" s="13">
        <v>0.11060143189473171</v>
      </c>
      <c r="Q9" s="13">
        <v>0.14973986253578661</v>
      </c>
      <c r="S9" s="13">
        <v>0.16338503588430769</v>
      </c>
      <c r="T9" s="13">
        <v>0.15862915252634599</v>
      </c>
      <c r="U9" s="13">
        <v>0.2101177054924058</v>
      </c>
      <c r="V9" s="13">
        <v>0.17395249968706181</v>
      </c>
      <c r="W9" s="13">
        <v>0.14005145354900539</v>
      </c>
      <c r="X9" s="13">
        <v>0.15355883383565461</v>
      </c>
      <c r="Y9" s="13">
        <v>0.15216017647956129</v>
      </c>
      <c r="Z9" s="13">
        <v>0.16334113049672161</v>
      </c>
      <c r="AB9" s="13">
        <v>0.1041334066261746</v>
      </c>
      <c r="AC9" s="13">
        <v>0.14815638244070481</v>
      </c>
      <c r="AD9" s="13">
        <v>0.1703828324594677</v>
      </c>
      <c r="AE9" s="13">
        <v>0.19164223236478009</v>
      </c>
      <c r="AF9" s="13">
        <v>0.28850214086337772</v>
      </c>
      <c r="AH9" s="13">
        <v>0.11529889065726349</v>
      </c>
      <c r="AI9" s="13">
        <v>0.20003385417339201</v>
      </c>
      <c r="AJ9" s="13">
        <v>0.25237718648154728</v>
      </c>
      <c r="AK9" s="13">
        <v>0.16802398667600771</v>
      </c>
      <c r="AL9" s="13">
        <v>0.11046892844478411</v>
      </c>
      <c r="AM9" s="13">
        <v>0.2276142622832148</v>
      </c>
      <c r="AO9" s="13">
        <v>0.1123691642358295</v>
      </c>
      <c r="AP9" s="13">
        <v>0.2016570508780286</v>
      </c>
      <c r="AQ9" s="13">
        <v>0.25770408532955608</v>
      </c>
      <c r="AR9" s="13">
        <v>0.16210378145026699</v>
      </c>
      <c r="AS9" s="13">
        <v>0.1058731052458297</v>
      </c>
      <c r="AT9" s="13">
        <v>0.23216972894194801</v>
      </c>
      <c r="AV9" s="13">
        <v>0.2077624753955826</v>
      </c>
      <c r="AW9" s="13">
        <v>0.23975435761355091</v>
      </c>
      <c r="AX9" s="13">
        <v>0.1512101238880397</v>
      </c>
      <c r="AY9" s="13">
        <v>0.12657864611644651</v>
      </c>
      <c r="AZ9" s="13">
        <v>0.23400956576568091</v>
      </c>
      <c r="BB9" s="13">
        <v>0.11447917838494399</v>
      </c>
      <c r="BC9" s="13">
        <v>0.20321939046357901</v>
      </c>
      <c r="BD9" s="13">
        <v>0.27141059056882422</v>
      </c>
      <c r="BE9" s="13">
        <v>0.27462882672169991</v>
      </c>
      <c r="BF9" s="13">
        <v>0.1393850046995925</v>
      </c>
      <c r="BH9" s="13">
        <v>0.12193148099307589</v>
      </c>
      <c r="BI9" s="13">
        <v>0.17217740655513</v>
      </c>
      <c r="BJ9" s="13">
        <v>0.27751516297962031</v>
      </c>
      <c r="BK9" s="13">
        <v>0.27458670409001801</v>
      </c>
      <c r="BL9" s="13">
        <v>0.13479472853375349</v>
      </c>
      <c r="BN9" s="13">
        <v>0.18491598003059809</v>
      </c>
      <c r="BO9" s="13">
        <v>0.29836686240293009</v>
      </c>
      <c r="BP9" s="13">
        <v>0.2621680692267413</v>
      </c>
      <c r="BQ9" s="13">
        <v>0.21731095127646841</v>
      </c>
      <c r="BR9" s="13">
        <v>0.12893016193903481</v>
      </c>
      <c r="BS9" s="13">
        <v>0.1026193497067385</v>
      </c>
    </row>
    <row r="10" spans="2:73" ht="19" customHeight="1" x14ac:dyDescent="0.35">
      <c r="B10" s="12" t="s">
        <v>123</v>
      </c>
      <c r="C10" s="13">
        <v>0.29835367123355477</v>
      </c>
      <c r="D10" s="13">
        <v>0.29113323608596131</v>
      </c>
      <c r="E10" s="13">
        <v>0.31597517693300869</v>
      </c>
      <c r="F10" s="13">
        <v>0.32859737579847331</v>
      </c>
      <c r="G10" s="13">
        <v>0.28204882507880891</v>
      </c>
      <c r="H10" s="13">
        <v>0.2364621113102133</v>
      </c>
      <c r="I10" s="13">
        <v>0.32579059282928341</v>
      </c>
      <c r="K10" s="13">
        <v>0.32844450763067828</v>
      </c>
      <c r="L10" s="13">
        <v>0.26894687088663349</v>
      </c>
      <c r="N10" s="13">
        <v>0.37519825951770153</v>
      </c>
      <c r="O10" s="13">
        <v>0.29995908814669581</v>
      </c>
      <c r="P10" s="13">
        <v>0.33686061601795381</v>
      </c>
      <c r="Q10" s="13">
        <v>0.2074692829978482</v>
      </c>
      <c r="S10" s="13">
        <v>0.33499615003932159</v>
      </c>
      <c r="T10" s="13">
        <v>0.30609524212854011</v>
      </c>
      <c r="U10" s="13">
        <v>0.20747630194155789</v>
      </c>
      <c r="V10" s="13">
        <v>0.28457307196745701</v>
      </c>
      <c r="W10" s="13">
        <v>0.34795774057171291</v>
      </c>
      <c r="X10" s="13">
        <v>0.25953058799854639</v>
      </c>
      <c r="Y10" s="13">
        <v>0.27030195471175389</v>
      </c>
      <c r="Z10" s="13">
        <v>0.24705041607403011</v>
      </c>
      <c r="AB10" s="13">
        <v>0.23046387544791741</v>
      </c>
      <c r="AC10" s="13">
        <v>0.29853420489281263</v>
      </c>
      <c r="AD10" s="13">
        <v>0.31030360553942399</v>
      </c>
      <c r="AE10" s="13">
        <v>0.31574521050937182</v>
      </c>
      <c r="AF10" s="13">
        <v>0.42364051783662882</v>
      </c>
      <c r="AH10" s="13">
        <v>0.24942694622982731</v>
      </c>
      <c r="AI10" s="13">
        <v>0.36166077923163992</v>
      </c>
      <c r="AJ10" s="13">
        <v>0.41288066031993031</v>
      </c>
      <c r="AK10" s="13">
        <v>0.34738507469781288</v>
      </c>
      <c r="AL10" s="13">
        <v>0.26692725798100247</v>
      </c>
      <c r="AM10" s="13">
        <v>0.36716864460042242</v>
      </c>
      <c r="AO10" s="13">
        <v>0.26096550699757159</v>
      </c>
      <c r="AP10" s="13">
        <v>0.36267070427936882</v>
      </c>
      <c r="AQ10" s="13">
        <v>0.46466397636088741</v>
      </c>
      <c r="AR10" s="13">
        <v>0.32789241439583972</v>
      </c>
      <c r="AS10" s="13">
        <v>0.25613971587806639</v>
      </c>
      <c r="AT10" s="13">
        <v>0.31578128469505151</v>
      </c>
      <c r="AV10" s="13">
        <v>0.34168843519878228</v>
      </c>
      <c r="AW10" s="13">
        <v>0.46301202887881698</v>
      </c>
      <c r="AX10" s="13">
        <v>0.29988543121441119</v>
      </c>
      <c r="AY10" s="13">
        <v>0.28266732966118419</v>
      </c>
      <c r="AZ10" s="13">
        <v>0.33423001994317231</v>
      </c>
      <c r="BB10" s="13">
        <v>0.27568079273550639</v>
      </c>
      <c r="BC10" s="13">
        <v>0.32506786897519779</v>
      </c>
      <c r="BD10" s="13">
        <v>0.46923827477962382</v>
      </c>
      <c r="BE10" s="13">
        <v>0.31703844180404389</v>
      </c>
      <c r="BF10" s="13">
        <v>0.32037422945598182</v>
      </c>
      <c r="BH10" s="13">
        <v>0.27166992379606641</v>
      </c>
      <c r="BI10" s="13">
        <v>0.34261367671697718</v>
      </c>
      <c r="BJ10" s="13">
        <v>0.47167943391126638</v>
      </c>
      <c r="BK10" s="13">
        <v>0.35002612032056868</v>
      </c>
      <c r="BL10" s="13">
        <v>0.27173538575977318</v>
      </c>
      <c r="BN10" s="13">
        <v>0.36065692130532367</v>
      </c>
      <c r="BO10" s="13">
        <v>0.42627501436655962</v>
      </c>
      <c r="BP10" s="13">
        <v>0.34836598650076961</v>
      </c>
      <c r="BQ10" s="13">
        <v>0.33487838316328122</v>
      </c>
      <c r="BR10" s="13">
        <v>0.25649511572859968</v>
      </c>
      <c r="BS10" s="13">
        <v>0.23188126302561851</v>
      </c>
    </row>
    <row r="11" spans="2:73" ht="32.15" customHeight="1" x14ac:dyDescent="0.35">
      <c r="B11" s="12" t="s">
        <v>124</v>
      </c>
      <c r="C11" s="13">
        <v>0.22263568216680321</v>
      </c>
      <c r="D11" s="13">
        <v>0.161512361322599</v>
      </c>
      <c r="E11" s="13">
        <v>0.2168448278415856</v>
      </c>
      <c r="F11" s="13">
        <v>0.25694738998057992</v>
      </c>
      <c r="G11" s="13">
        <v>0.24744797742729571</v>
      </c>
      <c r="H11" s="13">
        <v>0.26505949114114591</v>
      </c>
      <c r="I11" s="13">
        <v>0.18291280028267351</v>
      </c>
      <c r="K11" s="13">
        <v>0.18839042618777671</v>
      </c>
      <c r="L11" s="13">
        <v>0.25739181801796601</v>
      </c>
      <c r="N11" s="13">
        <v>0.15985695736718969</v>
      </c>
      <c r="O11" s="13">
        <v>0.21402770792657019</v>
      </c>
      <c r="P11" s="13">
        <v>0.21121335784705331</v>
      </c>
      <c r="Q11" s="13">
        <v>0.28233357264209041</v>
      </c>
      <c r="S11" s="13">
        <v>0.2106414883675814</v>
      </c>
      <c r="T11" s="13">
        <v>0.24450739676888869</v>
      </c>
      <c r="U11" s="13">
        <v>0.25743106045040959</v>
      </c>
      <c r="V11" s="13">
        <v>0.16751747185227719</v>
      </c>
      <c r="W11" s="13">
        <v>0.17190017929022841</v>
      </c>
      <c r="X11" s="13">
        <v>0.30475235637565112</v>
      </c>
      <c r="Y11" s="13">
        <v>0.28046905813377482</v>
      </c>
      <c r="Z11" s="13">
        <v>0.23698466859794939</v>
      </c>
      <c r="AB11" s="13">
        <v>0.31128348302072462</v>
      </c>
      <c r="AC11" s="13">
        <v>0.21853004008232599</v>
      </c>
      <c r="AD11" s="13">
        <v>0.23478514743290049</v>
      </c>
      <c r="AE11" s="13">
        <v>0.17170749057570109</v>
      </c>
      <c r="AF11" s="13">
        <v>0.13913350132687519</v>
      </c>
      <c r="AH11" s="13">
        <v>0.2433642382585004</v>
      </c>
      <c r="AI11" s="13">
        <v>0.25353776996680122</v>
      </c>
      <c r="AJ11" s="13">
        <v>0.1160709128530657</v>
      </c>
      <c r="AK11" s="13">
        <v>0.2160208741141689</v>
      </c>
      <c r="AL11" s="13">
        <v>0.25631045028471511</v>
      </c>
      <c r="AM11" s="13">
        <v>0.18034451303224089</v>
      </c>
      <c r="AO11" s="13">
        <v>0.25493965693719878</v>
      </c>
      <c r="AP11" s="13">
        <v>0.24655405985584461</v>
      </c>
      <c r="AQ11" s="13">
        <v>6.404548763500599E-2</v>
      </c>
      <c r="AR11" s="13">
        <v>0.23815683137925611</v>
      </c>
      <c r="AS11" s="13">
        <v>0.22047475914644599</v>
      </c>
      <c r="AT11" s="13">
        <v>0.2204829552763026</v>
      </c>
      <c r="AV11" s="13">
        <v>0.24671118312475671</v>
      </c>
      <c r="AW11" s="13">
        <v>9.9459415165877266E-2</v>
      </c>
      <c r="AX11" s="13">
        <v>0.25818899177261329</v>
      </c>
      <c r="AY11" s="13">
        <v>0.24291722759708759</v>
      </c>
      <c r="AZ11" s="13">
        <v>0.20477321940242299</v>
      </c>
      <c r="BB11" s="13">
        <v>0.242422059919568</v>
      </c>
      <c r="BC11" s="13">
        <v>0.25441842484999733</v>
      </c>
      <c r="BD11" s="13">
        <v>9.7661602881476919E-2</v>
      </c>
      <c r="BE11" s="13">
        <v>0.13296475993118259</v>
      </c>
      <c r="BF11" s="13">
        <v>0.16066198103200599</v>
      </c>
      <c r="BH11" s="13">
        <v>0.25628537743342189</v>
      </c>
      <c r="BI11" s="13">
        <v>0.26338605080812733</v>
      </c>
      <c r="BJ11" s="13">
        <v>9.3174551834481131E-2</v>
      </c>
      <c r="BK11" s="13">
        <v>0.1248683122631173</v>
      </c>
      <c r="BL11" s="13">
        <v>0.14419892755358879</v>
      </c>
      <c r="BN11" s="13">
        <v>0.24611569776409559</v>
      </c>
      <c r="BO11" s="13">
        <v>0.1087593067378699</v>
      </c>
      <c r="BP11" s="13">
        <v>0.13747716801512591</v>
      </c>
      <c r="BQ11" s="13">
        <v>0.22980985685437319</v>
      </c>
      <c r="BR11" s="13">
        <v>0.2481565750453795</v>
      </c>
      <c r="BS11" s="13">
        <v>0.2284421208370965</v>
      </c>
    </row>
    <row r="12" spans="2:73" ht="19" customHeight="1" x14ac:dyDescent="0.35">
      <c r="B12" s="12" t="s">
        <v>125</v>
      </c>
      <c r="C12" s="13">
        <v>0.13203520450136111</v>
      </c>
      <c r="D12" s="13">
        <v>0.14098993029577719</v>
      </c>
      <c r="E12" s="13">
        <v>8.3432631625228362E-2</v>
      </c>
      <c r="F12" s="13">
        <v>0.14534776462072621</v>
      </c>
      <c r="G12" s="13">
        <v>0.1517556798478506</v>
      </c>
      <c r="H12" s="13">
        <v>0.1426123196503036</v>
      </c>
      <c r="I12" s="13">
        <v>0.1326960172172558</v>
      </c>
      <c r="K12" s="13">
        <v>0.11156973822529841</v>
      </c>
      <c r="L12" s="13">
        <v>0.15280365185892519</v>
      </c>
      <c r="N12" s="13">
        <v>9.7776979128709252E-2</v>
      </c>
      <c r="O12" s="13">
        <v>0.15912564139874039</v>
      </c>
      <c r="P12" s="13">
        <v>0.1091879292591296</v>
      </c>
      <c r="Q12" s="13">
        <v>0.14436572988585669</v>
      </c>
      <c r="S12" s="13">
        <v>0.13724451263463711</v>
      </c>
      <c r="T12" s="13">
        <v>0.13768783260674089</v>
      </c>
      <c r="U12" s="13">
        <v>0.12278527772655</v>
      </c>
      <c r="V12" s="13">
        <v>0.1298023368419266</v>
      </c>
      <c r="W12" s="13">
        <v>0.1270382471405066</v>
      </c>
      <c r="X12" s="13">
        <v>0.1224399184146383</v>
      </c>
      <c r="Y12" s="13">
        <v>0.13258419167519059</v>
      </c>
      <c r="Z12" s="13">
        <v>0.13311356595218071</v>
      </c>
      <c r="AB12" s="13">
        <v>0.12996713250141481</v>
      </c>
      <c r="AC12" s="13">
        <v>0.16017025962693521</v>
      </c>
      <c r="AD12" s="13">
        <v>0.105967615068723</v>
      </c>
      <c r="AE12" s="13">
        <v>0.12176429922455111</v>
      </c>
      <c r="AF12" s="13">
        <v>8.0408682322234609E-2</v>
      </c>
      <c r="AH12" s="13">
        <v>0.16508989704235319</v>
      </c>
      <c r="AI12" s="13">
        <v>0.1102585338689334</v>
      </c>
      <c r="AJ12" s="13">
        <v>0.1221404604566846</v>
      </c>
      <c r="AK12" s="13">
        <v>0.12410922420892651</v>
      </c>
      <c r="AL12" s="13">
        <v>0.13745287266135409</v>
      </c>
      <c r="AM12" s="13">
        <v>8.3939839382257575E-2</v>
      </c>
      <c r="AO12" s="13">
        <v>0.16212459999401679</v>
      </c>
      <c r="AP12" s="13">
        <v>0.10765141288709699</v>
      </c>
      <c r="AQ12" s="13">
        <v>0.10960425856792599</v>
      </c>
      <c r="AR12" s="13">
        <v>0.1242629321685097</v>
      </c>
      <c r="AS12" s="13">
        <v>0.15502737043892811</v>
      </c>
      <c r="AT12" s="13">
        <v>0.1038683144038849</v>
      </c>
      <c r="AV12" s="13">
        <v>0.13013783953498609</v>
      </c>
      <c r="AW12" s="13">
        <v>8.0084594889912264E-2</v>
      </c>
      <c r="AX12" s="13">
        <v>0.1604370274632026</v>
      </c>
      <c r="AY12" s="13">
        <v>0.14456259779705241</v>
      </c>
      <c r="AZ12" s="13">
        <v>0.10495896589875101</v>
      </c>
      <c r="BB12" s="13">
        <v>0.15768304736188751</v>
      </c>
      <c r="BC12" s="13">
        <v>0.12537365869754979</v>
      </c>
      <c r="BD12" s="13">
        <v>6.9805324622170137E-2</v>
      </c>
      <c r="BE12" s="13">
        <v>0.13458097132389721</v>
      </c>
      <c r="BF12" s="13">
        <v>0.16876332744722841</v>
      </c>
      <c r="BH12" s="13">
        <v>0.1423258557889848</v>
      </c>
      <c r="BI12" s="13">
        <v>0.13219079916396009</v>
      </c>
      <c r="BJ12" s="13">
        <v>6.2167495765985202E-2</v>
      </c>
      <c r="BK12" s="13">
        <v>0.14393339822215459</v>
      </c>
      <c r="BL12" s="13">
        <v>0.20690337969956821</v>
      </c>
      <c r="BN12" s="13">
        <v>0.12767561483398879</v>
      </c>
      <c r="BO12" s="13">
        <v>4.8265941063785053E-2</v>
      </c>
      <c r="BP12" s="13">
        <v>0.13573574632731111</v>
      </c>
      <c r="BQ12" s="13">
        <v>6.4237303263642867E-2</v>
      </c>
      <c r="BR12" s="13">
        <v>9.4268244391888203E-2</v>
      </c>
      <c r="BS12" s="13">
        <v>0.18912099647278671</v>
      </c>
    </row>
    <row r="13" spans="2:73" ht="19" customHeight="1" x14ac:dyDescent="0.35">
      <c r="B13" s="12" t="s">
        <v>126</v>
      </c>
      <c r="C13" s="13">
        <v>0.1036407911866157</v>
      </c>
      <c r="D13" s="13">
        <v>0.1100471188523436</v>
      </c>
      <c r="E13" s="13">
        <v>6.1477018878868771E-2</v>
      </c>
      <c r="F13" s="13">
        <v>6.8366176850304938E-2</v>
      </c>
      <c r="G13" s="13">
        <v>0.12683712401827499</v>
      </c>
      <c r="H13" s="13">
        <v>0.1488491113923249</v>
      </c>
      <c r="I13" s="13">
        <v>0.104541802584491</v>
      </c>
      <c r="K13" s="13">
        <v>0.1108125914784045</v>
      </c>
      <c r="L13" s="13">
        <v>9.6706633953264232E-2</v>
      </c>
      <c r="N13" s="13">
        <v>6.9611337407458743E-2</v>
      </c>
      <c r="O13" s="13">
        <v>9.7060074916096598E-2</v>
      </c>
      <c r="P13" s="13">
        <v>0.1284354599751803</v>
      </c>
      <c r="Q13" s="13">
        <v>0.11518201445469251</v>
      </c>
      <c r="S13" s="13">
        <v>7.624445636104106E-2</v>
      </c>
      <c r="T13" s="13">
        <v>6.5187694453955405E-2</v>
      </c>
      <c r="U13" s="13">
        <v>0.1753155931143541</v>
      </c>
      <c r="V13" s="13">
        <v>0.11785783412163869</v>
      </c>
      <c r="W13" s="13">
        <v>0.13543455662429921</v>
      </c>
      <c r="X13" s="13">
        <v>0.1210313110073022</v>
      </c>
      <c r="Y13" s="13">
        <v>8.6628514693163503E-2</v>
      </c>
      <c r="Z13" s="13">
        <v>0.13014253659051719</v>
      </c>
      <c r="AB13" s="13">
        <v>0.11690432456320821</v>
      </c>
      <c r="AC13" s="13">
        <v>0.1145398758152445</v>
      </c>
      <c r="AD13" s="13">
        <v>0.10037953235825139</v>
      </c>
      <c r="AE13" s="13">
        <v>0.1133512157831094</v>
      </c>
      <c r="AF13" s="13">
        <v>4.4031488205157697E-2</v>
      </c>
      <c r="AH13" s="13">
        <v>0.15534858219766889</v>
      </c>
      <c r="AI13" s="13">
        <v>3.8634553386193912E-2</v>
      </c>
      <c r="AJ13" s="13">
        <v>6.3719698756639034E-2</v>
      </c>
      <c r="AK13" s="13">
        <v>6.9457363822406859E-2</v>
      </c>
      <c r="AL13" s="13">
        <v>0.13473112619496619</v>
      </c>
      <c r="AM13" s="13">
        <v>7.2997727656670341E-2</v>
      </c>
      <c r="AO13" s="13">
        <v>0.13389847866012161</v>
      </c>
      <c r="AP13" s="13">
        <v>5.012970256714528E-2</v>
      </c>
      <c r="AQ13" s="13">
        <v>6.252629205097493E-2</v>
      </c>
      <c r="AR13" s="13">
        <v>8.2040665701215543E-2</v>
      </c>
      <c r="AS13" s="13">
        <v>0.16804153271990499</v>
      </c>
      <c r="AT13" s="13">
        <v>6.3689975792833739E-2</v>
      </c>
      <c r="AV13" s="13">
        <v>4.2016449635581668E-2</v>
      </c>
      <c r="AW13" s="13">
        <v>7.8672711289058853E-2</v>
      </c>
      <c r="AX13" s="13">
        <v>7.7044048009861157E-2</v>
      </c>
      <c r="AY13" s="13">
        <v>0.1354883578945047</v>
      </c>
      <c r="AZ13" s="13">
        <v>5.7247660841160689E-2</v>
      </c>
      <c r="BB13" s="13">
        <v>0.14872524958801089</v>
      </c>
      <c r="BC13" s="13">
        <v>4.6227738488503957E-2</v>
      </c>
      <c r="BD13" s="13">
        <v>5.6083097607192559E-2</v>
      </c>
      <c r="BE13" s="13">
        <v>5.5664850403414207E-2</v>
      </c>
      <c r="BF13" s="13">
        <v>0.12028596420729711</v>
      </c>
      <c r="BH13" s="13">
        <v>0.14107398455286349</v>
      </c>
      <c r="BI13" s="13">
        <v>4.8485749851837442E-2</v>
      </c>
      <c r="BJ13" s="13">
        <v>5.0020744429168242E-2</v>
      </c>
      <c r="BK13" s="13">
        <v>5.9533164319409283E-2</v>
      </c>
      <c r="BL13" s="13">
        <v>0.1646847840541534</v>
      </c>
      <c r="BN13" s="13">
        <v>5.1035337576469282E-2</v>
      </c>
      <c r="BO13" s="13">
        <v>7.2695494855798112E-2</v>
      </c>
      <c r="BP13" s="13">
        <v>4.5043600357430817E-2</v>
      </c>
      <c r="BQ13" s="13">
        <v>8.8812024045483981E-2</v>
      </c>
      <c r="BR13" s="13">
        <v>0.13333190057954569</v>
      </c>
      <c r="BS13" s="13">
        <v>0.17698736219380179</v>
      </c>
    </row>
    <row r="14" spans="2:73" ht="19" customHeight="1" x14ac:dyDescent="0.35">
      <c r="B14" s="12" t="s">
        <v>120</v>
      </c>
      <c r="C14" s="13">
        <v>8.067563036030255E-2</v>
      </c>
      <c r="D14" s="13">
        <v>0.13276914936605441</v>
      </c>
      <c r="E14" s="13">
        <v>0.1227655781613667</v>
      </c>
      <c r="F14" s="13">
        <v>6.7005908064514022E-2</v>
      </c>
      <c r="G14" s="13">
        <v>7.6987859479385745E-2</v>
      </c>
      <c r="H14" s="13">
        <v>6.237453208578541E-2</v>
      </c>
      <c r="I14" s="13">
        <v>5.1948357157918547E-2</v>
      </c>
      <c r="K14" s="13">
        <v>3.3956432429951063E-2</v>
      </c>
      <c r="L14" s="13">
        <v>0.12758022168058791</v>
      </c>
      <c r="N14" s="13">
        <v>4.1068191147360052E-2</v>
      </c>
      <c r="O14" s="13">
        <v>7.1283955328871246E-2</v>
      </c>
      <c r="P14" s="13">
        <v>0.10370120500595111</v>
      </c>
      <c r="Q14" s="13">
        <v>0.10090953748372571</v>
      </c>
      <c r="S14" s="13">
        <v>7.7488356713111065E-2</v>
      </c>
      <c r="T14" s="13">
        <v>8.7892681515528745E-2</v>
      </c>
      <c r="U14" s="13">
        <v>2.6874061274722531E-2</v>
      </c>
      <c r="V14" s="13">
        <v>0.12629678552963869</v>
      </c>
      <c r="W14" s="13">
        <v>7.7617822824247493E-2</v>
      </c>
      <c r="X14" s="13">
        <v>3.8686992368207572E-2</v>
      </c>
      <c r="Y14" s="13">
        <v>7.7856104306555998E-2</v>
      </c>
      <c r="Z14" s="13">
        <v>8.9367682288600814E-2</v>
      </c>
      <c r="AB14" s="13">
        <v>0.1072477778405604</v>
      </c>
      <c r="AC14" s="13">
        <v>6.0069237141976747E-2</v>
      </c>
      <c r="AD14" s="13">
        <v>7.8181267141233343E-2</v>
      </c>
      <c r="AE14" s="13">
        <v>8.5789551542486533E-2</v>
      </c>
      <c r="AF14" s="13">
        <v>2.428366944572613E-2</v>
      </c>
      <c r="AH14" s="13">
        <v>7.1471445614386536E-2</v>
      </c>
      <c r="AI14" s="13">
        <v>3.5874509373039723E-2</v>
      </c>
      <c r="AJ14" s="13">
        <v>3.2811081132133088E-2</v>
      </c>
      <c r="AK14" s="13">
        <v>7.5003476480677053E-2</v>
      </c>
      <c r="AL14" s="13">
        <v>9.4109364433177772E-2</v>
      </c>
      <c r="AM14" s="13">
        <v>6.793501304519417E-2</v>
      </c>
      <c r="AO14" s="13">
        <v>7.5702593175261707E-2</v>
      </c>
      <c r="AP14" s="13">
        <v>3.1337069532515652E-2</v>
      </c>
      <c r="AQ14" s="13">
        <v>4.1455900055649787E-2</v>
      </c>
      <c r="AR14" s="13">
        <v>6.5543374904912119E-2</v>
      </c>
      <c r="AS14" s="13">
        <v>9.4443516570824768E-2</v>
      </c>
      <c r="AT14" s="13">
        <v>6.4007740889979181E-2</v>
      </c>
      <c r="AV14" s="13">
        <v>3.1683617110310792E-2</v>
      </c>
      <c r="AW14" s="13">
        <v>3.9016892162783701E-2</v>
      </c>
      <c r="AX14" s="13">
        <v>5.3234377651871868E-2</v>
      </c>
      <c r="AY14" s="13">
        <v>6.7785840933724528E-2</v>
      </c>
      <c r="AZ14" s="13">
        <v>6.478056814881189E-2</v>
      </c>
      <c r="BB14" s="13">
        <v>6.1009672010082977E-2</v>
      </c>
      <c r="BC14" s="13">
        <v>4.5692918525172217E-2</v>
      </c>
      <c r="BD14" s="13">
        <v>3.580110954071216E-2</v>
      </c>
      <c r="BE14" s="13">
        <v>8.5122149815762202E-2</v>
      </c>
      <c r="BF14" s="13">
        <v>9.0529493157894103E-2</v>
      </c>
      <c r="BH14" s="13">
        <v>6.6713377435587307E-2</v>
      </c>
      <c r="BI14" s="13">
        <v>4.1146316903967903E-2</v>
      </c>
      <c r="BJ14" s="13">
        <v>4.5442611079478848E-2</v>
      </c>
      <c r="BK14" s="13">
        <v>4.7052300784732083E-2</v>
      </c>
      <c r="BL14" s="13">
        <v>7.7682794399162772E-2</v>
      </c>
      <c r="BN14" s="13">
        <v>2.9600448489524599E-2</v>
      </c>
      <c r="BO14" s="13">
        <v>4.5637380573056982E-2</v>
      </c>
      <c r="BP14" s="13">
        <v>7.1209429572621191E-2</v>
      </c>
      <c r="BQ14" s="13">
        <v>6.4951481396750624E-2</v>
      </c>
      <c r="BR14" s="13">
        <v>0.1388180023155523</v>
      </c>
      <c r="BS14" s="13">
        <v>7.0948907763957902E-2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U19"/>
  <sheetViews>
    <sheetView showGridLines="0" workbookViewId="0">
      <pane xSplit="2" topLeftCell="AZ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0.23904949599520481</v>
      </c>
      <c r="D9" s="13">
        <v>0.1067264404133296</v>
      </c>
      <c r="E9" s="13">
        <v>0.1495412478330688</v>
      </c>
      <c r="F9" s="13">
        <v>0.213153672513031</v>
      </c>
      <c r="G9" s="13">
        <v>0.19752927441949639</v>
      </c>
      <c r="H9" s="13">
        <v>0.29273033810209342</v>
      </c>
      <c r="I9" s="13">
        <v>0.37050266252624009</v>
      </c>
      <c r="K9" s="13">
        <v>0.27081643435467001</v>
      </c>
      <c r="L9" s="13">
        <v>0.20783056711239969</v>
      </c>
      <c r="N9" s="13">
        <v>0.22463172582199409</v>
      </c>
      <c r="O9" s="13">
        <v>0.24312748204131601</v>
      </c>
      <c r="P9" s="13">
        <v>0.27313569213830652</v>
      </c>
      <c r="Q9" s="13">
        <v>0.2151248251582806</v>
      </c>
      <c r="S9" s="13">
        <v>0.24066287717618551</v>
      </c>
      <c r="T9" s="13">
        <v>0.14971554849587729</v>
      </c>
      <c r="U9" s="13">
        <v>0.30963273570344302</v>
      </c>
      <c r="V9" s="13">
        <v>0.3710240057565608</v>
      </c>
      <c r="W9" s="13">
        <v>0.26666949852826682</v>
      </c>
      <c r="X9" s="13">
        <v>0.20014876195913811</v>
      </c>
      <c r="Y9" s="13">
        <v>0.1643172654120868</v>
      </c>
      <c r="Z9" s="13">
        <v>0.1720100744852455</v>
      </c>
      <c r="AB9" s="13">
        <v>0.1966707314222412</v>
      </c>
      <c r="AC9" s="13">
        <v>0.23656020728004459</v>
      </c>
      <c r="AD9" s="13">
        <v>0.27310107838654218</v>
      </c>
      <c r="AE9" s="13">
        <v>0.23733548946900879</v>
      </c>
      <c r="AF9" s="13">
        <v>0.28086758990818073</v>
      </c>
      <c r="AH9" s="13">
        <v>0.16298882625880901</v>
      </c>
      <c r="AI9" s="13">
        <v>0.15984825023004409</v>
      </c>
      <c r="AJ9" s="13">
        <v>0.37022192452621122</v>
      </c>
      <c r="AK9" s="13">
        <v>0.2417760561457733</v>
      </c>
      <c r="AL9" s="13">
        <v>0.13147018739053731</v>
      </c>
      <c r="AM9" s="13">
        <v>0.49578501628815502</v>
      </c>
      <c r="AO9" s="13">
        <v>0.17512969526719649</v>
      </c>
      <c r="AP9" s="13">
        <v>0.18883420525479849</v>
      </c>
      <c r="AQ9" s="13">
        <v>0.38442747156058632</v>
      </c>
      <c r="AR9" s="13">
        <v>0.22677067010260829</v>
      </c>
      <c r="AS9" s="13">
        <v>8.0402868441420847E-2</v>
      </c>
      <c r="AT9" s="13">
        <v>0.46966349551095837</v>
      </c>
      <c r="AV9" s="13">
        <v>0.14266596526778741</v>
      </c>
      <c r="AW9" s="13">
        <v>0.33311669086181162</v>
      </c>
      <c r="AX9" s="13">
        <v>0.24680487348499039</v>
      </c>
      <c r="AY9" s="13">
        <v>0.1127859331910063</v>
      </c>
      <c r="AZ9" s="13">
        <v>0.47035939064985849</v>
      </c>
      <c r="BB9" s="13">
        <v>0.20092798629385819</v>
      </c>
      <c r="BC9" s="13">
        <v>0.24389628747179959</v>
      </c>
      <c r="BD9" s="13">
        <v>0.51954202505197089</v>
      </c>
      <c r="BE9" s="13">
        <v>0.28025485926733928</v>
      </c>
      <c r="BF9" s="13">
        <v>0.1092658732810138</v>
      </c>
      <c r="BH9" s="13">
        <v>0.2103264878513213</v>
      </c>
      <c r="BI9" s="13">
        <v>0.2353136456133495</v>
      </c>
      <c r="BJ9" s="13">
        <v>0.49753552707326199</v>
      </c>
      <c r="BK9" s="13">
        <v>0.28814269178582169</v>
      </c>
      <c r="BL9" s="13">
        <v>5.2688153883316387E-2</v>
      </c>
      <c r="BN9" s="13">
        <v>0.23359242219157991</v>
      </c>
      <c r="BO9" s="13">
        <v>0.47432298353550589</v>
      </c>
      <c r="BP9" s="13">
        <v>0.242704513657827</v>
      </c>
      <c r="BQ9" s="13">
        <v>0.44535652455066183</v>
      </c>
      <c r="BR9" s="13">
        <v>8.6312574845157808E-2</v>
      </c>
      <c r="BS9" s="13">
        <v>0.1803391247745087</v>
      </c>
    </row>
    <row r="10" spans="2:73" ht="19" customHeight="1" x14ac:dyDescent="0.35">
      <c r="B10" s="12" t="s">
        <v>123</v>
      </c>
      <c r="C10" s="13">
        <v>0.30654498048439038</v>
      </c>
      <c r="D10" s="13">
        <v>0.21910983212948559</v>
      </c>
      <c r="E10" s="13">
        <v>0.29122232124887898</v>
      </c>
      <c r="F10" s="13">
        <v>0.27630467674152498</v>
      </c>
      <c r="G10" s="13">
        <v>0.34017755159184931</v>
      </c>
      <c r="H10" s="13">
        <v>0.31381891601089862</v>
      </c>
      <c r="I10" s="13">
        <v>0.34565920019862012</v>
      </c>
      <c r="K10" s="13">
        <v>0.31114577603891802</v>
      </c>
      <c r="L10" s="13">
        <v>0.30264720663914318</v>
      </c>
      <c r="N10" s="13">
        <v>0.31576041034081459</v>
      </c>
      <c r="O10" s="13">
        <v>0.30169887950749658</v>
      </c>
      <c r="P10" s="13">
        <v>0.26530694283462147</v>
      </c>
      <c r="Q10" s="13">
        <v>0.34359391392936811</v>
      </c>
      <c r="S10" s="13">
        <v>0.26353988962210573</v>
      </c>
      <c r="T10" s="13">
        <v>0.30196683937532193</v>
      </c>
      <c r="U10" s="13">
        <v>0.28881070953664167</v>
      </c>
      <c r="V10" s="13">
        <v>0.30672507421837858</v>
      </c>
      <c r="W10" s="13">
        <v>0.33750549490286141</v>
      </c>
      <c r="X10" s="13">
        <v>0.39579628809222478</v>
      </c>
      <c r="Y10" s="13">
        <v>0.2195376870297957</v>
      </c>
      <c r="Z10" s="13">
        <v>0.34960815374596382</v>
      </c>
      <c r="AB10" s="13">
        <v>0.29049877390127282</v>
      </c>
      <c r="AC10" s="13">
        <v>0.32391072758498368</v>
      </c>
      <c r="AD10" s="13">
        <v>0.32215301668589968</v>
      </c>
      <c r="AE10" s="13">
        <v>0.29734298717201868</v>
      </c>
      <c r="AF10" s="13">
        <v>0.30684234523094861</v>
      </c>
      <c r="AH10" s="13">
        <v>0.31369352082928442</v>
      </c>
      <c r="AI10" s="13">
        <v>0.38353950500946221</v>
      </c>
      <c r="AJ10" s="13">
        <v>0.33428411744824832</v>
      </c>
      <c r="AK10" s="13">
        <v>0.39122192317845039</v>
      </c>
      <c r="AL10" s="13">
        <v>0.21746310825896831</v>
      </c>
      <c r="AM10" s="13">
        <v>0.22817308760193089</v>
      </c>
      <c r="AO10" s="13">
        <v>0.32608869833604642</v>
      </c>
      <c r="AP10" s="13">
        <v>0.39009610256718902</v>
      </c>
      <c r="AQ10" s="13">
        <v>0.31778285245533161</v>
      </c>
      <c r="AR10" s="13">
        <v>0.38932171378022917</v>
      </c>
      <c r="AS10" s="13">
        <v>0.2041046234808476</v>
      </c>
      <c r="AT10" s="13">
        <v>0.23268175026260629</v>
      </c>
      <c r="AV10" s="13">
        <v>0.37305916629327313</v>
      </c>
      <c r="AW10" s="13">
        <v>0.40775088211827859</v>
      </c>
      <c r="AX10" s="13">
        <v>0.3570453380802629</v>
      </c>
      <c r="AY10" s="13">
        <v>0.23106392435231171</v>
      </c>
      <c r="AZ10" s="13">
        <v>0.25284575406638882</v>
      </c>
      <c r="BB10" s="13">
        <v>0.30896025886560918</v>
      </c>
      <c r="BC10" s="13">
        <v>0.34578829702391201</v>
      </c>
      <c r="BD10" s="13">
        <v>0.28674255977646601</v>
      </c>
      <c r="BE10" s="13">
        <v>0.37619538177761402</v>
      </c>
      <c r="BF10" s="13">
        <v>0.316985966248442</v>
      </c>
      <c r="BH10" s="13">
        <v>0.32023029150945648</v>
      </c>
      <c r="BI10" s="13">
        <v>0.3424926039879303</v>
      </c>
      <c r="BJ10" s="13">
        <v>0.32093273324236032</v>
      </c>
      <c r="BK10" s="13">
        <v>0.32868392971191829</v>
      </c>
      <c r="BL10" s="13">
        <v>0.30972062989347587</v>
      </c>
      <c r="BN10" s="13">
        <v>0.33257533302638792</v>
      </c>
      <c r="BO10" s="13">
        <v>0.29453978019262173</v>
      </c>
      <c r="BP10" s="13">
        <v>0.37938511335692637</v>
      </c>
      <c r="BQ10" s="13">
        <v>0.2088192102644903</v>
      </c>
      <c r="BR10" s="13">
        <v>0.1956059996412492</v>
      </c>
      <c r="BS10" s="13">
        <v>0.31518646598603622</v>
      </c>
    </row>
    <row r="11" spans="2:73" ht="32.15" customHeight="1" x14ac:dyDescent="0.35">
      <c r="B11" s="12" t="s">
        <v>124</v>
      </c>
      <c r="C11" s="13">
        <v>0.2161075634056154</v>
      </c>
      <c r="D11" s="13">
        <v>0.20568307293375571</v>
      </c>
      <c r="E11" s="13">
        <v>0.23720862482211241</v>
      </c>
      <c r="F11" s="13">
        <v>0.26731426400129998</v>
      </c>
      <c r="G11" s="13">
        <v>0.2432843344792357</v>
      </c>
      <c r="H11" s="13">
        <v>0.19609427767042931</v>
      </c>
      <c r="I11" s="13">
        <v>0.16695336779763231</v>
      </c>
      <c r="K11" s="13">
        <v>0.19284346457899629</v>
      </c>
      <c r="L11" s="13">
        <v>0.2398674842134236</v>
      </c>
      <c r="N11" s="13">
        <v>0.25311473524308281</v>
      </c>
      <c r="O11" s="13">
        <v>0.2111756060744398</v>
      </c>
      <c r="P11" s="13">
        <v>0.19722857758634041</v>
      </c>
      <c r="Q11" s="13">
        <v>0.2066344396818281</v>
      </c>
      <c r="S11" s="13">
        <v>0.24306813678043049</v>
      </c>
      <c r="T11" s="13">
        <v>0.26976895827596031</v>
      </c>
      <c r="U11" s="13">
        <v>0.22299002765268111</v>
      </c>
      <c r="V11" s="13">
        <v>0.1528536302361635</v>
      </c>
      <c r="W11" s="13">
        <v>0.17381519774503651</v>
      </c>
      <c r="X11" s="13">
        <v>0.18579363845750091</v>
      </c>
      <c r="Y11" s="13">
        <v>0.32344019896114118</v>
      </c>
      <c r="Z11" s="13">
        <v>0.18404299539544161</v>
      </c>
      <c r="AB11" s="13">
        <v>0.28038323100486873</v>
      </c>
      <c r="AC11" s="13">
        <v>0.2045969145935039</v>
      </c>
      <c r="AD11" s="13">
        <v>0.19547659199250669</v>
      </c>
      <c r="AE11" s="13">
        <v>0.19464911590803921</v>
      </c>
      <c r="AF11" s="13">
        <v>0.20240332942878911</v>
      </c>
      <c r="AH11" s="13">
        <v>0.25121140774314082</v>
      </c>
      <c r="AI11" s="13">
        <v>0.24393253911862861</v>
      </c>
      <c r="AJ11" s="13">
        <v>0.1682919045207644</v>
      </c>
      <c r="AK11" s="13">
        <v>0.24332469790862779</v>
      </c>
      <c r="AL11" s="13">
        <v>0.2363812046046703</v>
      </c>
      <c r="AM11" s="13">
        <v>0.15094925193181091</v>
      </c>
      <c r="AO11" s="13">
        <v>0.24531155534984209</v>
      </c>
      <c r="AP11" s="13">
        <v>0.22246581668782001</v>
      </c>
      <c r="AQ11" s="13">
        <v>0.16513227779252679</v>
      </c>
      <c r="AR11" s="13">
        <v>0.27748316373885318</v>
      </c>
      <c r="AS11" s="13">
        <v>0.26746768598366699</v>
      </c>
      <c r="AT11" s="13">
        <v>0.16508755169291639</v>
      </c>
      <c r="AV11" s="13">
        <v>0.24994629167680121</v>
      </c>
      <c r="AW11" s="13">
        <v>0.1326391778366417</v>
      </c>
      <c r="AX11" s="13">
        <v>0.24041674873653501</v>
      </c>
      <c r="AY11" s="13">
        <v>0.25666465647671838</v>
      </c>
      <c r="AZ11" s="13">
        <v>0.15418110607270741</v>
      </c>
      <c r="BB11" s="13">
        <v>0.25679265596567991</v>
      </c>
      <c r="BC11" s="13">
        <v>0.22424140012200069</v>
      </c>
      <c r="BD11" s="13">
        <v>9.6496018492389646E-2</v>
      </c>
      <c r="BE11" s="13">
        <v>0.24743110034683349</v>
      </c>
      <c r="BF11" s="13">
        <v>0.1282070302425396</v>
      </c>
      <c r="BH11" s="13">
        <v>0.24551935814251841</v>
      </c>
      <c r="BI11" s="13">
        <v>0.23680810585514619</v>
      </c>
      <c r="BJ11" s="13">
        <v>8.5818762818971717E-2</v>
      </c>
      <c r="BK11" s="13">
        <v>0.27417116168629968</v>
      </c>
      <c r="BL11" s="13">
        <v>0.20081314881663759</v>
      </c>
      <c r="BN11" s="13">
        <v>0.21214356902368009</v>
      </c>
      <c r="BO11" s="13">
        <v>0.1565548061030978</v>
      </c>
      <c r="BP11" s="13">
        <v>0.28082323773041618</v>
      </c>
      <c r="BQ11" s="13">
        <v>0.18998679250529599</v>
      </c>
      <c r="BR11" s="13">
        <v>0.15822664052816501</v>
      </c>
      <c r="BS11" s="13">
        <v>0.24737013027252749</v>
      </c>
    </row>
    <row r="12" spans="2:73" ht="19" customHeight="1" x14ac:dyDescent="0.35">
      <c r="B12" s="12" t="s">
        <v>125</v>
      </c>
      <c r="C12" s="13">
        <v>0.10094099850399139</v>
      </c>
      <c r="D12" s="13">
        <v>0.17701988730837681</v>
      </c>
      <c r="E12" s="13">
        <v>0.12383604739521061</v>
      </c>
      <c r="F12" s="13">
        <v>0.1233772703173432</v>
      </c>
      <c r="G12" s="13">
        <v>7.6835584979116675E-2</v>
      </c>
      <c r="H12" s="13">
        <v>9.7383351122951822E-2</v>
      </c>
      <c r="I12" s="13">
        <v>5.6697821863188738E-2</v>
      </c>
      <c r="K12" s="13">
        <v>0.1077532187431464</v>
      </c>
      <c r="L12" s="13">
        <v>9.4360232184659679E-2</v>
      </c>
      <c r="N12" s="13">
        <v>0.14662671000120789</v>
      </c>
      <c r="O12" s="13">
        <v>0.10822651914069061</v>
      </c>
      <c r="P12" s="13">
        <v>0.10772278052237461</v>
      </c>
      <c r="Q12" s="13">
        <v>5.4206536473643367E-2</v>
      </c>
      <c r="S12" s="13">
        <v>0.10947080731545129</v>
      </c>
      <c r="T12" s="13">
        <v>0.14668936630279469</v>
      </c>
      <c r="U12" s="13">
        <v>7.3415081853496614E-2</v>
      </c>
      <c r="V12" s="13">
        <v>4.7289810481937651E-2</v>
      </c>
      <c r="W12" s="13">
        <v>9.6620308979712355E-2</v>
      </c>
      <c r="X12" s="13">
        <v>0.1039402035665082</v>
      </c>
      <c r="Y12" s="13">
        <v>0.15826537549375319</v>
      </c>
      <c r="Z12" s="13">
        <v>7.8077882056664355E-2</v>
      </c>
      <c r="AB12" s="13">
        <v>8.9088148022597916E-2</v>
      </c>
      <c r="AC12" s="13">
        <v>8.8634000947231145E-2</v>
      </c>
      <c r="AD12" s="13">
        <v>8.4717134888519202E-2</v>
      </c>
      <c r="AE12" s="13">
        <v>0.1541280745979052</v>
      </c>
      <c r="AF12" s="13">
        <v>0.13459239622892499</v>
      </c>
      <c r="AH12" s="13">
        <v>0.13176946958832361</v>
      </c>
      <c r="AI12" s="13">
        <v>0.1064714786134832</v>
      </c>
      <c r="AJ12" s="13">
        <v>0.101175382045324</v>
      </c>
      <c r="AK12" s="13">
        <v>6.1266351764218477E-2</v>
      </c>
      <c r="AL12" s="13">
        <v>0.1478456238331548</v>
      </c>
      <c r="AM12" s="13">
        <v>4.4587752120332197E-2</v>
      </c>
      <c r="AO12" s="13">
        <v>0.1243718061453221</v>
      </c>
      <c r="AP12" s="13">
        <v>0.10397773047404189</v>
      </c>
      <c r="AQ12" s="13">
        <v>0.116881779762373</v>
      </c>
      <c r="AR12" s="13">
        <v>5.3877141841197893E-2</v>
      </c>
      <c r="AS12" s="13">
        <v>0.1642539422589161</v>
      </c>
      <c r="AT12" s="13">
        <v>4.7390922942728023E-2</v>
      </c>
      <c r="AV12" s="13">
        <v>0.13381107678615359</v>
      </c>
      <c r="AW12" s="13">
        <v>0.10350738017137689</v>
      </c>
      <c r="AX12" s="13">
        <v>8.1905733266177505E-2</v>
      </c>
      <c r="AY12" s="13">
        <v>0.15534572406173969</v>
      </c>
      <c r="AZ12" s="13">
        <v>4.9091101878186799E-2</v>
      </c>
      <c r="BB12" s="13">
        <v>0.1101510252364193</v>
      </c>
      <c r="BC12" s="13">
        <v>0.10706987217074571</v>
      </c>
      <c r="BD12" s="13">
        <v>5.2752064417243963E-2</v>
      </c>
      <c r="BE12" s="13">
        <v>6.0804287843882553E-2</v>
      </c>
      <c r="BF12" s="13">
        <v>8.4877766881488487E-2</v>
      </c>
      <c r="BH12" s="13">
        <v>0.10512751898101361</v>
      </c>
      <c r="BI12" s="13">
        <v>0.10550294208615819</v>
      </c>
      <c r="BJ12" s="13">
        <v>5.3620418516839637E-2</v>
      </c>
      <c r="BK12" s="13">
        <v>8.2061584791591563E-2</v>
      </c>
      <c r="BL12" s="13">
        <v>0.1582043493379765</v>
      </c>
      <c r="BN12" s="13">
        <v>0.1154752113894323</v>
      </c>
      <c r="BO12" s="13">
        <v>3.793723002278275E-2</v>
      </c>
      <c r="BP12" s="13">
        <v>6.0672302961549032E-2</v>
      </c>
      <c r="BQ12" s="13">
        <v>5.4256457788897282E-2</v>
      </c>
      <c r="BR12" s="13">
        <v>0.24809954939408799</v>
      </c>
      <c r="BS12" s="13">
        <v>0.11229991857879799</v>
      </c>
    </row>
    <row r="13" spans="2:73" ht="19" customHeight="1" x14ac:dyDescent="0.35">
      <c r="B13" s="12" t="s">
        <v>126</v>
      </c>
      <c r="C13" s="13">
        <v>6.6354333054362655E-2</v>
      </c>
      <c r="D13" s="13">
        <v>0.13921771891923401</v>
      </c>
      <c r="E13" s="13">
        <v>6.0376767192592211E-2</v>
      </c>
      <c r="F13" s="13">
        <v>4.2314571354549822E-2</v>
      </c>
      <c r="G13" s="13">
        <v>0.1041845714250493</v>
      </c>
      <c r="H13" s="13">
        <v>6.0892268954716347E-2</v>
      </c>
      <c r="I13" s="13">
        <v>3.0348337875227008E-2</v>
      </c>
      <c r="K13" s="13">
        <v>7.9165825352469771E-2</v>
      </c>
      <c r="L13" s="13">
        <v>5.1401434427768691E-2</v>
      </c>
      <c r="N13" s="13">
        <v>4.6543122639451567E-2</v>
      </c>
      <c r="O13" s="13">
        <v>7.5925173737269688E-2</v>
      </c>
      <c r="P13" s="13">
        <v>6.374694046922641E-2</v>
      </c>
      <c r="Q13" s="13">
        <v>7.2948767550396851E-2</v>
      </c>
      <c r="S13" s="13">
        <v>5.8764714764246703E-2</v>
      </c>
      <c r="T13" s="13">
        <v>6.0303597376454958E-2</v>
      </c>
      <c r="U13" s="13">
        <v>6.7191011493291888E-2</v>
      </c>
      <c r="V13" s="13">
        <v>3.8276049549296469E-2</v>
      </c>
      <c r="W13" s="13">
        <v>7.3657646482724423E-2</v>
      </c>
      <c r="X13" s="13">
        <v>6.7676757335848797E-2</v>
      </c>
      <c r="Y13" s="13">
        <v>9.0572263280678439E-2</v>
      </c>
      <c r="Z13" s="13">
        <v>0.1226425470001434</v>
      </c>
      <c r="AB13" s="13">
        <v>6.2539387678061248E-2</v>
      </c>
      <c r="AC13" s="13">
        <v>8.3419894369313657E-2</v>
      </c>
      <c r="AD13" s="13">
        <v>6.1737831112901459E-2</v>
      </c>
      <c r="AE13" s="13">
        <v>4.4344192939360198E-2</v>
      </c>
      <c r="AF13" s="13">
        <v>4.4059831652420438E-2</v>
      </c>
      <c r="AH13" s="13">
        <v>8.2657757718762298E-2</v>
      </c>
      <c r="AI13" s="13">
        <v>6.910445201355328E-2</v>
      </c>
      <c r="AJ13" s="13">
        <v>1.9899904068326861E-2</v>
      </c>
      <c r="AK13" s="13">
        <v>1.163524028875413E-2</v>
      </c>
      <c r="AL13" s="13">
        <v>0.15201382888338211</v>
      </c>
      <c r="AM13" s="13">
        <v>2.4634016456701491E-2</v>
      </c>
      <c r="AO13" s="13">
        <v>6.3421879154954161E-2</v>
      </c>
      <c r="AP13" s="13">
        <v>5.8372951985077491E-2</v>
      </c>
      <c r="AQ13" s="13">
        <v>9.7635993094909914E-3</v>
      </c>
      <c r="AR13" s="13">
        <v>1.1817103509458689E-2</v>
      </c>
      <c r="AS13" s="13">
        <v>0.1947039574341638</v>
      </c>
      <c r="AT13" s="13">
        <v>2.809337895793939E-2</v>
      </c>
      <c r="AV13" s="13">
        <v>5.5453741229220858E-2</v>
      </c>
      <c r="AW13" s="13">
        <v>9.5317595140006778E-3</v>
      </c>
      <c r="AX13" s="13">
        <v>3.7805783992598971E-2</v>
      </c>
      <c r="AY13" s="13">
        <v>0.15155082107492859</v>
      </c>
      <c r="AZ13" s="13">
        <v>2.4227809628792781E-2</v>
      </c>
      <c r="BB13" s="13">
        <v>7.190582174156282E-2</v>
      </c>
      <c r="BC13" s="13">
        <v>4.1423287482823333E-2</v>
      </c>
      <c r="BD13" s="13">
        <v>2.5002886681576509E-2</v>
      </c>
      <c r="BE13" s="13">
        <v>9.0020274647823455E-3</v>
      </c>
      <c r="BF13" s="13">
        <v>0.18678770371854639</v>
      </c>
      <c r="BH13" s="13">
        <v>6.1496899338686468E-2</v>
      </c>
      <c r="BI13" s="13">
        <v>4.3483796168006628E-2</v>
      </c>
      <c r="BJ13" s="13">
        <v>2.366760974837908E-2</v>
      </c>
      <c r="BK13" s="13">
        <v>0</v>
      </c>
      <c r="BL13" s="13">
        <v>0.19222680567461611</v>
      </c>
      <c r="BN13" s="13">
        <v>6.5773919004671791E-2</v>
      </c>
      <c r="BO13" s="13">
        <v>6.6709042241315823E-3</v>
      </c>
      <c r="BP13" s="13">
        <v>9.3689086253461746E-3</v>
      </c>
      <c r="BQ13" s="13">
        <v>6.3309838326740017E-2</v>
      </c>
      <c r="BR13" s="13">
        <v>0.19950632775512189</v>
      </c>
      <c r="BS13" s="13">
        <v>8.3414406902674196E-2</v>
      </c>
    </row>
    <row r="14" spans="2:73" ht="19" customHeight="1" x14ac:dyDescent="0.35">
      <c r="B14" s="12" t="s">
        <v>120</v>
      </c>
      <c r="C14" s="13">
        <v>7.1002628556435327E-2</v>
      </c>
      <c r="D14" s="13">
        <v>0.1522430482958185</v>
      </c>
      <c r="E14" s="13">
        <v>0.137814991508137</v>
      </c>
      <c r="F14" s="13">
        <v>7.7535545072250842E-2</v>
      </c>
      <c r="G14" s="13">
        <v>3.7988683105252469E-2</v>
      </c>
      <c r="H14" s="13">
        <v>3.9080848138910551E-2</v>
      </c>
      <c r="I14" s="13">
        <v>2.9838609739091779E-2</v>
      </c>
      <c r="K14" s="13">
        <v>3.8275280931799528E-2</v>
      </c>
      <c r="L14" s="13">
        <v>0.10389307542260511</v>
      </c>
      <c r="N14" s="13">
        <v>1.3323295953449089E-2</v>
      </c>
      <c r="O14" s="13">
        <v>5.9846339498787378E-2</v>
      </c>
      <c r="P14" s="13">
        <v>9.2859066449130459E-2</v>
      </c>
      <c r="Q14" s="13">
        <v>0.1074915172064832</v>
      </c>
      <c r="S14" s="13">
        <v>8.4493574341580363E-2</v>
      </c>
      <c r="T14" s="13">
        <v>7.1555690173590758E-2</v>
      </c>
      <c r="U14" s="13">
        <v>3.7960433760445729E-2</v>
      </c>
      <c r="V14" s="13">
        <v>8.3831429757663042E-2</v>
      </c>
      <c r="W14" s="13">
        <v>5.1731853361398447E-2</v>
      </c>
      <c r="X14" s="13">
        <v>4.6644350588779387E-2</v>
      </c>
      <c r="Y14" s="13">
        <v>4.3867209822544717E-2</v>
      </c>
      <c r="Z14" s="13">
        <v>9.3618347316541228E-2</v>
      </c>
      <c r="AB14" s="13">
        <v>8.0819727970958072E-2</v>
      </c>
      <c r="AC14" s="13">
        <v>6.2878255224922935E-2</v>
      </c>
      <c r="AD14" s="13">
        <v>6.2814346933630805E-2</v>
      </c>
      <c r="AE14" s="13">
        <v>7.2200139913667874E-2</v>
      </c>
      <c r="AF14" s="13">
        <v>3.1234507550736468E-2</v>
      </c>
      <c r="AH14" s="13">
        <v>5.7679017861679907E-2</v>
      </c>
      <c r="AI14" s="13">
        <v>3.7103775014828699E-2</v>
      </c>
      <c r="AJ14" s="13">
        <v>6.1267673911251574E-3</v>
      </c>
      <c r="AK14" s="13">
        <v>5.0775730714175737E-2</v>
      </c>
      <c r="AL14" s="13">
        <v>0.114826047029287</v>
      </c>
      <c r="AM14" s="13">
        <v>5.5870875601069708E-2</v>
      </c>
      <c r="AO14" s="13">
        <v>6.5676365746638737E-2</v>
      </c>
      <c r="AP14" s="13">
        <v>3.6253193031073223E-2</v>
      </c>
      <c r="AQ14" s="13">
        <v>6.0120191196912599E-3</v>
      </c>
      <c r="AR14" s="13">
        <v>4.0730207027652683E-2</v>
      </c>
      <c r="AS14" s="13">
        <v>8.9066922400984475E-2</v>
      </c>
      <c r="AT14" s="13">
        <v>5.708290063285134E-2</v>
      </c>
      <c r="AV14" s="13">
        <v>4.5063758746764028E-2</v>
      </c>
      <c r="AW14" s="13">
        <v>1.3454109497890551E-2</v>
      </c>
      <c r="AX14" s="13">
        <v>3.6021522439435162E-2</v>
      </c>
      <c r="AY14" s="13">
        <v>9.2588940843295386E-2</v>
      </c>
      <c r="AZ14" s="13">
        <v>4.9294837704065453E-2</v>
      </c>
      <c r="BB14" s="13">
        <v>5.1262251896870371E-2</v>
      </c>
      <c r="BC14" s="13">
        <v>3.7580855728718748E-2</v>
      </c>
      <c r="BD14" s="13">
        <v>1.9464445580352829E-2</v>
      </c>
      <c r="BE14" s="13">
        <v>2.6312343299548339E-2</v>
      </c>
      <c r="BF14" s="13">
        <v>0.17387565962796961</v>
      </c>
      <c r="BH14" s="13">
        <v>5.7299444177003743E-2</v>
      </c>
      <c r="BI14" s="13">
        <v>3.6398906289409089E-2</v>
      </c>
      <c r="BJ14" s="13">
        <v>1.8424948600187219E-2</v>
      </c>
      <c r="BK14" s="13">
        <v>2.6940632024368569E-2</v>
      </c>
      <c r="BL14" s="13">
        <v>8.6346912393977515E-2</v>
      </c>
      <c r="BN14" s="13">
        <v>4.0439545364248028E-2</v>
      </c>
      <c r="BO14" s="13">
        <v>2.9974295921860201E-2</v>
      </c>
      <c r="BP14" s="13">
        <v>2.7045923667935019E-2</v>
      </c>
      <c r="BQ14" s="13">
        <v>3.8271176563914842E-2</v>
      </c>
      <c r="BR14" s="13">
        <v>0.1122489078362184</v>
      </c>
      <c r="BS14" s="13">
        <v>6.1389953485455243E-2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U19"/>
  <sheetViews>
    <sheetView showGridLines="0" workbookViewId="0">
      <pane xSplit="2" topLeftCell="BE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0.1055257308617558</v>
      </c>
      <c r="D9" s="13">
        <v>0.13301372270032721</v>
      </c>
      <c r="E9" s="13">
        <v>0.1336126349036959</v>
      </c>
      <c r="F9" s="13">
        <v>7.7580571277066246E-2</v>
      </c>
      <c r="G9" s="13">
        <v>0.10428517932356771</v>
      </c>
      <c r="H9" s="13">
        <v>0.1324072290120821</v>
      </c>
      <c r="I9" s="13">
        <v>7.2631055026943461E-2</v>
      </c>
      <c r="K9" s="13">
        <v>0.11264481660070901</v>
      </c>
      <c r="L9" s="13">
        <v>9.635512241071964E-2</v>
      </c>
      <c r="N9" s="13">
        <v>0.1031965340117348</v>
      </c>
      <c r="O9" s="13">
        <v>9.2202034063476102E-2</v>
      </c>
      <c r="P9" s="13">
        <v>0.1005901348873713</v>
      </c>
      <c r="Q9" s="13">
        <v>0.12607953504257649</v>
      </c>
      <c r="S9" s="13">
        <v>0.1214060088931251</v>
      </c>
      <c r="T9" s="13">
        <v>0.11118923461779789</v>
      </c>
      <c r="U9" s="13">
        <v>0.101291869074908</v>
      </c>
      <c r="V9" s="13">
        <v>0.10855660486463049</v>
      </c>
      <c r="W9" s="13">
        <v>7.7596529345684478E-2</v>
      </c>
      <c r="X9" s="13">
        <v>7.8083878902775281E-2</v>
      </c>
      <c r="Y9" s="13">
        <v>7.3345780143833E-2</v>
      </c>
      <c r="Z9" s="13">
        <v>0.1267038813380289</v>
      </c>
      <c r="AB9" s="13">
        <v>0.1058823907978589</v>
      </c>
      <c r="AC9" s="13">
        <v>0.1081029317078617</v>
      </c>
      <c r="AD9" s="13">
        <v>8.8170847611305961E-2</v>
      </c>
      <c r="AE9" s="13">
        <v>8.8855604840068256E-2</v>
      </c>
      <c r="AF9" s="13">
        <v>0.12729711475500979</v>
      </c>
      <c r="AH9" s="13">
        <v>0.1136709532430341</v>
      </c>
      <c r="AI9" s="13">
        <v>9.7153364588783833E-2</v>
      </c>
      <c r="AJ9" s="13">
        <v>0.13421872155780279</v>
      </c>
      <c r="AK9" s="13">
        <v>6.5997081286133977E-2</v>
      </c>
      <c r="AL9" s="13">
        <v>0.12574871530376289</v>
      </c>
      <c r="AM9" s="13">
        <v>9.1835392981535882E-2</v>
      </c>
      <c r="AO9" s="13">
        <v>0.105220802260133</v>
      </c>
      <c r="AP9" s="13">
        <v>9.0729006093146769E-2</v>
      </c>
      <c r="AQ9" s="13">
        <v>0.12804034551217469</v>
      </c>
      <c r="AR9" s="13">
        <v>5.9996229834089247E-2</v>
      </c>
      <c r="AS9" s="13">
        <v>0.16202621314040819</v>
      </c>
      <c r="AT9" s="13">
        <v>8.3628857397765988E-2</v>
      </c>
      <c r="AV9" s="13">
        <v>9.7771209474158696E-2</v>
      </c>
      <c r="AW9" s="13">
        <v>0.14334509804150061</v>
      </c>
      <c r="AX9" s="13">
        <v>0.1000564443475558</v>
      </c>
      <c r="AY9" s="13">
        <v>0.1507378316105312</v>
      </c>
      <c r="AZ9" s="13">
        <v>9.8008647184843506E-2</v>
      </c>
      <c r="BB9" s="13">
        <v>9.9137543922569987E-2</v>
      </c>
      <c r="BC9" s="13">
        <v>0.11312148660266851</v>
      </c>
      <c r="BD9" s="13">
        <v>0.1026005064062786</v>
      </c>
      <c r="BE9" s="13">
        <v>6.2029553111408481E-2</v>
      </c>
      <c r="BF9" s="13">
        <v>0.19232342608396941</v>
      </c>
      <c r="BH9" s="13">
        <v>9.8512471705673593E-2</v>
      </c>
      <c r="BI9" s="13">
        <v>0.1114626356870972</v>
      </c>
      <c r="BJ9" s="13">
        <v>0.105984660517216</v>
      </c>
      <c r="BK9" s="13">
        <v>5.361755124534795E-2</v>
      </c>
      <c r="BL9" s="13">
        <v>0.16979907276940609</v>
      </c>
      <c r="BN9" s="13">
        <v>0.1125441134147744</v>
      </c>
      <c r="BO9" s="13">
        <v>4.4180710889159411E-2</v>
      </c>
      <c r="BP9" s="13">
        <v>6.3731399253648596E-2</v>
      </c>
      <c r="BQ9" s="13">
        <v>0.19012741407888811</v>
      </c>
      <c r="BR9" s="13">
        <v>0.14508278310151659</v>
      </c>
      <c r="BS9" s="13">
        <v>0.1032692618741631</v>
      </c>
    </row>
    <row r="10" spans="2:73" ht="19" customHeight="1" x14ac:dyDescent="0.35">
      <c r="B10" s="12" t="s">
        <v>123</v>
      </c>
      <c r="C10" s="13">
        <v>0.19753397013290711</v>
      </c>
      <c r="D10" s="13">
        <v>0.34348061510958833</v>
      </c>
      <c r="E10" s="13">
        <v>0.28192891914051349</v>
      </c>
      <c r="F10" s="13">
        <v>0.22322540550916309</v>
      </c>
      <c r="G10" s="13">
        <v>0.21417292175152819</v>
      </c>
      <c r="H10" s="13">
        <v>0.14704240194912269</v>
      </c>
      <c r="I10" s="13">
        <v>7.9860074438205406E-2</v>
      </c>
      <c r="K10" s="13">
        <v>0.20587751363295079</v>
      </c>
      <c r="L10" s="13">
        <v>0.18964340354301981</v>
      </c>
      <c r="N10" s="13">
        <v>0.23764154837996701</v>
      </c>
      <c r="O10" s="13">
        <v>0.20455060193372979</v>
      </c>
      <c r="P10" s="13">
        <v>0.20194865455525959</v>
      </c>
      <c r="Q10" s="13">
        <v>0.15899394733452879</v>
      </c>
      <c r="S10" s="13">
        <v>0.22715058029253279</v>
      </c>
      <c r="T10" s="13">
        <v>0.26460399463510309</v>
      </c>
      <c r="U10" s="13">
        <v>0.1175574736931809</v>
      </c>
      <c r="V10" s="13">
        <v>0.15721153542574429</v>
      </c>
      <c r="W10" s="13">
        <v>0.18314106358009999</v>
      </c>
      <c r="X10" s="13">
        <v>0.1803321010904691</v>
      </c>
      <c r="Y10" s="13">
        <v>0.2174359910887895</v>
      </c>
      <c r="Z10" s="13">
        <v>0.1381839619194794</v>
      </c>
      <c r="AB10" s="13">
        <v>0.20803860744002731</v>
      </c>
      <c r="AC10" s="13">
        <v>0.17359535539009591</v>
      </c>
      <c r="AD10" s="13">
        <v>0.18655484197240851</v>
      </c>
      <c r="AE10" s="13">
        <v>0.16814145872506309</v>
      </c>
      <c r="AF10" s="13">
        <v>0.32535423070491748</v>
      </c>
      <c r="AH10" s="13">
        <v>0.20864595335613689</v>
      </c>
      <c r="AI10" s="13">
        <v>0.25225956718951781</v>
      </c>
      <c r="AJ10" s="13">
        <v>0.17831389355280561</v>
      </c>
      <c r="AK10" s="13">
        <v>0.17449114108530339</v>
      </c>
      <c r="AL10" s="13">
        <v>0.29322093318945219</v>
      </c>
      <c r="AM10" s="13">
        <v>0.1211185990008106</v>
      </c>
      <c r="AO10" s="13">
        <v>0.20773611101033901</v>
      </c>
      <c r="AP10" s="13">
        <v>0.24904623745781559</v>
      </c>
      <c r="AQ10" s="13">
        <v>0.17410234393939009</v>
      </c>
      <c r="AR10" s="13">
        <v>0.1733438793396726</v>
      </c>
      <c r="AS10" s="13">
        <v>0.28151300134185109</v>
      </c>
      <c r="AT10" s="13">
        <v>0.12318955916472731</v>
      </c>
      <c r="AV10" s="13">
        <v>0.26588951709695241</v>
      </c>
      <c r="AW10" s="13">
        <v>0.19969192875186639</v>
      </c>
      <c r="AX10" s="13">
        <v>0.19905796079876609</v>
      </c>
      <c r="AY10" s="13">
        <v>0.28141201120868642</v>
      </c>
      <c r="AZ10" s="13">
        <v>0.13445817648137401</v>
      </c>
      <c r="BB10" s="13">
        <v>0.2005620732426511</v>
      </c>
      <c r="BC10" s="13">
        <v>0.2173364882958273</v>
      </c>
      <c r="BD10" s="13">
        <v>0.1093522088051368</v>
      </c>
      <c r="BE10" s="13">
        <v>0.2102502354621168</v>
      </c>
      <c r="BF10" s="13">
        <v>0.25549498594065367</v>
      </c>
      <c r="BH10" s="13">
        <v>0.19590701236773889</v>
      </c>
      <c r="BI10" s="13">
        <v>0.2303567323823274</v>
      </c>
      <c r="BJ10" s="13">
        <v>0.1209543838328294</v>
      </c>
      <c r="BK10" s="13">
        <v>0.17870938756739821</v>
      </c>
      <c r="BL10" s="13">
        <v>0.27334715261340542</v>
      </c>
      <c r="BN10" s="13">
        <v>0.23218835540468799</v>
      </c>
      <c r="BO10" s="13">
        <v>0.14005004717289241</v>
      </c>
      <c r="BP10" s="13">
        <v>0.18274960280273589</v>
      </c>
      <c r="BQ10" s="13">
        <v>0.1298836413355858</v>
      </c>
      <c r="BR10" s="13">
        <v>0.35628163919528472</v>
      </c>
      <c r="BS10" s="13">
        <v>0.19144808250271089</v>
      </c>
    </row>
    <row r="11" spans="2:73" ht="32.15" customHeight="1" x14ac:dyDescent="0.35">
      <c r="B11" s="12" t="s">
        <v>124</v>
      </c>
      <c r="C11" s="13">
        <v>0.24615798029501579</v>
      </c>
      <c r="D11" s="13">
        <v>0.18807235584104079</v>
      </c>
      <c r="E11" s="13">
        <v>0.2497058434958889</v>
      </c>
      <c r="F11" s="13">
        <v>0.30090435068822208</v>
      </c>
      <c r="G11" s="13">
        <v>0.237681074795563</v>
      </c>
      <c r="H11" s="13">
        <v>0.25581754607448232</v>
      </c>
      <c r="I11" s="13">
        <v>0.23315288916124111</v>
      </c>
      <c r="K11" s="13">
        <v>0.20962987010080081</v>
      </c>
      <c r="L11" s="13">
        <v>0.28325093632006459</v>
      </c>
      <c r="N11" s="13">
        <v>0.27834352922290079</v>
      </c>
      <c r="O11" s="13">
        <v>0.24211406643441019</v>
      </c>
      <c r="P11" s="13">
        <v>0.196262320770967</v>
      </c>
      <c r="Q11" s="13">
        <v>0.26834538109649569</v>
      </c>
      <c r="S11" s="13">
        <v>0.2669774508465223</v>
      </c>
      <c r="T11" s="13">
        <v>0.25655095622598217</v>
      </c>
      <c r="U11" s="13">
        <v>0.229772450616234</v>
      </c>
      <c r="V11" s="13">
        <v>0.23646889310871849</v>
      </c>
      <c r="W11" s="13">
        <v>0.21722730493012751</v>
      </c>
      <c r="X11" s="13">
        <v>0.2188220665971771</v>
      </c>
      <c r="Y11" s="13">
        <v>0.35555201459704838</v>
      </c>
      <c r="Z11" s="13">
        <v>0.21425066487652639</v>
      </c>
      <c r="AB11" s="13">
        <v>0.31728958836858179</v>
      </c>
      <c r="AC11" s="13">
        <v>0.23998670893023399</v>
      </c>
      <c r="AD11" s="13">
        <v>0.2297957901475825</v>
      </c>
      <c r="AE11" s="13">
        <v>0.20922414431157471</v>
      </c>
      <c r="AF11" s="13">
        <v>0.22926661924393049</v>
      </c>
      <c r="AH11" s="13">
        <v>0.29537931588487359</v>
      </c>
      <c r="AI11" s="13">
        <v>0.25396057382107412</v>
      </c>
      <c r="AJ11" s="13">
        <v>0.1463886530728955</v>
      </c>
      <c r="AK11" s="13">
        <v>0.30676082369093938</v>
      </c>
      <c r="AL11" s="13">
        <v>0.24040117262381311</v>
      </c>
      <c r="AM11" s="13">
        <v>0.16256084385399741</v>
      </c>
      <c r="AO11" s="13">
        <v>0.29680744367775519</v>
      </c>
      <c r="AP11" s="13">
        <v>0.24176273208732199</v>
      </c>
      <c r="AQ11" s="13">
        <v>0.14107000332275579</v>
      </c>
      <c r="AR11" s="13">
        <v>0.31252219772763562</v>
      </c>
      <c r="AS11" s="13">
        <v>0.25063277228093428</v>
      </c>
      <c r="AT11" s="13">
        <v>0.1874001095505396</v>
      </c>
      <c r="AV11" s="13">
        <v>0.26262353870176491</v>
      </c>
      <c r="AW11" s="13">
        <v>0.12433020529489559</v>
      </c>
      <c r="AX11" s="13">
        <v>0.26567352994482929</v>
      </c>
      <c r="AY11" s="13">
        <v>0.26947252731623828</v>
      </c>
      <c r="AZ11" s="13">
        <v>0.1778641380412336</v>
      </c>
      <c r="BB11" s="13">
        <v>0.30213815655383802</v>
      </c>
      <c r="BC11" s="13">
        <v>0.24920966111676379</v>
      </c>
      <c r="BD11" s="13">
        <v>0.10212286494516409</v>
      </c>
      <c r="BE11" s="13">
        <v>0.24546595433561569</v>
      </c>
      <c r="BF11" s="13">
        <v>0.14423436056192729</v>
      </c>
      <c r="BH11" s="13">
        <v>0.29401904022870218</v>
      </c>
      <c r="BI11" s="13">
        <v>0.24679889607159661</v>
      </c>
      <c r="BJ11" s="13">
        <v>0.110667676542072</v>
      </c>
      <c r="BK11" s="13">
        <v>0.25080508957334102</v>
      </c>
      <c r="BL11" s="13">
        <v>0.23195726103478079</v>
      </c>
      <c r="BN11" s="13">
        <v>0.22533324142939309</v>
      </c>
      <c r="BO11" s="13">
        <v>0.1597186873008013</v>
      </c>
      <c r="BP11" s="13">
        <v>0.27277042344405089</v>
      </c>
      <c r="BQ11" s="13">
        <v>0.20577921773114541</v>
      </c>
      <c r="BR11" s="13">
        <v>0.25003775129213601</v>
      </c>
      <c r="BS11" s="13">
        <v>0.30191185973064372</v>
      </c>
    </row>
    <row r="12" spans="2:73" ht="19" customHeight="1" x14ac:dyDescent="0.35">
      <c r="B12" s="12" t="s">
        <v>125</v>
      </c>
      <c r="C12" s="13">
        <v>0.19356689161577151</v>
      </c>
      <c r="D12" s="13">
        <v>0.1132305598470688</v>
      </c>
      <c r="E12" s="13">
        <v>0.1120879914450094</v>
      </c>
      <c r="F12" s="13">
        <v>0.1697256864693483</v>
      </c>
      <c r="G12" s="13">
        <v>0.21358626631895131</v>
      </c>
      <c r="H12" s="13">
        <v>0.21035638619400421</v>
      </c>
      <c r="I12" s="13">
        <v>0.27650611777009437</v>
      </c>
      <c r="K12" s="13">
        <v>0.2134445429168936</v>
      </c>
      <c r="L12" s="13">
        <v>0.17413302873576231</v>
      </c>
      <c r="N12" s="13">
        <v>0.1773410511633414</v>
      </c>
      <c r="O12" s="13">
        <v>0.21483848412859419</v>
      </c>
      <c r="P12" s="13">
        <v>0.1693642729874982</v>
      </c>
      <c r="Q12" s="13">
        <v>0.2036198998963917</v>
      </c>
      <c r="S12" s="13">
        <v>0.16398637988255621</v>
      </c>
      <c r="T12" s="13">
        <v>0.15423557348989639</v>
      </c>
      <c r="U12" s="13">
        <v>0.2130111111520665</v>
      </c>
      <c r="V12" s="13">
        <v>0.1733968487343249</v>
      </c>
      <c r="W12" s="13">
        <v>0.21937299004169911</v>
      </c>
      <c r="X12" s="13">
        <v>0.30501434581741271</v>
      </c>
      <c r="Y12" s="13">
        <v>0.12906618012548671</v>
      </c>
      <c r="Z12" s="13">
        <v>0.2395719961626617</v>
      </c>
      <c r="AB12" s="13">
        <v>0.14087008075634649</v>
      </c>
      <c r="AC12" s="13">
        <v>0.21370804741560759</v>
      </c>
      <c r="AD12" s="13">
        <v>0.1952999738776911</v>
      </c>
      <c r="AE12" s="13">
        <v>0.28728384164147958</v>
      </c>
      <c r="AF12" s="13">
        <v>0.1395294639867371</v>
      </c>
      <c r="AH12" s="13">
        <v>0.20027732947557289</v>
      </c>
      <c r="AI12" s="13">
        <v>0.2426113177028624</v>
      </c>
      <c r="AJ12" s="13">
        <v>0.22674480456567669</v>
      </c>
      <c r="AK12" s="13">
        <v>0.23555313923143409</v>
      </c>
      <c r="AL12" s="13">
        <v>0.12188131458608351</v>
      </c>
      <c r="AM12" s="13">
        <v>0.15846938095225849</v>
      </c>
      <c r="AO12" s="13">
        <v>0.1941812379605232</v>
      </c>
      <c r="AP12" s="13">
        <v>0.24215144008513809</v>
      </c>
      <c r="AQ12" s="13">
        <v>0.2116001172848764</v>
      </c>
      <c r="AR12" s="13">
        <v>0.24748639660484981</v>
      </c>
      <c r="AS12" s="13">
        <v>0.15764033755054699</v>
      </c>
      <c r="AT12" s="13">
        <v>0.16411207848030651</v>
      </c>
      <c r="AV12" s="13">
        <v>0.22410014412207341</v>
      </c>
      <c r="AW12" s="13">
        <v>0.25717602810068002</v>
      </c>
      <c r="AX12" s="13">
        <v>0.21066500536112209</v>
      </c>
      <c r="AY12" s="13">
        <v>0.15334742201831719</v>
      </c>
      <c r="AZ12" s="13">
        <v>0.15389163286792559</v>
      </c>
      <c r="BB12" s="13">
        <v>0.2024556296234955</v>
      </c>
      <c r="BC12" s="13">
        <v>0.21570463204410831</v>
      </c>
      <c r="BD12" s="13">
        <v>0.22393068734015101</v>
      </c>
      <c r="BE12" s="13">
        <v>0.2271817481773494</v>
      </c>
      <c r="BF12" s="13">
        <v>0.1360643076922286</v>
      </c>
      <c r="BH12" s="13">
        <v>0.21043441194768631</v>
      </c>
      <c r="BI12" s="13">
        <v>0.21640822940963131</v>
      </c>
      <c r="BJ12" s="13">
        <v>0.22097258817353391</v>
      </c>
      <c r="BK12" s="13">
        <v>0.24356177950065061</v>
      </c>
      <c r="BL12" s="13">
        <v>0.16406143054035721</v>
      </c>
      <c r="BN12" s="13">
        <v>0.2158099517268379</v>
      </c>
      <c r="BO12" s="13">
        <v>0.20998465373745531</v>
      </c>
      <c r="BP12" s="13">
        <v>0.24548304270302701</v>
      </c>
      <c r="BQ12" s="13">
        <v>0.1285583938498592</v>
      </c>
      <c r="BR12" s="13">
        <v>9.0053419444149685E-2</v>
      </c>
      <c r="BS12" s="13">
        <v>0.21628302158832841</v>
      </c>
    </row>
    <row r="13" spans="2:73" ht="19" customHeight="1" x14ac:dyDescent="0.35">
      <c r="B13" s="12" t="s">
        <v>126</v>
      </c>
      <c r="C13" s="13">
        <v>0.18240212534928679</v>
      </c>
      <c r="D13" s="13">
        <v>6.4009273696718827E-2</v>
      </c>
      <c r="E13" s="13">
        <v>8.7782223728355271E-2</v>
      </c>
      <c r="F13" s="13">
        <v>0.14879039305460071</v>
      </c>
      <c r="G13" s="13">
        <v>0.17883419333196041</v>
      </c>
      <c r="H13" s="13">
        <v>0.21518945732115949</v>
      </c>
      <c r="I13" s="13">
        <v>0.30363866184624322</v>
      </c>
      <c r="K13" s="13">
        <v>0.21412807150906971</v>
      </c>
      <c r="L13" s="13">
        <v>0.15109426884935229</v>
      </c>
      <c r="N13" s="13">
        <v>0.1820569729235301</v>
      </c>
      <c r="O13" s="13">
        <v>0.17587972041478681</v>
      </c>
      <c r="P13" s="13">
        <v>0.2384240776581113</v>
      </c>
      <c r="Q13" s="13">
        <v>0.13978144584010149</v>
      </c>
      <c r="S13" s="13">
        <v>0.1368222672575227</v>
      </c>
      <c r="T13" s="13">
        <v>0.1114957896145895</v>
      </c>
      <c r="U13" s="13">
        <v>0.29920216435218328</v>
      </c>
      <c r="V13" s="13">
        <v>0.25439097380648878</v>
      </c>
      <c r="W13" s="13">
        <v>0.23064751025414579</v>
      </c>
      <c r="X13" s="13">
        <v>0.17121214865312159</v>
      </c>
      <c r="Y13" s="13">
        <v>0.1391384649397277</v>
      </c>
      <c r="Z13" s="13">
        <v>0.2190339341886274</v>
      </c>
      <c r="AB13" s="13">
        <v>0.1382685292072563</v>
      </c>
      <c r="AC13" s="13">
        <v>0.1886765415592476</v>
      </c>
      <c r="AD13" s="13">
        <v>0.2455352974027018</v>
      </c>
      <c r="AE13" s="13">
        <v>0.16789775902971341</v>
      </c>
      <c r="AF13" s="13">
        <v>0.17150189016799011</v>
      </c>
      <c r="AH13" s="13">
        <v>0.11160535895122629</v>
      </c>
      <c r="AI13" s="13">
        <v>0.12724711747534351</v>
      </c>
      <c r="AJ13" s="13">
        <v>0.28241166572965992</v>
      </c>
      <c r="AK13" s="13">
        <v>0.18776679333460769</v>
      </c>
      <c r="AL13" s="13">
        <v>0.1051988622723769</v>
      </c>
      <c r="AM13" s="13">
        <v>0.40939299051835643</v>
      </c>
      <c r="AO13" s="13">
        <v>0.1148374681416393</v>
      </c>
      <c r="AP13" s="13">
        <v>0.15373274894752539</v>
      </c>
      <c r="AQ13" s="13">
        <v>0.32411143299841022</v>
      </c>
      <c r="AR13" s="13">
        <v>0.17676025709053411</v>
      </c>
      <c r="AS13" s="13">
        <v>6.0034517628948791E-2</v>
      </c>
      <c r="AT13" s="13">
        <v>0.37874068151110057</v>
      </c>
      <c r="AV13" s="13">
        <v>0.1078796895904586</v>
      </c>
      <c r="AW13" s="13">
        <v>0.2274215499138697</v>
      </c>
      <c r="AX13" s="13">
        <v>0.1983888723293947</v>
      </c>
      <c r="AY13" s="13">
        <v>7.2482990060330085E-2</v>
      </c>
      <c r="AZ13" s="13">
        <v>0.37428873387685663</v>
      </c>
      <c r="BB13" s="13">
        <v>0.13857797235138031</v>
      </c>
      <c r="BC13" s="13">
        <v>0.1749180811889619</v>
      </c>
      <c r="BD13" s="13">
        <v>0.42685845116105159</v>
      </c>
      <c r="BE13" s="13">
        <v>0.2275614288646004</v>
      </c>
      <c r="BF13" s="13">
        <v>0.1198537067823361</v>
      </c>
      <c r="BH13" s="13">
        <v>0.14297896136376009</v>
      </c>
      <c r="BI13" s="13">
        <v>0.1594991043530114</v>
      </c>
      <c r="BJ13" s="13">
        <v>0.42137485617349241</v>
      </c>
      <c r="BK13" s="13">
        <v>0.22976757124594099</v>
      </c>
      <c r="BL13" s="13">
        <v>8.5467046715610479E-2</v>
      </c>
      <c r="BN13" s="13">
        <v>0.16712361107307089</v>
      </c>
      <c r="BO13" s="13">
        <v>0.41989310772954602</v>
      </c>
      <c r="BP13" s="13">
        <v>0.22204756572622719</v>
      </c>
      <c r="BQ13" s="13">
        <v>0.30485358821916853</v>
      </c>
      <c r="BR13" s="13">
        <v>6.6408983551703507E-2</v>
      </c>
      <c r="BS13" s="13">
        <v>0.1306323831437389</v>
      </c>
    </row>
    <row r="14" spans="2:73" ht="19" customHeight="1" x14ac:dyDescent="0.35">
      <c r="B14" s="12" t="s">
        <v>120</v>
      </c>
      <c r="C14" s="13">
        <v>7.4813301745263031E-2</v>
      </c>
      <c r="D14" s="13">
        <v>0.15819347280525631</v>
      </c>
      <c r="E14" s="13">
        <v>0.1348823872865369</v>
      </c>
      <c r="F14" s="13">
        <v>7.9773593001599419E-2</v>
      </c>
      <c r="G14" s="13">
        <v>5.1440364478429208E-2</v>
      </c>
      <c r="H14" s="13">
        <v>3.9186979449149152E-2</v>
      </c>
      <c r="I14" s="13">
        <v>3.4211201757272422E-2</v>
      </c>
      <c r="K14" s="13">
        <v>4.4275185239576062E-2</v>
      </c>
      <c r="L14" s="13">
        <v>0.10552324014108121</v>
      </c>
      <c r="N14" s="13">
        <v>2.142036429852591E-2</v>
      </c>
      <c r="O14" s="13">
        <v>7.0415093025002998E-2</v>
      </c>
      <c r="P14" s="13">
        <v>9.3410539140792379E-2</v>
      </c>
      <c r="Q14" s="13">
        <v>0.103179790789906</v>
      </c>
      <c r="S14" s="13">
        <v>8.3657312827740776E-2</v>
      </c>
      <c r="T14" s="13">
        <v>0.1019244514166307</v>
      </c>
      <c r="U14" s="13">
        <v>3.9164931111427242E-2</v>
      </c>
      <c r="V14" s="13">
        <v>6.9975144060092892E-2</v>
      </c>
      <c r="W14" s="13">
        <v>7.2014601848243223E-2</v>
      </c>
      <c r="X14" s="13">
        <v>4.6535458939044268E-2</v>
      </c>
      <c r="Y14" s="13">
        <v>8.5461569105114793E-2</v>
      </c>
      <c r="Z14" s="13">
        <v>6.2255561514676171E-2</v>
      </c>
      <c r="AB14" s="13">
        <v>8.9650803429929177E-2</v>
      </c>
      <c r="AC14" s="13">
        <v>7.5930414996953077E-2</v>
      </c>
      <c r="AD14" s="13">
        <v>5.4643248988309981E-2</v>
      </c>
      <c r="AE14" s="13">
        <v>7.8597191452100965E-2</v>
      </c>
      <c r="AF14" s="13">
        <v>7.050681141415065E-3</v>
      </c>
      <c r="AH14" s="13">
        <v>7.0421089089156147E-2</v>
      </c>
      <c r="AI14" s="13">
        <v>2.676805922241841E-2</v>
      </c>
      <c r="AJ14" s="13">
        <v>3.1922261521159491E-2</v>
      </c>
      <c r="AK14" s="13">
        <v>2.943102137158124E-2</v>
      </c>
      <c r="AL14" s="13">
        <v>0.11354900202451119</v>
      </c>
      <c r="AM14" s="13">
        <v>5.6622792693041372E-2</v>
      </c>
      <c r="AO14" s="13">
        <v>8.1216936949610199E-2</v>
      </c>
      <c r="AP14" s="13">
        <v>2.2577835329052019E-2</v>
      </c>
      <c r="AQ14" s="13">
        <v>2.1075756942392821E-2</v>
      </c>
      <c r="AR14" s="13">
        <v>2.9891039403218619E-2</v>
      </c>
      <c r="AS14" s="13">
        <v>8.8153158057310443E-2</v>
      </c>
      <c r="AT14" s="13">
        <v>6.2928713895559971E-2</v>
      </c>
      <c r="AV14" s="13">
        <v>4.1735901014592063E-2</v>
      </c>
      <c r="AW14" s="13">
        <v>4.8035189897187629E-2</v>
      </c>
      <c r="AX14" s="13">
        <v>2.6158187218331911E-2</v>
      </c>
      <c r="AY14" s="13">
        <v>7.2547217785896789E-2</v>
      </c>
      <c r="AZ14" s="13">
        <v>6.1488671547766459E-2</v>
      </c>
      <c r="BB14" s="13">
        <v>5.7128624306064919E-2</v>
      </c>
      <c r="BC14" s="13">
        <v>2.9709650751670071E-2</v>
      </c>
      <c r="BD14" s="13">
        <v>3.5135281342217807E-2</v>
      </c>
      <c r="BE14" s="13">
        <v>2.7511080048909349E-2</v>
      </c>
      <c r="BF14" s="13">
        <v>0.1520292129388848</v>
      </c>
      <c r="BH14" s="13">
        <v>5.8148102386438923E-2</v>
      </c>
      <c r="BI14" s="13">
        <v>3.5474402096335983E-2</v>
      </c>
      <c r="BJ14" s="13">
        <v>2.0045834760856401E-2</v>
      </c>
      <c r="BK14" s="13">
        <v>4.3538620867321208E-2</v>
      </c>
      <c r="BL14" s="13">
        <v>7.5368036326439972E-2</v>
      </c>
      <c r="BN14" s="13">
        <v>4.7000726951235548E-2</v>
      </c>
      <c r="BO14" s="13">
        <v>2.617279317014562E-2</v>
      </c>
      <c r="BP14" s="13">
        <v>1.32179660703103E-2</v>
      </c>
      <c r="BQ14" s="13">
        <v>4.0797744785353127E-2</v>
      </c>
      <c r="BR14" s="13">
        <v>9.2135423415209902E-2</v>
      </c>
      <c r="BS14" s="13">
        <v>5.6455391160414897E-2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U19"/>
  <sheetViews>
    <sheetView showGridLines="0" workbookViewId="0">
      <pane xSplit="2" topLeftCell="BD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0.1626984561199801</v>
      </c>
      <c r="D9" s="13">
        <v>0.14640595716664631</v>
      </c>
      <c r="E9" s="13">
        <v>0.16993754541732081</v>
      </c>
      <c r="F9" s="13">
        <v>0.20978099489752461</v>
      </c>
      <c r="G9" s="13">
        <v>0.13214677422820029</v>
      </c>
      <c r="H9" s="13">
        <v>0.18456591002741521</v>
      </c>
      <c r="I9" s="13">
        <v>0.14096413404699529</v>
      </c>
      <c r="K9" s="13">
        <v>0.15503437780882781</v>
      </c>
      <c r="L9" s="13">
        <v>0.17073574142162121</v>
      </c>
      <c r="N9" s="13">
        <v>0.15730458794632601</v>
      </c>
      <c r="O9" s="13">
        <v>0.13689199242807651</v>
      </c>
      <c r="P9" s="13">
        <v>0.19598867326631211</v>
      </c>
      <c r="Q9" s="13">
        <v>0.1626123903130498</v>
      </c>
      <c r="S9" s="13">
        <v>0.1908466382802686</v>
      </c>
      <c r="T9" s="13">
        <v>0.17976061594097761</v>
      </c>
      <c r="U9" s="13">
        <v>0.1121947025880702</v>
      </c>
      <c r="V9" s="13">
        <v>0.1562905623550454</v>
      </c>
      <c r="W9" s="13">
        <v>0.116680731954672</v>
      </c>
      <c r="X9" s="13">
        <v>0.19828890772989249</v>
      </c>
      <c r="Y9" s="13">
        <v>9.3127857583740745E-2</v>
      </c>
      <c r="Z9" s="13">
        <v>0.14150438156379039</v>
      </c>
      <c r="AB9" s="13">
        <v>0.15711255330160159</v>
      </c>
      <c r="AC9" s="13">
        <v>0.14737000827736499</v>
      </c>
      <c r="AD9" s="13">
        <v>0.18492195499363759</v>
      </c>
      <c r="AE9" s="13">
        <v>0.15524397470024251</v>
      </c>
      <c r="AF9" s="13">
        <v>0.2014994768186841</v>
      </c>
      <c r="AH9" s="13">
        <v>0.1520027107855198</v>
      </c>
      <c r="AI9" s="13">
        <v>0.15533209791839531</v>
      </c>
      <c r="AJ9" s="13">
        <v>0.16960716839333839</v>
      </c>
      <c r="AK9" s="13">
        <v>9.2599688383674036E-2</v>
      </c>
      <c r="AL9" s="13">
        <v>0.17413032273934309</v>
      </c>
      <c r="AM9" s="13">
        <v>0.2273590669663143</v>
      </c>
      <c r="AO9" s="13">
        <v>0.1572381623027358</v>
      </c>
      <c r="AP9" s="13">
        <v>0.17775711566694169</v>
      </c>
      <c r="AQ9" s="13">
        <v>0.21117598383494221</v>
      </c>
      <c r="AR9" s="13">
        <v>9.5719912791327494E-2</v>
      </c>
      <c r="AS9" s="13">
        <v>0.12679549011182631</v>
      </c>
      <c r="AT9" s="13">
        <v>0.20252838794660721</v>
      </c>
      <c r="AV9" s="13">
        <v>0.16131003776778341</v>
      </c>
      <c r="AW9" s="13">
        <v>0.2121393110353966</v>
      </c>
      <c r="AX9" s="13">
        <v>0.12509329086156681</v>
      </c>
      <c r="AY9" s="13">
        <v>0.18477849407605981</v>
      </c>
      <c r="AZ9" s="13">
        <v>0.21625475697915869</v>
      </c>
      <c r="BB9" s="13">
        <v>0.16624640474405031</v>
      </c>
      <c r="BC9" s="13">
        <v>0.17090107333995741</v>
      </c>
      <c r="BD9" s="13">
        <v>0.1777706794595218</v>
      </c>
      <c r="BE9" s="13">
        <v>0.1003943694951792</v>
      </c>
      <c r="BF9" s="13">
        <v>0.25848753349342429</v>
      </c>
      <c r="BH9" s="13">
        <v>0.1721574451899768</v>
      </c>
      <c r="BI9" s="13">
        <v>0.16882651267589779</v>
      </c>
      <c r="BJ9" s="13">
        <v>0.17474578719945469</v>
      </c>
      <c r="BK9" s="13">
        <v>6.7732014040283783E-2</v>
      </c>
      <c r="BL9" s="13">
        <v>0.15441402604536769</v>
      </c>
      <c r="BN9" s="13">
        <v>0.1656557079757939</v>
      </c>
      <c r="BO9" s="13">
        <v>0.1840880659872603</v>
      </c>
      <c r="BP9" s="13">
        <v>8.4871175424739653E-2</v>
      </c>
      <c r="BQ9" s="13">
        <v>0.2143917398675857</v>
      </c>
      <c r="BR9" s="13">
        <v>0.2254459304272404</v>
      </c>
      <c r="BS9" s="13">
        <v>0.14178773425241689</v>
      </c>
    </row>
    <row r="10" spans="2:73" ht="19" customHeight="1" x14ac:dyDescent="0.35">
      <c r="B10" s="12" t="s">
        <v>123</v>
      </c>
      <c r="C10" s="13">
        <v>0.2343568435906288</v>
      </c>
      <c r="D10" s="13">
        <v>0.23956021534917379</v>
      </c>
      <c r="E10" s="13">
        <v>0.28572867888616371</v>
      </c>
      <c r="F10" s="13">
        <v>0.27414066636348849</v>
      </c>
      <c r="G10" s="13">
        <v>0.2217617026441811</v>
      </c>
      <c r="H10" s="13">
        <v>0.1912711189299614</v>
      </c>
      <c r="I10" s="13">
        <v>0.2094869290169083</v>
      </c>
      <c r="K10" s="13">
        <v>0.22241869811630249</v>
      </c>
      <c r="L10" s="13">
        <v>0.24683257716230919</v>
      </c>
      <c r="N10" s="13">
        <v>0.27763451238553982</v>
      </c>
      <c r="O10" s="13">
        <v>0.2211430002639401</v>
      </c>
      <c r="P10" s="13">
        <v>0.20989415921743679</v>
      </c>
      <c r="Q10" s="13">
        <v>0.24495688481168601</v>
      </c>
      <c r="S10" s="13">
        <v>0.26035965931435351</v>
      </c>
      <c r="T10" s="13">
        <v>0.24853966650995649</v>
      </c>
      <c r="U10" s="13">
        <v>0.16801075466614721</v>
      </c>
      <c r="V10" s="13">
        <v>0.25708574087042713</v>
      </c>
      <c r="W10" s="13">
        <v>0.2323601335587151</v>
      </c>
      <c r="X10" s="13">
        <v>0.19597534358156851</v>
      </c>
      <c r="Y10" s="13">
        <v>0.17395912866221019</v>
      </c>
      <c r="Z10" s="13">
        <v>0.2087507643613995</v>
      </c>
      <c r="AB10" s="13">
        <v>0.26560118947287797</v>
      </c>
      <c r="AC10" s="13">
        <v>0.21856642973377929</v>
      </c>
      <c r="AD10" s="13">
        <v>0.21446327389629449</v>
      </c>
      <c r="AE10" s="13">
        <v>0.17871433576313009</v>
      </c>
      <c r="AF10" s="13">
        <v>0.34883283073469329</v>
      </c>
      <c r="AH10" s="13">
        <v>0.2268738608196752</v>
      </c>
      <c r="AI10" s="13">
        <v>0.27466713972262907</v>
      </c>
      <c r="AJ10" s="13">
        <v>0.35368695494949109</v>
      </c>
      <c r="AK10" s="13">
        <v>0.20761403806015311</v>
      </c>
      <c r="AL10" s="13">
        <v>0.1728160946036823</v>
      </c>
      <c r="AM10" s="13">
        <v>0.20076582779834659</v>
      </c>
      <c r="AO10" s="13">
        <v>0.2517895613565786</v>
      </c>
      <c r="AP10" s="13">
        <v>0.262376334135836</v>
      </c>
      <c r="AQ10" s="13">
        <v>0.35074845848174491</v>
      </c>
      <c r="AR10" s="13">
        <v>0.20787571547625991</v>
      </c>
      <c r="AS10" s="13">
        <v>0.15832116391127851</v>
      </c>
      <c r="AT10" s="13">
        <v>0.20393584151337549</v>
      </c>
      <c r="AV10" s="13">
        <v>0.28930863094310549</v>
      </c>
      <c r="AW10" s="13">
        <v>0.3376564452549724</v>
      </c>
      <c r="AX10" s="13">
        <v>0.2406581528476601</v>
      </c>
      <c r="AY10" s="13">
        <v>0.1816592684710257</v>
      </c>
      <c r="AZ10" s="13">
        <v>0.22023349758459571</v>
      </c>
      <c r="BB10" s="13">
        <v>0.23465357166683301</v>
      </c>
      <c r="BC10" s="13">
        <v>0.265756829608506</v>
      </c>
      <c r="BD10" s="13">
        <v>0.26922167918955697</v>
      </c>
      <c r="BE10" s="13">
        <v>0.1730566932091499</v>
      </c>
      <c r="BF10" s="13">
        <v>0.22057995848702119</v>
      </c>
      <c r="BH10" s="13">
        <v>0.23381126398762481</v>
      </c>
      <c r="BI10" s="13">
        <v>0.29675641040379958</v>
      </c>
      <c r="BJ10" s="13">
        <v>0.27093993829070179</v>
      </c>
      <c r="BK10" s="13">
        <v>0.18547758319022969</v>
      </c>
      <c r="BL10" s="13">
        <v>0.16663546752711789</v>
      </c>
      <c r="BN10" s="13">
        <v>0.25349804751149912</v>
      </c>
      <c r="BO10" s="13">
        <v>0.33309364201818847</v>
      </c>
      <c r="BP10" s="13">
        <v>0.16676939609755539</v>
      </c>
      <c r="BQ10" s="13">
        <v>0.21986733075918949</v>
      </c>
      <c r="BR10" s="13">
        <v>0.1214152669011536</v>
      </c>
      <c r="BS10" s="13">
        <v>0.2399493670832534</v>
      </c>
    </row>
    <row r="11" spans="2:73" ht="32.15" customHeight="1" x14ac:dyDescent="0.35">
      <c r="B11" s="12" t="s">
        <v>124</v>
      </c>
      <c r="C11" s="13">
        <v>0.1903393285639523</v>
      </c>
      <c r="D11" s="13">
        <v>0.18202367030616279</v>
      </c>
      <c r="E11" s="13">
        <v>0.15071258427913251</v>
      </c>
      <c r="F11" s="13">
        <v>0.16133928950897231</v>
      </c>
      <c r="G11" s="13">
        <v>0.19960676829749821</v>
      </c>
      <c r="H11" s="13">
        <v>0.18722326763790939</v>
      </c>
      <c r="I11" s="13">
        <v>0.23681960687329501</v>
      </c>
      <c r="K11" s="13">
        <v>0.1995709468430617</v>
      </c>
      <c r="L11" s="13">
        <v>0.18154417942930359</v>
      </c>
      <c r="N11" s="13">
        <v>0.17764543056277771</v>
      </c>
      <c r="O11" s="13">
        <v>0.18226719391854879</v>
      </c>
      <c r="P11" s="13">
        <v>0.19693107428880999</v>
      </c>
      <c r="Q11" s="13">
        <v>0.2024083648756678</v>
      </c>
      <c r="S11" s="13">
        <v>0.16886969812059399</v>
      </c>
      <c r="T11" s="13">
        <v>0.1498212246638233</v>
      </c>
      <c r="U11" s="13">
        <v>0.2601408812529466</v>
      </c>
      <c r="V11" s="13">
        <v>0.1809872885342208</v>
      </c>
      <c r="W11" s="13">
        <v>0.19209181928370661</v>
      </c>
      <c r="X11" s="13">
        <v>0.21754552868928259</v>
      </c>
      <c r="Y11" s="13">
        <v>0.28778749281532451</v>
      </c>
      <c r="Z11" s="13">
        <v>0.22172119394740611</v>
      </c>
      <c r="AB11" s="13">
        <v>0.2056409980123711</v>
      </c>
      <c r="AC11" s="13">
        <v>0.2021610266214218</v>
      </c>
      <c r="AD11" s="13">
        <v>0.19113387612018889</v>
      </c>
      <c r="AE11" s="13">
        <v>0.17320766034935539</v>
      </c>
      <c r="AF11" s="13">
        <v>0.1406444353649372</v>
      </c>
      <c r="AH11" s="13">
        <v>0.1738630007689195</v>
      </c>
      <c r="AI11" s="13">
        <v>0.19882693290860479</v>
      </c>
      <c r="AJ11" s="13">
        <v>0.2281692584361163</v>
      </c>
      <c r="AK11" s="13">
        <v>0.22004368358410109</v>
      </c>
      <c r="AL11" s="13">
        <v>0.15425642307200529</v>
      </c>
      <c r="AM11" s="13">
        <v>0.22526510660962509</v>
      </c>
      <c r="AO11" s="13">
        <v>0.18157620357814139</v>
      </c>
      <c r="AP11" s="13">
        <v>0.18330877711097701</v>
      </c>
      <c r="AQ11" s="13">
        <v>0.20223309085449179</v>
      </c>
      <c r="AR11" s="13">
        <v>0.2394437641706314</v>
      </c>
      <c r="AS11" s="13">
        <v>0.12706094826378089</v>
      </c>
      <c r="AT11" s="13">
        <v>0.24898505209582411</v>
      </c>
      <c r="AV11" s="13">
        <v>0.1471716981595452</v>
      </c>
      <c r="AW11" s="13">
        <v>0.23306957319900151</v>
      </c>
      <c r="AX11" s="13">
        <v>0.21850251259055359</v>
      </c>
      <c r="AY11" s="13">
        <v>0.19120338369711751</v>
      </c>
      <c r="AZ11" s="13">
        <v>0.22370793106992151</v>
      </c>
      <c r="BB11" s="13">
        <v>0.17457529271856759</v>
      </c>
      <c r="BC11" s="13">
        <v>0.21195888644750921</v>
      </c>
      <c r="BD11" s="13">
        <v>0.20355681024908079</v>
      </c>
      <c r="BE11" s="13">
        <v>0.25976210095563301</v>
      </c>
      <c r="BF11" s="13">
        <v>4.8218020862325822E-2</v>
      </c>
      <c r="BH11" s="13">
        <v>0.17556538263439389</v>
      </c>
      <c r="BI11" s="13">
        <v>0.1942929996556024</v>
      </c>
      <c r="BJ11" s="13">
        <v>0.19922551588177179</v>
      </c>
      <c r="BK11" s="13">
        <v>0.28020035315847769</v>
      </c>
      <c r="BL11" s="13">
        <v>0.1108043257866568</v>
      </c>
      <c r="BN11" s="13">
        <v>0.19704878660031011</v>
      </c>
      <c r="BO11" s="13">
        <v>0.1933196770982801</v>
      </c>
      <c r="BP11" s="13">
        <v>0.26877793205177658</v>
      </c>
      <c r="BQ11" s="13">
        <v>0.27477435171007281</v>
      </c>
      <c r="BR11" s="13">
        <v>0.14107661271263061</v>
      </c>
      <c r="BS11" s="13">
        <v>0.16025248230689479</v>
      </c>
    </row>
    <row r="12" spans="2:73" ht="19" customHeight="1" x14ac:dyDescent="0.35">
      <c r="B12" s="12" t="s">
        <v>125</v>
      </c>
      <c r="C12" s="13">
        <v>0.1625806283084818</v>
      </c>
      <c r="D12" s="13">
        <v>0.12512661725037019</v>
      </c>
      <c r="E12" s="13">
        <v>0.1076854243157232</v>
      </c>
      <c r="F12" s="13">
        <v>0.1245562633624917</v>
      </c>
      <c r="G12" s="13">
        <v>0.1924647974221714</v>
      </c>
      <c r="H12" s="13">
        <v>0.19133967631281129</v>
      </c>
      <c r="I12" s="13">
        <v>0.20069320168964569</v>
      </c>
      <c r="K12" s="13">
        <v>0.1896013705196464</v>
      </c>
      <c r="L12" s="13">
        <v>0.13593255209591729</v>
      </c>
      <c r="N12" s="13">
        <v>0.17418386333226149</v>
      </c>
      <c r="O12" s="13">
        <v>0.18294800268946629</v>
      </c>
      <c r="P12" s="13">
        <v>0.14662236817615809</v>
      </c>
      <c r="Q12" s="13">
        <v>0.14520174282428211</v>
      </c>
      <c r="S12" s="13">
        <v>0.15729153237709151</v>
      </c>
      <c r="T12" s="13">
        <v>0.15972317911688599</v>
      </c>
      <c r="U12" s="13">
        <v>0.13777959851321969</v>
      </c>
      <c r="V12" s="13">
        <v>0.14271054184345389</v>
      </c>
      <c r="W12" s="13">
        <v>0.24947705936874251</v>
      </c>
      <c r="X12" s="13">
        <v>0.13386416870276391</v>
      </c>
      <c r="Y12" s="13">
        <v>0.14868971372929121</v>
      </c>
      <c r="Z12" s="13">
        <v>0.15613045078719301</v>
      </c>
      <c r="AB12" s="13">
        <v>0.11813627489664399</v>
      </c>
      <c r="AC12" s="13">
        <v>0.1972939047302405</v>
      </c>
      <c r="AD12" s="13">
        <v>0.14869047050647749</v>
      </c>
      <c r="AE12" s="13">
        <v>0.1938849079864588</v>
      </c>
      <c r="AF12" s="13">
        <v>0.15889022330381711</v>
      </c>
      <c r="AH12" s="13">
        <v>0.16411799363772561</v>
      </c>
      <c r="AI12" s="13">
        <v>0.1840875991661646</v>
      </c>
      <c r="AJ12" s="13">
        <v>0.1218066674603895</v>
      </c>
      <c r="AK12" s="13">
        <v>0.25247450406083949</v>
      </c>
      <c r="AL12" s="13">
        <v>0.13474098597739431</v>
      </c>
      <c r="AM12" s="13">
        <v>0.19017105185999539</v>
      </c>
      <c r="AO12" s="13">
        <v>0.15635952227889471</v>
      </c>
      <c r="AP12" s="13">
        <v>0.18614796405345091</v>
      </c>
      <c r="AQ12" s="13">
        <v>0.1131691083673199</v>
      </c>
      <c r="AR12" s="13">
        <v>0.20133523367495229</v>
      </c>
      <c r="AS12" s="13">
        <v>0.17389525743236439</v>
      </c>
      <c r="AT12" s="13">
        <v>0.1951639527860112</v>
      </c>
      <c r="AV12" s="13">
        <v>0.18970958472963881</v>
      </c>
      <c r="AW12" s="13">
        <v>9.7212352532424259E-2</v>
      </c>
      <c r="AX12" s="13">
        <v>0.2052548852151343</v>
      </c>
      <c r="AY12" s="13">
        <v>0.1353617683299298</v>
      </c>
      <c r="AZ12" s="13">
        <v>0.18184037289971691</v>
      </c>
      <c r="BB12" s="13">
        <v>0.15357778490450161</v>
      </c>
      <c r="BC12" s="13">
        <v>0.1839250817236017</v>
      </c>
      <c r="BD12" s="13">
        <v>0.174623545801457</v>
      </c>
      <c r="BE12" s="13">
        <v>0.32773569981835071</v>
      </c>
      <c r="BF12" s="13">
        <v>9.4707051870079204E-2</v>
      </c>
      <c r="BH12" s="13">
        <v>0.15087284657989231</v>
      </c>
      <c r="BI12" s="13">
        <v>0.18744909500791629</v>
      </c>
      <c r="BJ12" s="13">
        <v>0.18581078068849671</v>
      </c>
      <c r="BK12" s="13">
        <v>0.28920857911232972</v>
      </c>
      <c r="BL12" s="13">
        <v>0.19239480687817759</v>
      </c>
      <c r="BN12" s="13">
        <v>0.1756097234247547</v>
      </c>
      <c r="BO12" s="13">
        <v>0.124662336743725</v>
      </c>
      <c r="BP12" s="13">
        <v>0.32616886690226282</v>
      </c>
      <c r="BQ12" s="13">
        <v>0.1508937929523049</v>
      </c>
      <c r="BR12" s="13">
        <v>0.12904057112470679</v>
      </c>
      <c r="BS12" s="13">
        <v>0.16133710102623899</v>
      </c>
    </row>
    <row r="13" spans="2:73" ht="19" customHeight="1" x14ac:dyDescent="0.35">
      <c r="B13" s="12" t="s">
        <v>126</v>
      </c>
      <c r="C13" s="13">
        <v>0.15055350760903879</v>
      </c>
      <c r="D13" s="13">
        <v>0.136588759381501</v>
      </c>
      <c r="E13" s="13">
        <v>0.147067644886757</v>
      </c>
      <c r="F13" s="13">
        <v>0.1211560583244001</v>
      </c>
      <c r="G13" s="13">
        <v>0.1728220149285338</v>
      </c>
      <c r="H13" s="13">
        <v>0.167268661930975</v>
      </c>
      <c r="I13" s="13">
        <v>0.14978688136130111</v>
      </c>
      <c r="K13" s="13">
        <v>0.18064265658242559</v>
      </c>
      <c r="L13" s="13">
        <v>0.11851592733857121</v>
      </c>
      <c r="N13" s="13">
        <v>0.1531812850311646</v>
      </c>
      <c r="O13" s="13">
        <v>0.18648378991249409</v>
      </c>
      <c r="P13" s="13">
        <v>0.1189419654936482</v>
      </c>
      <c r="Q13" s="13">
        <v>0.13360421914562279</v>
      </c>
      <c r="S13" s="13">
        <v>0.1157726341087751</v>
      </c>
      <c r="T13" s="13">
        <v>0.13228439997771049</v>
      </c>
      <c r="U13" s="13">
        <v>0.23800066907176409</v>
      </c>
      <c r="V13" s="13">
        <v>0.1472276566836577</v>
      </c>
      <c r="W13" s="13">
        <v>0.1436195346303113</v>
      </c>
      <c r="X13" s="13">
        <v>0.19303433733245251</v>
      </c>
      <c r="Y13" s="13">
        <v>0.21949048580836511</v>
      </c>
      <c r="Z13" s="13">
        <v>0.16805509672795821</v>
      </c>
      <c r="AB13" s="13">
        <v>0.1636262768823242</v>
      </c>
      <c r="AC13" s="13">
        <v>0.1260344322364369</v>
      </c>
      <c r="AD13" s="13">
        <v>0.20630283160787249</v>
      </c>
      <c r="AE13" s="13">
        <v>0.1930577174370359</v>
      </c>
      <c r="AF13" s="13">
        <v>0.1123054515481553</v>
      </c>
      <c r="AH13" s="13">
        <v>0.19893775327766561</v>
      </c>
      <c r="AI13" s="13">
        <v>0.14141633489880229</v>
      </c>
      <c r="AJ13" s="13">
        <v>6.4996645430410033E-2</v>
      </c>
      <c r="AK13" s="13">
        <v>0.15598655159827021</v>
      </c>
      <c r="AL13" s="13">
        <v>0.23644157538938529</v>
      </c>
      <c r="AM13" s="13">
        <v>6.8980951893307968E-2</v>
      </c>
      <c r="AO13" s="13">
        <v>0.1648202120715174</v>
      </c>
      <c r="AP13" s="13">
        <v>0.14698166757345199</v>
      </c>
      <c r="AQ13" s="13">
        <v>5.4015723471630132E-2</v>
      </c>
      <c r="AR13" s="13">
        <v>0.1766321795912249</v>
      </c>
      <c r="AS13" s="13">
        <v>0.29724131964647882</v>
      </c>
      <c r="AT13" s="13">
        <v>6.2150771321035678E-2</v>
      </c>
      <c r="AV13" s="13">
        <v>0.1487139491574162</v>
      </c>
      <c r="AW13" s="13">
        <v>5.1378872100953127E-2</v>
      </c>
      <c r="AX13" s="13">
        <v>0.14845855691392071</v>
      </c>
      <c r="AY13" s="13">
        <v>0.22101871342449361</v>
      </c>
      <c r="AZ13" s="13">
        <v>7.4696579551067649E-2</v>
      </c>
      <c r="BB13" s="13">
        <v>0.19559112250876651</v>
      </c>
      <c r="BC13" s="13">
        <v>0.12842387088846649</v>
      </c>
      <c r="BD13" s="13">
        <v>9.3259318681698969E-2</v>
      </c>
      <c r="BE13" s="13">
        <v>7.9014904989706508E-2</v>
      </c>
      <c r="BF13" s="13">
        <v>0.2544840396305148</v>
      </c>
      <c r="BH13" s="13">
        <v>0.19206542864139731</v>
      </c>
      <c r="BI13" s="13">
        <v>0.114029486009058</v>
      </c>
      <c r="BJ13" s="13">
        <v>9.8526377570855792E-2</v>
      </c>
      <c r="BK13" s="13">
        <v>9.3775442583928309E-2</v>
      </c>
      <c r="BL13" s="13">
        <v>0.2846254559690149</v>
      </c>
      <c r="BN13" s="13">
        <v>0.15540212482261939</v>
      </c>
      <c r="BO13" s="13">
        <v>6.66817783640173E-2</v>
      </c>
      <c r="BP13" s="13">
        <v>8.0543332767508857E-2</v>
      </c>
      <c r="BQ13" s="13">
        <v>5.7553923816603979E-2</v>
      </c>
      <c r="BR13" s="13">
        <v>0.2178461835838692</v>
      </c>
      <c r="BS13" s="13">
        <v>0.22202934728891849</v>
      </c>
    </row>
    <row r="14" spans="2:73" ht="19" customHeight="1" x14ac:dyDescent="0.35">
      <c r="B14" s="12" t="s">
        <v>120</v>
      </c>
      <c r="C14" s="13">
        <v>9.9471235807918335E-2</v>
      </c>
      <c r="D14" s="13">
        <v>0.170294780546146</v>
      </c>
      <c r="E14" s="13">
        <v>0.1388681222149028</v>
      </c>
      <c r="F14" s="13">
        <v>0.1090267275431225</v>
      </c>
      <c r="G14" s="13">
        <v>8.1197942479415003E-2</v>
      </c>
      <c r="H14" s="13">
        <v>7.8331365160927591E-2</v>
      </c>
      <c r="I14" s="13">
        <v>6.2249247011854421E-2</v>
      </c>
      <c r="K14" s="13">
        <v>5.2731950129735951E-2</v>
      </c>
      <c r="L14" s="13">
        <v>0.1464390225522775</v>
      </c>
      <c r="N14" s="13">
        <v>6.0050320741930438E-2</v>
      </c>
      <c r="O14" s="13">
        <v>9.0266020787474158E-2</v>
      </c>
      <c r="P14" s="13">
        <v>0.13162175955763469</v>
      </c>
      <c r="Q14" s="13">
        <v>0.1112163980296917</v>
      </c>
      <c r="S14" s="13">
        <v>0.1068598377989172</v>
      </c>
      <c r="T14" s="13">
        <v>0.1298709137906458</v>
      </c>
      <c r="U14" s="13">
        <v>8.3873393907851979E-2</v>
      </c>
      <c r="V14" s="13">
        <v>0.115698209713195</v>
      </c>
      <c r="W14" s="13">
        <v>6.5770721203852536E-2</v>
      </c>
      <c r="X14" s="13">
        <v>6.1291713964040123E-2</v>
      </c>
      <c r="Y14" s="13">
        <v>7.6945321401068328E-2</v>
      </c>
      <c r="Z14" s="13">
        <v>0.1038381126122527</v>
      </c>
      <c r="AB14" s="13">
        <v>8.9882707434181003E-2</v>
      </c>
      <c r="AC14" s="13">
        <v>0.10857419840075649</v>
      </c>
      <c r="AD14" s="13">
        <v>5.4487592875529088E-2</v>
      </c>
      <c r="AE14" s="13">
        <v>0.1058914037637774</v>
      </c>
      <c r="AF14" s="13">
        <v>3.7827582229713122E-2</v>
      </c>
      <c r="AH14" s="13">
        <v>8.4204680710494265E-2</v>
      </c>
      <c r="AI14" s="13">
        <v>4.5669895385403947E-2</v>
      </c>
      <c r="AJ14" s="13">
        <v>6.173330533025468E-2</v>
      </c>
      <c r="AK14" s="13">
        <v>7.1281534312961831E-2</v>
      </c>
      <c r="AL14" s="13">
        <v>0.12761459821818941</v>
      </c>
      <c r="AM14" s="13">
        <v>8.7457994872410724E-2</v>
      </c>
      <c r="AO14" s="13">
        <v>8.8216338412132125E-2</v>
      </c>
      <c r="AP14" s="13">
        <v>4.3428141459342283E-2</v>
      </c>
      <c r="AQ14" s="13">
        <v>6.8657634989871194E-2</v>
      </c>
      <c r="AR14" s="13">
        <v>7.8993194295604086E-2</v>
      </c>
      <c r="AS14" s="13">
        <v>0.11668582063427101</v>
      </c>
      <c r="AT14" s="13">
        <v>8.7235994337146114E-2</v>
      </c>
      <c r="AV14" s="13">
        <v>6.378609924251101E-2</v>
      </c>
      <c r="AW14" s="13">
        <v>6.8543445877252127E-2</v>
      </c>
      <c r="AX14" s="13">
        <v>6.2032601571164532E-2</v>
      </c>
      <c r="AY14" s="13">
        <v>8.5978372001373649E-2</v>
      </c>
      <c r="AZ14" s="13">
        <v>8.3266861915539392E-2</v>
      </c>
      <c r="BB14" s="13">
        <v>7.5355823457280757E-2</v>
      </c>
      <c r="BC14" s="13">
        <v>3.903425799195924E-2</v>
      </c>
      <c r="BD14" s="13">
        <v>8.1567966618684234E-2</v>
      </c>
      <c r="BE14" s="13">
        <v>6.0036231531980892E-2</v>
      </c>
      <c r="BF14" s="13">
        <v>0.12352339565663439</v>
      </c>
      <c r="BH14" s="13">
        <v>7.5527632966714955E-2</v>
      </c>
      <c r="BI14" s="13">
        <v>3.8645496247725793E-2</v>
      </c>
      <c r="BJ14" s="13">
        <v>7.0751600368719178E-2</v>
      </c>
      <c r="BK14" s="13">
        <v>8.3606027914750677E-2</v>
      </c>
      <c r="BL14" s="13">
        <v>9.1125917793665148E-2</v>
      </c>
      <c r="BN14" s="13">
        <v>5.2785609665022597E-2</v>
      </c>
      <c r="BO14" s="13">
        <v>9.8154499788528679E-2</v>
      </c>
      <c r="BP14" s="13">
        <v>7.2869296756156582E-2</v>
      </c>
      <c r="BQ14" s="13">
        <v>8.2518860894243234E-2</v>
      </c>
      <c r="BR14" s="13">
        <v>0.16517543525039979</v>
      </c>
      <c r="BS14" s="13">
        <v>7.4643968042277298E-2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U19"/>
  <sheetViews>
    <sheetView showGridLines="0" workbookViewId="0">
      <pane xSplit="2" topLeftCell="BH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0.1119986262151642</v>
      </c>
      <c r="D9" s="13">
        <v>9.0232137733568238E-2</v>
      </c>
      <c r="E9" s="13">
        <v>0.16225504291648291</v>
      </c>
      <c r="F9" s="13">
        <v>0.12223939772182189</v>
      </c>
      <c r="G9" s="13">
        <v>0.1130998733123558</v>
      </c>
      <c r="H9" s="13">
        <v>0.11039945803629531</v>
      </c>
      <c r="I9" s="13">
        <v>7.8903927308868596E-2</v>
      </c>
      <c r="K9" s="13">
        <v>0.13368406131705041</v>
      </c>
      <c r="L9" s="13">
        <v>9.0569889481005944E-2</v>
      </c>
      <c r="N9" s="13">
        <v>0.17280274069586479</v>
      </c>
      <c r="O9" s="13">
        <v>9.4909471255009314E-2</v>
      </c>
      <c r="P9" s="13">
        <v>9.3246251563868468E-2</v>
      </c>
      <c r="Q9" s="13">
        <v>0.1070828773765234</v>
      </c>
      <c r="S9" s="13">
        <v>0.13814758343406419</v>
      </c>
      <c r="T9" s="13">
        <v>0.13918787977859101</v>
      </c>
      <c r="U9" s="13">
        <v>9.2705271483543572E-2</v>
      </c>
      <c r="V9" s="13">
        <v>0.10398611239680371</v>
      </c>
      <c r="W9" s="13">
        <v>7.5585397034582918E-2</v>
      </c>
      <c r="X9" s="13">
        <v>8.8099119145091317E-2</v>
      </c>
      <c r="Y9" s="13">
        <v>4.6162716604914812E-2</v>
      </c>
      <c r="Z9" s="13">
        <v>0.11402708954303629</v>
      </c>
      <c r="AB9" s="13">
        <v>0.1049059037065477</v>
      </c>
      <c r="AC9" s="13">
        <v>9.7390935405500145E-2</v>
      </c>
      <c r="AD9" s="13">
        <v>9.8223353873919159E-2</v>
      </c>
      <c r="AE9" s="13">
        <v>0.1131522954001863</v>
      </c>
      <c r="AF9" s="13">
        <v>0.21335186167832479</v>
      </c>
      <c r="AH9" s="13">
        <v>0.14281189484373441</v>
      </c>
      <c r="AI9" s="13">
        <v>0.16864355384544799</v>
      </c>
      <c r="AJ9" s="13">
        <v>5.3347929867917927E-2</v>
      </c>
      <c r="AK9" s="13">
        <v>8.272015184797131E-2</v>
      </c>
      <c r="AL9" s="13">
        <v>0.1159812986243122</v>
      </c>
      <c r="AM9" s="13">
        <v>5.701290071361273E-2</v>
      </c>
      <c r="AO9" s="13">
        <v>0.1220484252276914</v>
      </c>
      <c r="AP9" s="13">
        <v>0.1788169951187524</v>
      </c>
      <c r="AQ9" s="13">
        <v>4.8549744349541381E-2</v>
      </c>
      <c r="AR9" s="13">
        <v>9.1067775087138952E-2</v>
      </c>
      <c r="AS9" s="13">
        <v>0.15651904630519251</v>
      </c>
      <c r="AT9" s="13">
        <v>6.5735669632394411E-2</v>
      </c>
      <c r="AV9" s="13">
        <v>0.14977022609991511</v>
      </c>
      <c r="AW9" s="13">
        <v>8.779864106036267E-2</v>
      </c>
      <c r="AX9" s="13">
        <v>0.12788248094089119</v>
      </c>
      <c r="AY9" s="13">
        <v>0.13874687821697479</v>
      </c>
      <c r="AZ9" s="13">
        <v>8.2106383913315942E-2</v>
      </c>
      <c r="BB9" s="13">
        <v>0.13855912341845611</v>
      </c>
      <c r="BC9" s="13">
        <v>0.14721459395518019</v>
      </c>
      <c r="BD9" s="13">
        <v>7.095772405291087E-2</v>
      </c>
      <c r="BE9" s="13">
        <v>9.6655715542645376E-2</v>
      </c>
      <c r="BF9" s="13">
        <v>0.1475560820807974</v>
      </c>
      <c r="BH9" s="13">
        <v>0.12210182680895711</v>
      </c>
      <c r="BI9" s="13">
        <v>0.15853283587695979</v>
      </c>
      <c r="BJ9" s="13">
        <v>8.2875755247427643E-2</v>
      </c>
      <c r="BK9" s="13">
        <v>7.335178714273663E-2</v>
      </c>
      <c r="BL9" s="13">
        <v>0.21681543059745501</v>
      </c>
      <c r="BN9" s="13">
        <v>0.14338343602207779</v>
      </c>
      <c r="BO9" s="13">
        <v>0.10158563293546791</v>
      </c>
      <c r="BP9" s="13">
        <v>0.101665784430293</v>
      </c>
      <c r="BQ9" s="13">
        <v>0.1242730929351582</v>
      </c>
      <c r="BR9" s="13">
        <v>9.1003159125517222E-2</v>
      </c>
      <c r="BS9" s="13">
        <v>0.1230600853438102</v>
      </c>
    </row>
    <row r="10" spans="2:73" ht="19" customHeight="1" x14ac:dyDescent="0.35">
      <c r="B10" s="12" t="s">
        <v>123</v>
      </c>
      <c r="C10" s="13">
        <v>0.26788860021053579</v>
      </c>
      <c r="D10" s="13">
        <v>0.26429909262995588</v>
      </c>
      <c r="E10" s="13">
        <v>0.3031371893610002</v>
      </c>
      <c r="F10" s="13">
        <v>0.30763850305840118</v>
      </c>
      <c r="G10" s="13">
        <v>0.32626182608561299</v>
      </c>
      <c r="H10" s="13">
        <v>0.2215445475671903</v>
      </c>
      <c r="I10" s="13">
        <v>0.20894906624692519</v>
      </c>
      <c r="K10" s="13">
        <v>0.29716047924220501</v>
      </c>
      <c r="L10" s="13">
        <v>0.23923089230844691</v>
      </c>
      <c r="N10" s="13">
        <v>0.31956389065638963</v>
      </c>
      <c r="O10" s="13">
        <v>0.25517397379911799</v>
      </c>
      <c r="P10" s="13">
        <v>0.2901580797208751</v>
      </c>
      <c r="Q10" s="13">
        <v>0.22234713067216341</v>
      </c>
      <c r="S10" s="13">
        <v>0.2600616689292562</v>
      </c>
      <c r="T10" s="13">
        <v>0.26377930612155148</v>
      </c>
      <c r="U10" s="13">
        <v>0.27733548199507091</v>
      </c>
      <c r="V10" s="13">
        <v>0.26760738485319702</v>
      </c>
      <c r="W10" s="13">
        <v>0.29422249545609541</v>
      </c>
      <c r="X10" s="13">
        <v>0.24800082718473859</v>
      </c>
      <c r="Y10" s="13">
        <v>0.44117512507376838</v>
      </c>
      <c r="Z10" s="13">
        <v>0.20769242230748561</v>
      </c>
      <c r="AB10" s="13">
        <v>0.24872093305964479</v>
      </c>
      <c r="AC10" s="13">
        <v>0.2450100632582598</v>
      </c>
      <c r="AD10" s="13">
        <v>0.29557036939842679</v>
      </c>
      <c r="AE10" s="13">
        <v>0.30507826302513508</v>
      </c>
      <c r="AF10" s="13">
        <v>0.3364678406821629</v>
      </c>
      <c r="AH10" s="13">
        <v>0.30510900734268492</v>
      </c>
      <c r="AI10" s="13">
        <v>0.29115224641809889</v>
      </c>
      <c r="AJ10" s="13">
        <v>0.27216278470459732</v>
      </c>
      <c r="AK10" s="13">
        <v>0.3039729295714878</v>
      </c>
      <c r="AL10" s="13">
        <v>0.27744583995775601</v>
      </c>
      <c r="AM10" s="13">
        <v>0.19038969786218121</v>
      </c>
      <c r="AO10" s="13">
        <v>0.30733449179581718</v>
      </c>
      <c r="AP10" s="13">
        <v>0.30793284742435989</v>
      </c>
      <c r="AQ10" s="13">
        <v>0.25032351183319868</v>
      </c>
      <c r="AR10" s="13">
        <v>0.25443399946050071</v>
      </c>
      <c r="AS10" s="13">
        <v>0.30605111137349722</v>
      </c>
      <c r="AT10" s="13">
        <v>0.18334757056237769</v>
      </c>
      <c r="AV10" s="13">
        <v>0.32453528866967929</v>
      </c>
      <c r="AW10" s="13">
        <v>0.27566320492858759</v>
      </c>
      <c r="AX10" s="13">
        <v>0.2154154373557543</v>
      </c>
      <c r="AY10" s="13">
        <v>0.29542226013862632</v>
      </c>
      <c r="AZ10" s="13">
        <v>0.18056111709844341</v>
      </c>
      <c r="BB10" s="13">
        <v>0.2884270580794796</v>
      </c>
      <c r="BC10" s="13">
        <v>0.3034280912105104</v>
      </c>
      <c r="BD10" s="13">
        <v>0.15940117728206729</v>
      </c>
      <c r="BE10" s="13">
        <v>0.2947308269439376</v>
      </c>
      <c r="BF10" s="13">
        <v>0.21650200992891541</v>
      </c>
      <c r="BH10" s="13">
        <v>0.29832964084020569</v>
      </c>
      <c r="BI10" s="13">
        <v>0.31149249952849462</v>
      </c>
      <c r="BJ10" s="13">
        <v>0.1700815143771367</v>
      </c>
      <c r="BK10" s="13">
        <v>0.24762378676683361</v>
      </c>
      <c r="BL10" s="13">
        <v>0.24314263521982901</v>
      </c>
      <c r="BN10" s="13">
        <v>0.28035201947938149</v>
      </c>
      <c r="BO10" s="13">
        <v>0.1504141273431685</v>
      </c>
      <c r="BP10" s="13">
        <v>0.2846462503953438</v>
      </c>
      <c r="BQ10" s="13">
        <v>0.1824173748766855</v>
      </c>
      <c r="BR10" s="13">
        <v>0.31887922735050039</v>
      </c>
      <c r="BS10" s="13">
        <v>0.30488318367859352</v>
      </c>
    </row>
    <row r="11" spans="2:73" ht="32.15" customHeight="1" x14ac:dyDescent="0.35">
      <c r="B11" s="12" t="s">
        <v>124</v>
      </c>
      <c r="C11" s="13">
        <v>0.31556966378684598</v>
      </c>
      <c r="D11" s="13">
        <v>0.34198339330705352</v>
      </c>
      <c r="E11" s="13">
        <v>0.29494790867036558</v>
      </c>
      <c r="F11" s="13">
        <v>0.32544213182148451</v>
      </c>
      <c r="G11" s="13">
        <v>0.31717996493641121</v>
      </c>
      <c r="H11" s="13">
        <v>0.32875795850124939</v>
      </c>
      <c r="I11" s="13">
        <v>0.30188099319177442</v>
      </c>
      <c r="K11" s="13">
        <v>0.32429769308510198</v>
      </c>
      <c r="L11" s="13">
        <v>0.30527183272343461</v>
      </c>
      <c r="N11" s="13">
        <v>0.29863298998144178</v>
      </c>
      <c r="O11" s="13">
        <v>0.32375763993848639</v>
      </c>
      <c r="P11" s="13">
        <v>0.28021278458205001</v>
      </c>
      <c r="Q11" s="13">
        <v>0.35003572067252398</v>
      </c>
      <c r="S11" s="13">
        <v>0.30530849067773991</v>
      </c>
      <c r="T11" s="13">
        <v>0.32262345094713518</v>
      </c>
      <c r="U11" s="13">
        <v>0.26423261875797571</v>
      </c>
      <c r="V11" s="13">
        <v>0.2939472406758124</v>
      </c>
      <c r="W11" s="13">
        <v>0.31659197381360599</v>
      </c>
      <c r="X11" s="13">
        <v>0.36858616817487472</v>
      </c>
      <c r="Y11" s="13">
        <v>0.31892864166745633</v>
      </c>
      <c r="Z11" s="13">
        <v>0.33891364982031019</v>
      </c>
      <c r="AB11" s="13">
        <v>0.3635633994250792</v>
      </c>
      <c r="AC11" s="13">
        <v>0.33070361513280772</v>
      </c>
      <c r="AD11" s="13">
        <v>0.30418660217474608</v>
      </c>
      <c r="AE11" s="13">
        <v>0.27119079791739231</v>
      </c>
      <c r="AF11" s="13">
        <v>0.26278215831952312</v>
      </c>
      <c r="AH11" s="13">
        <v>0.30773148837860159</v>
      </c>
      <c r="AI11" s="13">
        <v>0.3683065847576712</v>
      </c>
      <c r="AJ11" s="13">
        <v>0.33197509964358379</v>
      </c>
      <c r="AK11" s="13">
        <v>0.30153537401526842</v>
      </c>
      <c r="AL11" s="13">
        <v>0.30034930253965592</v>
      </c>
      <c r="AM11" s="13">
        <v>0.31769926108412683</v>
      </c>
      <c r="AO11" s="13">
        <v>0.31764819764775931</v>
      </c>
      <c r="AP11" s="13">
        <v>0.33565092570634231</v>
      </c>
      <c r="AQ11" s="13">
        <v>0.34080508933189207</v>
      </c>
      <c r="AR11" s="13">
        <v>0.35519794465110333</v>
      </c>
      <c r="AS11" s="13">
        <v>0.29169783200181931</v>
      </c>
      <c r="AT11" s="13">
        <v>0.30923522341154241</v>
      </c>
      <c r="AV11" s="13">
        <v>0.36360577982637471</v>
      </c>
      <c r="AW11" s="13">
        <v>0.29177278848171001</v>
      </c>
      <c r="AX11" s="13">
        <v>0.3699924283401122</v>
      </c>
      <c r="AY11" s="13">
        <v>0.29545197506301302</v>
      </c>
      <c r="AZ11" s="13">
        <v>0.30955949863656501</v>
      </c>
      <c r="BB11" s="13">
        <v>0.30970052130789982</v>
      </c>
      <c r="BC11" s="13">
        <v>0.35399688405651319</v>
      </c>
      <c r="BD11" s="13">
        <v>0.26752875337827131</v>
      </c>
      <c r="BE11" s="13">
        <v>0.29666354866407108</v>
      </c>
      <c r="BF11" s="13">
        <v>0.29888145806317312</v>
      </c>
      <c r="BH11" s="13">
        <v>0.29964838645592468</v>
      </c>
      <c r="BI11" s="13">
        <v>0.3502952552421742</v>
      </c>
      <c r="BJ11" s="13">
        <v>0.27444106316270628</v>
      </c>
      <c r="BK11" s="13">
        <v>0.35262858990729462</v>
      </c>
      <c r="BL11" s="13">
        <v>0.32667300384077042</v>
      </c>
      <c r="BN11" s="13">
        <v>0.3389608286817784</v>
      </c>
      <c r="BO11" s="13">
        <v>0.32054891523076828</v>
      </c>
      <c r="BP11" s="13">
        <v>0.32216684903104259</v>
      </c>
      <c r="BQ11" s="13">
        <v>0.28956858096492172</v>
      </c>
      <c r="BR11" s="13">
        <v>0.3007305668462838</v>
      </c>
      <c r="BS11" s="13">
        <v>0.30405934249163569</v>
      </c>
    </row>
    <row r="12" spans="2:73" ht="19" customHeight="1" x14ac:dyDescent="0.35">
      <c r="B12" s="12" t="s">
        <v>125</v>
      </c>
      <c r="C12" s="13">
        <v>0.1141096118700954</v>
      </c>
      <c r="D12" s="13">
        <v>6.4127095444680468E-2</v>
      </c>
      <c r="E12" s="13">
        <v>8.0866179459477758E-2</v>
      </c>
      <c r="F12" s="13">
        <v>7.8148367650097264E-2</v>
      </c>
      <c r="G12" s="13">
        <v>8.9710809854682438E-2</v>
      </c>
      <c r="H12" s="13">
        <v>0.13098763336995031</v>
      </c>
      <c r="I12" s="13">
        <v>0.18902533173498179</v>
      </c>
      <c r="K12" s="13">
        <v>9.6455205755377679E-2</v>
      </c>
      <c r="L12" s="13">
        <v>0.13202586496836949</v>
      </c>
      <c r="N12" s="13">
        <v>9.8289571940865822E-2</v>
      </c>
      <c r="O12" s="13">
        <v>0.1226065705517405</v>
      </c>
      <c r="P12" s="13">
        <v>0.12986232132828329</v>
      </c>
      <c r="Q12" s="13">
        <v>0.10287078400950329</v>
      </c>
      <c r="S12" s="13">
        <v>0.1018752634692718</v>
      </c>
      <c r="T12" s="13">
        <v>0.1136078485205792</v>
      </c>
      <c r="U12" s="13">
        <v>0.14774542451053621</v>
      </c>
      <c r="V12" s="13">
        <v>0.12967334596659441</v>
      </c>
      <c r="W12" s="13">
        <v>0.12079591517476369</v>
      </c>
      <c r="X12" s="13">
        <v>0.1094625928674494</v>
      </c>
      <c r="Y12" s="13">
        <v>7.332030656930516E-2</v>
      </c>
      <c r="Z12" s="13">
        <v>0.1185925055835618</v>
      </c>
      <c r="AB12" s="13">
        <v>9.6689019738338086E-2</v>
      </c>
      <c r="AC12" s="13">
        <v>0.15121405536388119</v>
      </c>
      <c r="AD12" s="13">
        <v>8.7540476057616223E-2</v>
      </c>
      <c r="AE12" s="13">
        <v>0.12591414819118579</v>
      </c>
      <c r="AF12" s="13">
        <v>6.5182115068271415E-2</v>
      </c>
      <c r="AH12" s="13">
        <v>9.2542740831881506E-2</v>
      </c>
      <c r="AI12" s="13">
        <v>7.6999939743306503E-2</v>
      </c>
      <c r="AJ12" s="13">
        <v>0.15532089195819651</v>
      </c>
      <c r="AK12" s="13">
        <v>0.12412076814167471</v>
      </c>
      <c r="AL12" s="13">
        <v>0.11216169622601441</v>
      </c>
      <c r="AM12" s="13">
        <v>0.1840209654543396</v>
      </c>
      <c r="AO12" s="13">
        <v>9.0156452925713823E-2</v>
      </c>
      <c r="AP12" s="13">
        <v>7.7710700193888968E-2</v>
      </c>
      <c r="AQ12" s="13">
        <v>0.19911139409576181</v>
      </c>
      <c r="AR12" s="13">
        <v>0.1331316098297804</v>
      </c>
      <c r="AS12" s="13">
        <v>7.0360945041274076E-2</v>
      </c>
      <c r="AT12" s="13">
        <v>0.18358817620511131</v>
      </c>
      <c r="AV12" s="13">
        <v>8.4204847603894101E-2</v>
      </c>
      <c r="AW12" s="13">
        <v>0.13878754149656439</v>
      </c>
      <c r="AX12" s="13">
        <v>9.7848082905902786E-2</v>
      </c>
      <c r="AY12" s="13">
        <v>0.10036486497246901</v>
      </c>
      <c r="AZ12" s="13">
        <v>0.1686530327795554</v>
      </c>
      <c r="BB12" s="13">
        <v>0.1014728893773698</v>
      </c>
      <c r="BC12" s="13">
        <v>0.1105724496374704</v>
      </c>
      <c r="BD12" s="13">
        <v>0.22012723066481329</v>
      </c>
      <c r="BE12" s="13">
        <v>0.14748142688610039</v>
      </c>
      <c r="BF12" s="13">
        <v>0.15242248205963671</v>
      </c>
      <c r="BH12" s="13">
        <v>0.1101709678582822</v>
      </c>
      <c r="BI12" s="13">
        <v>0.1006347298324404</v>
      </c>
      <c r="BJ12" s="13">
        <v>0.21057455639408409</v>
      </c>
      <c r="BK12" s="13">
        <v>0.14115602587662959</v>
      </c>
      <c r="BL12" s="13">
        <v>0.10909108229176109</v>
      </c>
      <c r="BN12" s="13">
        <v>0.10683904997666881</v>
      </c>
      <c r="BO12" s="13">
        <v>0.21434283755951389</v>
      </c>
      <c r="BP12" s="13">
        <v>9.0168220208121055E-2</v>
      </c>
      <c r="BQ12" s="13">
        <v>0.14023882262010209</v>
      </c>
      <c r="BR12" s="13">
        <v>7.5420554533539727E-2</v>
      </c>
      <c r="BS12" s="13">
        <v>0.118641727432808</v>
      </c>
    </row>
    <row r="13" spans="2:73" ht="19" customHeight="1" x14ac:dyDescent="0.35">
      <c r="B13" s="12" t="s">
        <v>126</v>
      </c>
      <c r="C13" s="13">
        <v>8.0889857533551976E-2</v>
      </c>
      <c r="D13" s="13">
        <v>2.412463224061968E-2</v>
      </c>
      <c r="E13" s="13">
        <v>2.2103317385924959E-2</v>
      </c>
      <c r="F13" s="13">
        <v>4.8043175516119377E-2</v>
      </c>
      <c r="G13" s="13">
        <v>6.9493499639761203E-2</v>
      </c>
      <c r="H13" s="13">
        <v>0.1077812836365918</v>
      </c>
      <c r="I13" s="13">
        <v>0.1585608030815259</v>
      </c>
      <c r="K13" s="13">
        <v>8.4193791934554466E-2</v>
      </c>
      <c r="L13" s="13">
        <v>7.7771417361908124E-2</v>
      </c>
      <c r="N13" s="13">
        <v>5.4285539968178448E-2</v>
      </c>
      <c r="O13" s="13">
        <v>8.270308431479792E-2</v>
      </c>
      <c r="P13" s="13">
        <v>8.8794299216305078E-2</v>
      </c>
      <c r="Q13" s="13">
        <v>9.2228932853228168E-2</v>
      </c>
      <c r="S13" s="13">
        <v>6.5530840846381014E-2</v>
      </c>
      <c r="T13" s="13">
        <v>3.029421947841298E-2</v>
      </c>
      <c r="U13" s="13">
        <v>0.16016291861026349</v>
      </c>
      <c r="V13" s="13">
        <v>0.100156727020701</v>
      </c>
      <c r="W13" s="13">
        <v>9.7068677402232864E-2</v>
      </c>
      <c r="X13" s="13">
        <v>0.14400036340344019</v>
      </c>
      <c r="Y13" s="13">
        <v>0</v>
      </c>
      <c r="Z13" s="13">
        <v>7.6702067546993088E-2</v>
      </c>
      <c r="AB13" s="13">
        <v>7.8490031531059837E-2</v>
      </c>
      <c r="AC13" s="13">
        <v>7.8180525776041829E-2</v>
      </c>
      <c r="AD13" s="13">
        <v>9.8685485369049378E-2</v>
      </c>
      <c r="AE13" s="13">
        <v>6.0124079786685068E-2</v>
      </c>
      <c r="AF13" s="13">
        <v>8.3955506008838679E-2</v>
      </c>
      <c r="AH13" s="13">
        <v>4.2707963185157218E-2</v>
      </c>
      <c r="AI13" s="13">
        <v>4.4508830573359061E-2</v>
      </c>
      <c r="AJ13" s="13">
        <v>0.134052231867725</v>
      </c>
      <c r="AK13" s="13">
        <v>0.1155326522615118</v>
      </c>
      <c r="AL13" s="13">
        <v>2.0948062406857069E-2</v>
      </c>
      <c r="AM13" s="13">
        <v>0.18295809759272461</v>
      </c>
      <c r="AO13" s="13">
        <v>4.4767294473283453E-2</v>
      </c>
      <c r="AP13" s="13">
        <v>5.124015628247932E-2</v>
      </c>
      <c r="AQ13" s="13">
        <v>0.11105874407836309</v>
      </c>
      <c r="AR13" s="13">
        <v>8.8531254071762808E-2</v>
      </c>
      <c r="AS13" s="13">
        <v>1.7392229970705071E-2</v>
      </c>
      <c r="AT13" s="13">
        <v>0.19830709395505611</v>
      </c>
      <c r="AV13" s="13">
        <v>1.394731476913356E-2</v>
      </c>
      <c r="AW13" s="13">
        <v>0.1191933164002501</v>
      </c>
      <c r="AX13" s="13">
        <v>0.13228636595473639</v>
      </c>
      <c r="AY13" s="13">
        <v>2.640006329572386E-2</v>
      </c>
      <c r="AZ13" s="13">
        <v>0.17766026807171989</v>
      </c>
      <c r="BB13" s="13">
        <v>6.3329989097748701E-2</v>
      </c>
      <c r="BC13" s="13">
        <v>4.8984706819099021E-2</v>
      </c>
      <c r="BD13" s="13">
        <v>0.21470845203772629</v>
      </c>
      <c r="BE13" s="13">
        <v>0.1125962716019064</v>
      </c>
      <c r="BF13" s="13">
        <v>0</v>
      </c>
      <c r="BH13" s="13">
        <v>6.8638097457212971E-2</v>
      </c>
      <c r="BI13" s="13">
        <v>4.7179093322073977E-2</v>
      </c>
      <c r="BJ13" s="13">
        <v>0.20480358866709381</v>
      </c>
      <c r="BK13" s="13">
        <v>8.4684216814597243E-2</v>
      </c>
      <c r="BL13" s="13">
        <v>0</v>
      </c>
      <c r="BN13" s="13">
        <v>7.2006085251888494E-2</v>
      </c>
      <c r="BO13" s="13">
        <v>0.1454336678297809</v>
      </c>
      <c r="BP13" s="13">
        <v>0.14346788115666451</v>
      </c>
      <c r="BQ13" s="13">
        <v>0.18129898760215929</v>
      </c>
      <c r="BR13" s="13">
        <v>2.2755900930113999E-2</v>
      </c>
      <c r="BS13" s="13">
        <v>4.7817881953243227E-2</v>
      </c>
    </row>
    <row r="14" spans="2:73" ht="19" customHeight="1" x14ac:dyDescent="0.35">
      <c r="B14" s="12" t="s">
        <v>120</v>
      </c>
      <c r="C14" s="13">
        <v>0.1095436403838068</v>
      </c>
      <c r="D14" s="13">
        <v>0.21523364864412231</v>
      </c>
      <c r="E14" s="13">
        <v>0.13669036220674879</v>
      </c>
      <c r="F14" s="13">
        <v>0.11848842423207551</v>
      </c>
      <c r="G14" s="13">
        <v>8.4254026171176277E-2</v>
      </c>
      <c r="H14" s="13">
        <v>0.1005291188887229</v>
      </c>
      <c r="I14" s="13">
        <v>6.2679878435924111E-2</v>
      </c>
      <c r="K14" s="13">
        <v>6.4208768665710486E-2</v>
      </c>
      <c r="L14" s="13">
        <v>0.15513010315683501</v>
      </c>
      <c r="N14" s="13">
        <v>5.6425266757259472E-2</v>
      </c>
      <c r="O14" s="13">
        <v>0.1208492601408479</v>
      </c>
      <c r="P14" s="13">
        <v>0.1177262635886179</v>
      </c>
      <c r="Q14" s="13">
        <v>0.12543455441605769</v>
      </c>
      <c r="S14" s="13">
        <v>0.12907615264328701</v>
      </c>
      <c r="T14" s="13">
        <v>0.1305072951537298</v>
      </c>
      <c r="U14" s="13">
        <v>5.781828464261006E-2</v>
      </c>
      <c r="V14" s="13">
        <v>0.10462918908689139</v>
      </c>
      <c r="W14" s="13">
        <v>9.5735541118719028E-2</v>
      </c>
      <c r="X14" s="13">
        <v>4.1850929224405843E-2</v>
      </c>
      <c r="Y14" s="13">
        <v>0.1204132100845554</v>
      </c>
      <c r="Z14" s="13">
        <v>0.14407226519861291</v>
      </c>
      <c r="AB14" s="13">
        <v>0.1076307125393304</v>
      </c>
      <c r="AC14" s="13">
        <v>9.750080506350918E-2</v>
      </c>
      <c r="AD14" s="13">
        <v>0.1157937131262424</v>
      </c>
      <c r="AE14" s="13">
        <v>0.1245404156794154</v>
      </c>
      <c r="AF14" s="13">
        <v>3.8260518242879217E-2</v>
      </c>
      <c r="AH14" s="13">
        <v>0.1090969054179404</v>
      </c>
      <c r="AI14" s="13">
        <v>5.0388844662116392E-2</v>
      </c>
      <c r="AJ14" s="13">
        <v>5.3141061957979477E-2</v>
      </c>
      <c r="AK14" s="13">
        <v>7.2118124162085823E-2</v>
      </c>
      <c r="AL14" s="13">
        <v>0.17311380024540429</v>
      </c>
      <c r="AM14" s="13">
        <v>6.7919077293015204E-2</v>
      </c>
      <c r="AO14" s="13">
        <v>0.1180451379297347</v>
      </c>
      <c r="AP14" s="13">
        <v>4.8648375274177182E-2</v>
      </c>
      <c r="AQ14" s="13">
        <v>5.0151516311243073E-2</v>
      </c>
      <c r="AR14" s="13">
        <v>7.7637416899714012E-2</v>
      </c>
      <c r="AS14" s="13">
        <v>0.15797883530751181</v>
      </c>
      <c r="AT14" s="13">
        <v>5.9786266233518057E-2</v>
      </c>
      <c r="AV14" s="13">
        <v>6.3936543031003323E-2</v>
      </c>
      <c r="AW14" s="13">
        <v>8.6784507632525182E-2</v>
      </c>
      <c r="AX14" s="13">
        <v>5.6575204502603157E-2</v>
      </c>
      <c r="AY14" s="13">
        <v>0.14361395831319301</v>
      </c>
      <c r="AZ14" s="13">
        <v>8.1459699500400107E-2</v>
      </c>
      <c r="BB14" s="13">
        <v>9.8510418719045797E-2</v>
      </c>
      <c r="BC14" s="13">
        <v>3.580327432122684E-2</v>
      </c>
      <c r="BD14" s="13">
        <v>6.7276662584210889E-2</v>
      </c>
      <c r="BE14" s="13">
        <v>5.1872210361339197E-2</v>
      </c>
      <c r="BF14" s="13">
        <v>0.1846379678674773</v>
      </c>
      <c r="BH14" s="13">
        <v>0.1011110805794173</v>
      </c>
      <c r="BI14" s="13">
        <v>3.1865586197856857E-2</v>
      </c>
      <c r="BJ14" s="13">
        <v>5.7223522151551361E-2</v>
      </c>
      <c r="BK14" s="13">
        <v>0.1005555934919084</v>
      </c>
      <c r="BL14" s="13">
        <v>0.1042778480501846</v>
      </c>
      <c r="BN14" s="13">
        <v>5.8458580588204967E-2</v>
      </c>
      <c r="BO14" s="13">
        <v>6.7674819101300521E-2</v>
      </c>
      <c r="BP14" s="13">
        <v>5.788501477853486E-2</v>
      </c>
      <c r="BQ14" s="13">
        <v>8.2203141000973409E-2</v>
      </c>
      <c r="BR14" s="13">
        <v>0.19121059121404499</v>
      </c>
      <c r="BS14" s="13">
        <v>0.1015377790999092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U19"/>
  <sheetViews>
    <sheetView showGridLines="0" workbookViewId="0">
      <pane xSplit="2" topLeftCell="B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0.13329958591574681</v>
      </c>
      <c r="D9" s="13">
        <v>0.15446328190296579</v>
      </c>
      <c r="E9" s="13">
        <v>0.19908551769280461</v>
      </c>
      <c r="F9" s="13">
        <v>0.18796418128631501</v>
      </c>
      <c r="G9" s="13">
        <v>0.1140586408742045</v>
      </c>
      <c r="H9" s="13">
        <v>0.11118061190513411</v>
      </c>
      <c r="I9" s="13">
        <v>7.1174458320009043E-2</v>
      </c>
      <c r="K9" s="13">
        <v>0.16531800496680191</v>
      </c>
      <c r="L9" s="13">
        <v>9.9293148823145327E-2</v>
      </c>
      <c r="N9" s="13">
        <v>0.22617959348251229</v>
      </c>
      <c r="O9" s="13">
        <v>0.12528980957869049</v>
      </c>
      <c r="P9" s="13">
        <v>0.1107111078382209</v>
      </c>
      <c r="Q9" s="13">
        <v>9.7973873452738572E-2</v>
      </c>
      <c r="S9" s="13">
        <v>0.1724539212335989</v>
      </c>
      <c r="T9" s="13">
        <v>0.1735643055840832</v>
      </c>
      <c r="U9" s="13">
        <v>0.1028501972812591</v>
      </c>
      <c r="V9" s="13">
        <v>0.1010289721201529</v>
      </c>
      <c r="W9" s="13">
        <v>9.6546730234712733E-2</v>
      </c>
      <c r="X9" s="13">
        <v>9.6973738456799657E-2</v>
      </c>
      <c r="Y9" s="13">
        <v>9.1075803121076326E-2</v>
      </c>
      <c r="Z9" s="13">
        <v>0.12464287000907461</v>
      </c>
      <c r="AB9" s="13">
        <v>0.10142104437364149</v>
      </c>
      <c r="AC9" s="13">
        <v>0.1202707674549298</v>
      </c>
      <c r="AD9" s="13">
        <v>0.1078523939559746</v>
      </c>
      <c r="AE9" s="13">
        <v>0.1603594594778503</v>
      </c>
      <c r="AF9" s="13">
        <v>0.27631794549615452</v>
      </c>
      <c r="AH9" s="13">
        <v>0.17611013738285741</v>
      </c>
      <c r="AI9" s="13">
        <v>0.15698142388349559</v>
      </c>
      <c r="AJ9" s="13">
        <v>5.970100457789318E-2</v>
      </c>
      <c r="AK9" s="13">
        <v>8.0110786157684674E-2</v>
      </c>
      <c r="AL9" s="13">
        <v>0.20099547419862859</v>
      </c>
      <c r="AM9" s="13">
        <v>7.7590382507915043E-2</v>
      </c>
      <c r="AO9" s="13">
        <v>0.15942615512629671</v>
      </c>
      <c r="AP9" s="13">
        <v>0.16453555050265331</v>
      </c>
      <c r="AQ9" s="13">
        <v>5.4599746952054232E-2</v>
      </c>
      <c r="AR9" s="13">
        <v>9.2829032226323535E-2</v>
      </c>
      <c r="AS9" s="13">
        <v>0.21680373424143279</v>
      </c>
      <c r="AT9" s="13">
        <v>7.3754377644011132E-2</v>
      </c>
      <c r="AV9" s="13">
        <v>0.19713289735296671</v>
      </c>
      <c r="AW9" s="13">
        <v>7.4978415643796315E-2</v>
      </c>
      <c r="AX9" s="13">
        <v>0.12471634366399981</v>
      </c>
      <c r="AY9" s="13">
        <v>0.19682320725741501</v>
      </c>
      <c r="AZ9" s="13">
        <v>8.3814346701437031E-2</v>
      </c>
      <c r="BB9" s="13">
        <v>0.15882228062070169</v>
      </c>
      <c r="BC9" s="13">
        <v>0.15698555125614039</v>
      </c>
      <c r="BD9" s="13">
        <v>7.0787264611174516E-2</v>
      </c>
      <c r="BE9" s="13">
        <v>5.247887831498043E-2</v>
      </c>
      <c r="BF9" s="13">
        <v>0.25246960123640849</v>
      </c>
      <c r="BH9" s="13">
        <v>0.1487042778143072</v>
      </c>
      <c r="BI9" s="13">
        <v>0.16329125325274349</v>
      </c>
      <c r="BJ9" s="13">
        <v>8.4316719128459769E-2</v>
      </c>
      <c r="BK9" s="13">
        <v>3.2567097489115543E-2</v>
      </c>
      <c r="BL9" s="13">
        <v>0.24241985578846051</v>
      </c>
      <c r="BN9" s="13">
        <v>0.14217885772159261</v>
      </c>
      <c r="BO9" s="13">
        <v>7.5282506099997759E-2</v>
      </c>
      <c r="BP9" s="13">
        <v>6.0948550057161141E-2</v>
      </c>
      <c r="BQ9" s="13">
        <v>0.13838339551374129</v>
      </c>
      <c r="BR9" s="13">
        <v>0.22694883135217331</v>
      </c>
      <c r="BS9" s="13">
        <v>0.16916393475601729</v>
      </c>
    </row>
    <row r="10" spans="2:73" ht="19" customHeight="1" x14ac:dyDescent="0.35">
      <c r="B10" s="12" t="s">
        <v>123</v>
      </c>
      <c r="C10" s="13">
        <v>0.3043356063549652</v>
      </c>
      <c r="D10" s="13">
        <v>0.37780578491970179</v>
      </c>
      <c r="E10" s="13">
        <v>0.33966496086220282</v>
      </c>
      <c r="F10" s="13">
        <v>0.31466768268805573</v>
      </c>
      <c r="G10" s="13">
        <v>0.35195252534478361</v>
      </c>
      <c r="H10" s="13">
        <v>0.2232481011316341</v>
      </c>
      <c r="I10" s="13">
        <v>0.26328033769710901</v>
      </c>
      <c r="K10" s="13">
        <v>0.32330057949238822</v>
      </c>
      <c r="L10" s="13">
        <v>0.28606847562197207</v>
      </c>
      <c r="N10" s="13">
        <v>0.37983061802740242</v>
      </c>
      <c r="O10" s="13">
        <v>0.34425605100029422</v>
      </c>
      <c r="P10" s="13">
        <v>0.27792812059133021</v>
      </c>
      <c r="Q10" s="13">
        <v>0.22229918092376541</v>
      </c>
      <c r="S10" s="13">
        <v>0.32281844496542011</v>
      </c>
      <c r="T10" s="13">
        <v>0.34510183243760417</v>
      </c>
      <c r="U10" s="13">
        <v>0.23709092119217839</v>
      </c>
      <c r="V10" s="13">
        <v>0.27019746689412588</v>
      </c>
      <c r="W10" s="13">
        <v>0.32102400126405689</v>
      </c>
      <c r="X10" s="13">
        <v>0.26701730688271602</v>
      </c>
      <c r="Y10" s="13">
        <v>0.31570677677051701</v>
      </c>
      <c r="Z10" s="13">
        <v>0.2911840275717083</v>
      </c>
      <c r="AB10" s="13">
        <v>0.26106906246354811</v>
      </c>
      <c r="AC10" s="13">
        <v>0.27391258518805389</v>
      </c>
      <c r="AD10" s="13">
        <v>0.35291328510994768</v>
      </c>
      <c r="AE10" s="13">
        <v>0.37512661679138948</v>
      </c>
      <c r="AF10" s="13">
        <v>0.39821689148951889</v>
      </c>
      <c r="AH10" s="13">
        <v>0.309296906409605</v>
      </c>
      <c r="AI10" s="13">
        <v>0.41346726433671482</v>
      </c>
      <c r="AJ10" s="13">
        <v>0.33213526160375118</v>
      </c>
      <c r="AK10" s="13">
        <v>0.348966351877118</v>
      </c>
      <c r="AL10" s="13">
        <v>0.41142170461472127</v>
      </c>
      <c r="AM10" s="13">
        <v>0.18809422259282699</v>
      </c>
      <c r="AO10" s="13">
        <v>0.28968803409177912</v>
      </c>
      <c r="AP10" s="13">
        <v>0.4152291554011131</v>
      </c>
      <c r="AQ10" s="13">
        <v>0.31329507315467781</v>
      </c>
      <c r="AR10" s="13">
        <v>0.33828582218872522</v>
      </c>
      <c r="AS10" s="13">
        <v>0.45377401319978672</v>
      </c>
      <c r="AT10" s="13">
        <v>0.19124504011468491</v>
      </c>
      <c r="AV10" s="13">
        <v>0.38315223845817692</v>
      </c>
      <c r="AW10" s="13">
        <v>0.3759428708801642</v>
      </c>
      <c r="AX10" s="13">
        <v>0.34506908814145137</v>
      </c>
      <c r="AY10" s="13">
        <v>0.39381332482655979</v>
      </c>
      <c r="AZ10" s="13">
        <v>0.19410581324731849</v>
      </c>
      <c r="BB10" s="13">
        <v>0.31713562026419512</v>
      </c>
      <c r="BC10" s="13">
        <v>0.34241162827883281</v>
      </c>
      <c r="BD10" s="13">
        <v>0.21202703500826639</v>
      </c>
      <c r="BE10" s="13">
        <v>0.3842184132747698</v>
      </c>
      <c r="BF10" s="13">
        <v>0.34651686211997662</v>
      </c>
      <c r="BH10" s="13">
        <v>0.30520448910824372</v>
      </c>
      <c r="BI10" s="13">
        <v>0.32868408699018781</v>
      </c>
      <c r="BJ10" s="13">
        <v>0.23521396872687589</v>
      </c>
      <c r="BK10" s="13">
        <v>0.37855149281170719</v>
      </c>
      <c r="BL10" s="13">
        <v>0.44180184793477539</v>
      </c>
      <c r="BN10" s="13">
        <v>0.36395318046664088</v>
      </c>
      <c r="BO10" s="13">
        <v>0.25704755607452151</v>
      </c>
      <c r="BP10" s="13">
        <v>0.39055369438851362</v>
      </c>
      <c r="BQ10" s="13">
        <v>0.21182514733252239</v>
      </c>
      <c r="BR10" s="13">
        <v>0.43912857114799742</v>
      </c>
      <c r="BS10" s="13">
        <v>0.28957071414978619</v>
      </c>
    </row>
    <row r="11" spans="2:73" ht="32.15" customHeight="1" x14ac:dyDescent="0.35">
      <c r="B11" s="12" t="s">
        <v>124</v>
      </c>
      <c r="C11" s="13">
        <v>0.27003909633250189</v>
      </c>
      <c r="D11" s="13">
        <v>0.1769595536093341</v>
      </c>
      <c r="E11" s="13">
        <v>0.193304124470175</v>
      </c>
      <c r="F11" s="13">
        <v>0.25512489949649447</v>
      </c>
      <c r="G11" s="13">
        <v>0.2440781242251675</v>
      </c>
      <c r="H11" s="13">
        <v>0.33592904610035279</v>
      </c>
      <c r="I11" s="13">
        <v>0.34773947966966517</v>
      </c>
      <c r="K11" s="13">
        <v>0.2460788726619226</v>
      </c>
      <c r="L11" s="13">
        <v>0.29461883881046119</v>
      </c>
      <c r="N11" s="13">
        <v>0.23802360566003311</v>
      </c>
      <c r="O11" s="13">
        <v>0.22996507704903499</v>
      </c>
      <c r="P11" s="13">
        <v>0.25554102925806671</v>
      </c>
      <c r="Q11" s="13">
        <v>0.35527671768663449</v>
      </c>
      <c r="S11" s="13">
        <v>0.2451284207429236</v>
      </c>
      <c r="T11" s="13">
        <v>0.23560836379724209</v>
      </c>
      <c r="U11" s="13">
        <v>0.28433152345524398</v>
      </c>
      <c r="V11" s="13">
        <v>0.26634846869263201</v>
      </c>
      <c r="W11" s="13">
        <v>0.24138931451023221</v>
      </c>
      <c r="X11" s="13">
        <v>0.35041291272362268</v>
      </c>
      <c r="Y11" s="13">
        <v>0.33840125595734238</v>
      </c>
      <c r="Z11" s="13">
        <v>0.31915697091277562</v>
      </c>
      <c r="AB11" s="13">
        <v>0.31963356719029118</v>
      </c>
      <c r="AC11" s="13">
        <v>0.29909543146989032</v>
      </c>
      <c r="AD11" s="13">
        <v>0.25079071917887502</v>
      </c>
      <c r="AE11" s="13">
        <v>0.18679170742449891</v>
      </c>
      <c r="AF11" s="13">
        <v>0.17854502697865779</v>
      </c>
      <c r="AH11" s="13">
        <v>0.25592298958100101</v>
      </c>
      <c r="AI11" s="13">
        <v>0.29527760089446953</v>
      </c>
      <c r="AJ11" s="13">
        <v>0.27942435357843648</v>
      </c>
      <c r="AK11" s="13">
        <v>0.34329865524435349</v>
      </c>
      <c r="AL11" s="13">
        <v>0.1989141652714006</v>
      </c>
      <c r="AM11" s="13">
        <v>0.25645676896556802</v>
      </c>
      <c r="AO11" s="13">
        <v>0.27121230101433108</v>
      </c>
      <c r="AP11" s="13">
        <v>0.27336871582868788</v>
      </c>
      <c r="AQ11" s="13">
        <v>0.29294940546428921</v>
      </c>
      <c r="AR11" s="13">
        <v>0.32059497937518572</v>
      </c>
      <c r="AS11" s="13">
        <v>0.19544359493681099</v>
      </c>
      <c r="AT11" s="13">
        <v>0.2717385080777911</v>
      </c>
      <c r="AV11" s="13">
        <v>0.26337724449115563</v>
      </c>
      <c r="AW11" s="13">
        <v>0.27253227368544197</v>
      </c>
      <c r="AX11" s="13">
        <v>0.29790767304310528</v>
      </c>
      <c r="AY11" s="13">
        <v>0.23092675260104889</v>
      </c>
      <c r="AZ11" s="13">
        <v>0.27818097995794733</v>
      </c>
      <c r="BB11" s="13">
        <v>0.26176042803142602</v>
      </c>
      <c r="BC11" s="13">
        <v>0.3274546295008115</v>
      </c>
      <c r="BD11" s="13">
        <v>0.28773940230860401</v>
      </c>
      <c r="BE11" s="13">
        <v>0.29996881649878521</v>
      </c>
      <c r="BF11" s="13">
        <v>0.1794056814391127</v>
      </c>
      <c r="BH11" s="13">
        <v>0.27327278232292351</v>
      </c>
      <c r="BI11" s="13">
        <v>0.31974060319558262</v>
      </c>
      <c r="BJ11" s="13">
        <v>0.27521618053645991</v>
      </c>
      <c r="BK11" s="13">
        <v>0.3399991943626699</v>
      </c>
      <c r="BL11" s="13">
        <v>0.18318898357850399</v>
      </c>
      <c r="BN11" s="13">
        <v>0.29599397830802843</v>
      </c>
      <c r="BO11" s="13">
        <v>0.33438760771125481</v>
      </c>
      <c r="BP11" s="13">
        <v>0.31154634428867739</v>
      </c>
      <c r="BQ11" s="13">
        <v>0.18678569552473259</v>
      </c>
      <c r="BR11" s="13">
        <v>0.13452279024239791</v>
      </c>
      <c r="BS11" s="13">
        <v>0.27306945372686559</v>
      </c>
    </row>
    <row r="12" spans="2:73" ht="19" customHeight="1" x14ac:dyDescent="0.35">
      <c r="B12" s="12" t="s">
        <v>125</v>
      </c>
      <c r="C12" s="13">
        <v>0.13673657430026681</v>
      </c>
      <c r="D12" s="13">
        <v>0.1134541121149767</v>
      </c>
      <c r="E12" s="13">
        <v>9.3263182045908069E-2</v>
      </c>
      <c r="F12" s="13">
        <v>8.2469080805950071E-2</v>
      </c>
      <c r="G12" s="13">
        <v>0.1757822863644124</v>
      </c>
      <c r="H12" s="13">
        <v>0.16579727441498979</v>
      </c>
      <c r="I12" s="13">
        <v>0.1638658665123755</v>
      </c>
      <c r="K12" s="13">
        <v>0.13404123092914799</v>
      </c>
      <c r="L12" s="13">
        <v>0.1397455425777549</v>
      </c>
      <c r="N12" s="13">
        <v>0.1047946284206286</v>
      </c>
      <c r="O12" s="13">
        <v>0.14709854262743199</v>
      </c>
      <c r="P12" s="13">
        <v>0.14435550748436671</v>
      </c>
      <c r="Q12" s="13">
        <v>0.13891551146657119</v>
      </c>
      <c r="S12" s="13">
        <v>0.1238342705354756</v>
      </c>
      <c r="T12" s="13">
        <v>0.13655925981665709</v>
      </c>
      <c r="U12" s="13">
        <v>0.13663771669837141</v>
      </c>
      <c r="V12" s="13">
        <v>0.1509173164010108</v>
      </c>
      <c r="W12" s="13">
        <v>0.1770683750577017</v>
      </c>
      <c r="X12" s="13">
        <v>0.14786553192454319</v>
      </c>
      <c r="Y12" s="13">
        <v>5.925084221511201E-2</v>
      </c>
      <c r="Z12" s="13">
        <v>0.120570594716036</v>
      </c>
      <c r="AB12" s="13">
        <v>0.14141671550312571</v>
      </c>
      <c r="AC12" s="13">
        <v>0.14186835131100761</v>
      </c>
      <c r="AD12" s="13">
        <v>0.13632420439942791</v>
      </c>
      <c r="AE12" s="13">
        <v>0.16143303131590511</v>
      </c>
      <c r="AF12" s="13">
        <v>8.0703366628032028E-2</v>
      </c>
      <c r="AH12" s="13">
        <v>0.12598943785065209</v>
      </c>
      <c r="AI12" s="13">
        <v>9.6656132400479919E-2</v>
      </c>
      <c r="AJ12" s="13">
        <v>0.17503124515848151</v>
      </c>
      <c r="AK12" s="13">
        <v>0.1201161232522031</v>
      </c>
      <c r="AL12" s="13">
        <v>6.1386125201441613E-2</v>
      </c>
      <c r="AM12" s="13">
        <v>0.22020837782190739</v>
      </c>
      <c r="AO12" s="13">
        <v>0.12911191296771091</v>
      </c>
      <c r="AP12" s="13">
        <v>9.8247890137659125E-2</v>
      </c>
      <c r="AQ12" s="13">
        <v>0.20899755355932251</v>
      </c>
      <c r="AR12" s="13">
        <v>0.13678817112321121</v>
      </c>
      <c r="AS12" s="13">
        <v>5.2893681812361551E-2</v>
      </c>
      <c r="AT12" s="13">
        <v>0.20109507443003211</v>
      </c>
      <c r="AV12" s="13">
        <v>8.8184687643333912E-2</v>
      </c>
      <c r="AW12" s="13">
        <v>0.15112894573277441</v>
      </c>
      <c r="AX12" s="13">
        <v>0.1345961136017228</v>
      </c>
      <c r="AY12" s="13">
        <v>6.8602151393366312E-2</v>
      </c>
      <c r="AZ12" s="13">
        <v>0.20760023762747981</v>
      </c>
      <c r="BB12" s="13">
        <v>0.12090077826187939</v>
      </c>
      <c r="BC12" s="13">
        <v>0.1139243405624103</v>
      </c>
      <c r="BD12" s="13">
        <v>0.2290965888105124</v>
      </c>
      <c r="BE12" s="13">
        <v>0.1479520276143598</v>
      </c>
      <c r="BF12" s="13">
        <v>7.873895918310099E-2</v>
      </c>
      <c r="BH12" s="13">
        <v>0.121667233851412</v>
      </c>
      <c r="BI12" s="13">
        <v>0.12877970031830921</v>
      </c>
      <c r="BJ12" s="13">
        <v>0.22245365508000439</v>
      </c>
      <c r="BK12" s="13">
        <v>0.1101661781104233</v>
      </c>
      <c r="BL12" s="13">
        <v>8.0534651436636587E-2</v>
      </c>
      <c r="BN12" s="13">
        <v>0.11794710325945761</v>
      </c>
      <c r="BO12" s="13">
        <v>0.20633534786891991</v>
      </c>
      <c r="BP12" s="13">
        <v>0.13678545144227439</v>
      </c>
      <c r="BQ12" s="13">
        <v>0.1658583798443059</v>
      </c>
      <c r="BR12" s="13">
        <v>7.445003423886945E-2</v>
      </c>
      <c r="BS12" s="13">
        <v>0.12451924259632199</v>
      </c>
    </row>
    <row r="13" spans="2:73" ht="19" customHeight="1" x14ac:dyDescent="0.35">
      <c r="B13" s="12" t="s">
        <v>126</v>
      </c>
      <c r="C13" s="13">
        <v>0.1030348030930389</v>
      </c>
      <c r="D13" s="13">
        <v>5.9968756279475878E-2</v>
      </c>
      <c r="E13" s="13">
        <v>7.1226730959056253E-2</v>
      </c>
      <c r="F13" s="13">
        <v>0.1076202411573328</v>
      </c>
      <c r="G13" s="13">
        <v>9.7528420542228225E-2</v>
      </c>
      <c r="H13" s="13">
        <v>0.1269171104689546</v>
      </c>
      <c r="I13" s="13">
        <v>0.12890583285136811</v>
      </c>
      <c r="K13" s="13">
        <v>0.1042087095442303</v>
      </c>
      <c r="L13" s="13">
        <v>0.1020971966935796</v>
      </c>
      <c r="N13" s="13">
        <v>3.2793076070827792E-2</v>
      </c>
      <c r="O13" s="13">
        <v>0.1101513666717743</v>
      </c>
      <c r="P13" s="13">
        <v>0.1247459814306443</v>
      </c>
      <c r="Q13" s="13">
        <v>0.12758340155941039</v>
      </c>
      <c r="S13" s="13">
        <v>8.5439576116871058E-2</v>
      </c>
      <c r="T13" s="13">
        <v>5.3755043766420922E-2</v>
      </c>
      <c r="U13" s="13">
        <v>0.2239766822357</v>
      </c>
      <c r="V13" s="13">
        <v>0.1366467936877506</v>
      </c>
      <c r="W13" s="13">
        <v>0.12531606408832849</v>
      </c>
      <c r="X13" s="13">
        <v>0.1162870464519816</v>
      </c>
      <c r="Y13" s="13">
        <v>7.2901419074549736E-2</v>
      </c>
      <c r="Z13" s="13">
        <v>7.9970181540743424E-2</v>
      </c>
      <c r="AB13" s="13">
        <v>0.12772407492985999</v>
      </c>
      <c r="AC13" s="13">
        <v>0.1105485419471547</v>
      </c>
      <c r="AD13" s="13">
        <v>0.1207364297547464</v>
      </c>
      <c r="AE13" s="13">
        <v>6.2476368762789558E-2</v>
      </c>
      <c r="AF13" s="13">
        <v>5.4588133527579033E-2</v>
      </c>
      <c r="AH13" s="13">
        <v>8.9291545339937245E-2</v>
      </c>
      <c r="AI13" s="13">
        <v>3.2585559773836682E-2</v>
      </c>
      <c r="AJ13" s="13">
        <v>9.5774450237428088E-2</v>
      </c>
      <c r="AK13" s="13">
        <v>8.6323631361129097E-2</v>
      </c>
      <c r="AL13" s="13">
        <v>7.3054267817930951E-2</v>
      </c>
      <c r="AM13" s="13">
        <v>0.2098753434093466</v>
      </c>
      <c r="AO13" s="13">
        <v>0.1013872980437257</v>
      </c>
      <c r="AP13" s="13">
        <v>3.9415956161875598E-2</v>
      </c>
      <c r="AQ13" s="13">
        <v>8.355820874272997E-2</v>
      </c>
      <c r="AR13" s="13">
        <v>0.10082558957859721</v>
      </c>
      <c r="AS13" s="13">
        <v>3.5377601615372532E-2</v>
      </c>
      <c r="AT13" s="13">
        <v>0.21201656250844189</v>
      </c>
      <c r="AV13" s="13">
        <v>4.658422842466893E-2</v>
      </c>
      <c r="AW13" s="13">
        <v>7.9924014157270434E-2</v>
      </c>
      <c r="AX13" s="13">
        <v>8.7995555239903933E-2</v>
      </c>
      <c r="AY13" s="13">
        <v>6.702785628371527E-2</v>
      </c>
      <c r="AZ13" s="13">
        <v>0.18546603480775681</v>
      </c>
      <c r="BB13" s="13">
        <v>0.10001591207337519</v>
      </c>
      <c r="BC13" s="13">
        <v>4.548380072953985E-2</v>
      </c>
      <c r="BD13" s="13">
        <v>0.16207712281286071</v>
      </c>
      <c r="BE13" s="13">
        <v>0.10089666494537609</v>
      </c>
      <c r="BF13" s="13">
        <v>6.9697008291675758E-2</v>
      </c>
      <c r="BH13" s="13">
        <v>0.11028394072593641</v>
      </c>
      <c r="BI13" s="13">
        <v>4.5168666547800093E-2</v>
      </c>
      <c r="BJ13" s="13">
        <v>0.14657083414533489</v>
      </c>
      <c r="BK13" s="13">
        <v>0.1232242188351918</v>
      </c>
      <c r="BL13" s="13">
        <v>2.650572559155245E-2</v>
      </c>
      <c r="BN13" s="13">
        <v>6.4548256071619722E-2</v>
      </c>
      <c r="BO13" s="13">
        <v>8.7252878634898612E-2</v>
      </c>
      <c r="BP13" s="13">
        <v>0.1001659598233733</v>
      </c>
      <c r="BQ13" s="13">
        <v>0.25653486364853723</v>
      </c>
      <c r="BR13" s="13">
        <v>6.9734732238829464E-2</v>
      </c>
      <c r="BS13" s="13">
        <v>9.4965796741220965E-2</v>
      </c>
    </row>
    <row r="14" spans="2:73" ht="19" customHeight="1" x14ac:dyDescent="0.35">
      <c r="B14" s="12" t="s">
        <v>120</v>
      </c>
      <c r="C14" s="13">
        <v>5.2554334003480599E-2</v>
      </c>
      <c r="D14" s="13">
        <v>0.11734851117354569</v>
      </c>
      <c r="E14" s="13">
        <v>0.10345548396985341</v>
      </c>
      <c r="F14" s="13">
        <v>5.2153914565851667E-2</v>
      </c>
      <c r="G14" s="13">
        <v>1.6600002649203721E-2</v>
      </c>
      <c r="H14" s="13">
        <v>3.6927855978934568E-2</v>
      </c>
      <c r="I14" s="13">
        <v>2.5034024949473151E-2</v>
      </c>
      <c r="K14" s="13">
        <v>2.7052602405509069E-2</v>
      </c>
      <c r="L14" s="13">
        <v>7.8176797473086812E-2</v>
      </c>
      <c r="N14" s="13">
        <v>1.8378478338595801E-2</v>
      </c>
      <c r="O14" s="13">
        <v>4.3239153072773928E-2</v>
      </c>
      <c r="P14" s="13">
        <v>8.6718253397371034E-2</v>
      </c>
      <c r="Q14" s="13">
        <v>5.7951314910880028E-2</v>
      </c>
      <c r="S14" s="13">
        <v>5.0325366405710809E-2</v>
      </c>
      <c r="T14" s="13">
        <v>5.5411194597992132E-2</v>
      </c>
      <c r="U14" s="13">
        <v>1.5112959137247001E-2</v>
      </c>
      <c r="V14" s="13">
        <v>7.4860982204327839E-2</v>
      </c>
      <c r="W14" s="13">
        <v>3.8655514844967973E-2</v>
      </c>
      <c r="X14" s="13">
        <v>2.1443463560336991E-2</v>
      </c>
      <c r="Y14" s="13">
        <v>0.12266390286140259</v>
      </c>
      <c r="Z14" s="13">
        <v>6.4475355249662095E-2</v>
      </c>
      <c r="AB14" s="13">
        <v>4.8735535539533519E-2</v>
      </c>
      <c r="AC14" s="13">
        <v>5.4304322628963717E-2</v>
      </c>
      <c r="AD14" s="13">
        <v>3.138296760102835E-2</v>
      </c>
      <c r="AE14" s="13">
        <v>5.3812816227566562E-2</v>
      </c>
      <c r="AF14" s="13">
        <v>1.162863588005783E-2</v>
      </c>
      <c r="AH14" s="13">
        <v>4.3388983435947333E-2</v>
      </c>
      <c r="AI14" s="13">
        <v>5.0320187110035174E-3</v>
      </c>
      <c r="AJ14" s="13">
        <v>5.7933684844009507E-2</v>
      </c>
      <c r="AK14" s="13">
        <v>2.1184452107511631E-2</v>
      </c>
      <c r="AL14" s="13">
        <v>5.4228262895876747E-2</v>
      </c>
      <c r="AM14" s="13">
        <v>4.7774904702436193E-2</v>
      </c>
      <c r="AO14" s="13">
        <v>4.9174298756156497E-2</v>
      </c>
      <c r="AP14" s="13">
        <v>9.2027319680109739E-3</v>
      </c>
      <c r="AQ14" s="13">
        <v>4.6600012126926382E-2</v>
      </c>
      <c r="AR14" s="13">
        <v>1.0676405507957251E-2</v>
      </c>
      <c r="AS14" s="13">
        <v>4.5707374194235317E-2</v>
      </c>
      <c r="AT14" s="13">
        <v>5.0150437225038702E-2</v>
      </c>
      <c r="AV14" s="13">
        <v>2.1568703629698111E-2</v>
      </c>
      <c r="AW14" s="13">
        <v>4.549347990055258E-2</v>
      </c>
      <c r="AX14" s="13">
        <v>9.7152263098167161E-3</v>
      </c>
      <c r="AY14" s="13">
        <v>4.2806707637894813E-2</v>
      </c>
      <c r="AZ14" s="13">
        <v>5.0832587658060438E-2</v>
      </c>
      <c r="BB14" s="13">
        <v>4.1364980748422459E-2</v>
      </c>
      <c r="BC14" s="13">
        <v>1.3740049672265039E-2</v>
      </c>
      <c r="BD14" s="13">
        <v>3.8272586448581808E-2</v>
      </c>
      <c r="BE14" s="13">
        <v>1.448519935172885E-2</v>
      </c>
      <c r="BF14" s="13">
        <v>7.3171887729725299E-2</v>
      </c>
      <c r="BH14" s="13">
        <v>4.0867276177177177E-2</v>
      </c>
      <c r="BI14" s="13">
        <v>1.4335689695376691E-2</v>
      </c>
      <c r="BJ14" s="13">
        <v>3.6228642382865099E-2</v>
      </c>
      <c r="BK14" s="13">
        <v>1.5491818390892181E-2</v>
      </c>
      <c r="BL14" s="13">
        <v>2.5548935670070921E-2</v>
      </c>
      <c r="BN14" s="13">
        <v>1.5378624172660791E-2</v>
      </c>
      <c r="BO14" s="13">
        <v>3.9694103610407337E-2</v>
      </c>
      <c r="BP14" s="13">
        <v>0</v>
      </c>
      <c r="BQ14" s="13">
        <v>4.061251813616068E-2</v>
      </c>
      <c r="BR14" s="13">
        <v>5.5215040779732882E-2</v>
      </c>
      <c r="BS14" s="13">
        <v>4.8710858029787883E-2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U18"/>
  <sheetViews>
    <sheetView showGridLines="0" workbookViewId="0">
      <pane xSplit="2" topLeftCell="B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225</v>
      </c>
      <c r="C9" s="13">
        <v>0.1118084915969747</v>
      </c>
      <c r="D9" s="13">
        <v>0.19463501014986681</v>
      </c>
      <c r="E9" s="13">
        <v>0.1781344521855768</v>
      </c>
      <c r="F9" s="13">
        <v>0.1362851854359676</v>
      </c>
      <c r="G9" s="13">
        <v>0.1072319943083597</v>
      </c>
      <c r="H9" s="13">
        <v>7.1630722373695915E-2</v>
      </c>
      <c r="I9" s="13">
        <v>4.3867812220866137E-2</v>
      </c>
      <c r="K9" s="13">
        <v>0.1171870309758624</v>
      </c>
      <c r="L9" s="13">
        <v>0.1066863418082554</v>
      </c>
      <c r="N9" s="13">
        <v>0.15532300781344749</v>
      </c>
      <c r="O9" s="13">
        <v>8.4544668206920345E-2</v>
      </c>
      <c r="P9" s="13">
        <v>0.12899166864206871</v>
      </c>
      <c r="Q9" s="13">
        <v>9.6588052580959427E-2</v>
      </c>
      <c r="S9" s="13">
        <v>0.14045364663431789</v>
      </c>
      <c r="T9" s="13">
        <v>0.1246031679941529</v>
      </c>
      <c r="U9" s="13">
        <v>3.0700109770108709E-2</v>
      </c>
      <c r="V9" s="13">
        <v>8.7373504865803281E-2</v>
      </c>
      <c r="W9" s="13">
        <v>0.13110895763967029</v>
      </c>
      <c r="X9" s="13">
        <v>8.2012039944988097E-2</v>
      </c>
      <c r="Y9" s="13">
        <v>0.1380080961472695</v>
      </c>
      <c r="Z9" s="13">
        <v>9.2460998653910581E-2</v>
      </c>
      <c r="AB9" s="13">
        <v>0.1085707745418247</v>
      </c>
      <c r="AC9" s="13">
        <v>0.1091157957531272</v>
      </c>
      <c r="AD9" s="13">
        <v>9.3564704824408998E-2</v>
      </c>
      <c r="AE9" s="13">
        <v>8.455642693412331E-2</v>
      </c>
      <c r="AF9" s="13">
        <v>0.20059472161028169</v>
      </c>
      <c r="AH9" s="13">
        <v>0.12360307410597859</v>
      </c>
      <c r="AI9" s="13">
        <v>0.15983144145560299</v>
      </c>
      <c r="AJ9" s="13">
        <v>5.9940956051617658E-2</v>
      </c>
      <c r="AK9" s="13">
        <v>8.0749337618941597E-2</v>
      </c>
      <c r="AL9" s="13">
        <v>0.14615784623941611</v>
      </c>
      <c r="AM9" s="13">
        <v>7.3717867724076666E-2</v>
      </c>
      <c r="AO9" s="13">
        <v>0.12555522231385149</v>
      </c>
      <c r="AP9" s="13">
        <v>0.16762359452347159</v>
      </c>
      <c r="AQ9" s="13">
        <v>6.6142498348863155E-2</v>
      </c>
      <c r="AR9" s="13">
        <v>9.1746556190371226E-2</v>
      </c>
      <c r="AS9" s="13">
        <v>0.12690412464721981</v>
      </c>
      <c r="AT9" s="13">
        <v>7.0573644686613535E-2</v>
      </c>
      <c r="AV9" s="13">
        <v>0.17705179783130201</v>
      </c>
      <c r="AW9" s="13">
        <v>5.9050061179889847E-2</v>
      </c>
      <c r="AX9" s="13">
        <v>0.10882601357897941</v>
      </c>
      <c r="AY9" s="13">
        <v>0.14238804051292661</v>
      </c>
      <c r="AZ9" s="13">
        <v>8.4598841413069309E-2</v>
      </c>
      <c r="BB9" s="13">
        <v>0.11636037278534871</v>
      </c>
      <c r="BC9" s="13">
        <v>0.13751125619201651</v>
      </c>
      <c r="BD9" s="13">
        <v>7.0162822703725411E-2</v>
      </c>
      <c r="BE9" s="13">
        <v>0.10715773030980461</v>
      </c>
      <c r="BF9" s="13">
        <v>5.5219706966405997E-2</v>
      </c>
      <c r="BH9" s="13">
        <v>0.1222933699143163</v>
      </c>
      <c r="BI9" s="13">
        <v>0.13866763323012249</v>
      </c>
      <c r="BJ9" s="13">
        <v>8.2060899010037311E-2</v>
      </c>
      <c r="BK9" s="13">
        <v>7.9485127092184873E-2</v>
      </c>
      <c r="BL9" s="13">
        <v>3.6750800733149562E-2</v>
      </c>
      <c r="BN9" s="13">
        <v>0.1319645952233654</v>
      </c>
      <c r="BO9" s="13">
        <v>6.2615645939703465E-2</v>
      </c>
      <c r="BP9" s="13">
        <v>9.7264072813118704E-2</v>
      </c>
      <c r="BQ9" s="13">
        <v>0.1148492039090314</v>
      </c>
      <c r="BR9" s="13">
        <v>0.18511833277715789</v>
      </c>
      <c r="BS9" s="13">
        <v>0.1184886856165981</v>
      </c>
    </row>
    <row r="10" spans="2:73" ht="19" customHeight="1" x14ac:dyDescent="0.35">
      <c r="B10" s="12" t="s">
        <v>226</v>
      </c>
      <c r="C10" s="13">
        <v>0.17767611167154701</v>
      </c>
      <c r="D10" s="13">
        <v>0.2485876582258553</v>
      </c>
      <c r="E10" s="13">
        <v>0.24532334289020469</v>
      </c>
      <c r="F10" s="13">
        <v>0.23801716507588649</v>
      </c>
      <c r="G10" s="13">
        <v>0.18011829685733699</v>
      </c>
      <c r="H10" s="13">
        <v>0.1273807311419963</v>
      </c>
      <c r="I10" s="13">
        <v>9.3082969741338978E-2</v>
      </c>
      <c r="K10" s="13">
        <v>0.19379173562081339</v>
      </c>
      <c r="L10" s="13">
        <v>0.16196786017705139</v>
      </c>
      <c r="N10" s="13">
        <v>0.2065348272120083</v>
      </c>
      <c r="O10" s="13">
        <v>0.17252882931484781</v>
      </c>
      <c r="P10" s="13">
        <v>0.14424194193505241</v>
      </c>
      <c r="Q10" s="13">
        <v>0.1946716532170176</v>
      </c>
      <c r="S10" s="13">
        <v>0.1928218741130201</v>
      </c>
      <c r="T10" s="13">
        <v>0.23503569202810071</v>
      </c>
      <c r="U10" s="13">
        <v>0.14453247963097801</v>
      </c>
      <c r="V10" s="13">
        <v>0.17009724920114069</v>
      </c>
      <c r="W10" s="13">
        <v>0.13383389814847391</v>
      </c>
      <c r="X10" s="13">
        <v>0.14683255944156051</v>
      </c>
      <c r="Y10" s="13">
        <v>0.1034836702036737</v>
      </c>
      <c r="Z10" s="13">
        <v>0.1884181652023959</v>
      </c>
      <c r="AB10" s="13">
        <v>0.16919223160646449</v>
      </c>
      <c r="AC10" s="13">
        <v>0.19058169605743169</v>
      </c>
      <c r="AD10" s="13">
        <v>0.16236109266909629</v>
      </c>
      <c r="AE10" s="13">
        <v>0.14302581566200431</v>
      </c>
      <c r="AF10" s="13">
        <v>0.2206610481772171</v>
      </c>
      <c r="AH10" s="13">
        <v>0.2244555388883534</v>
      </c>
      <c r="AI10" s="13">
        <v>0.22081482010097739</v>
      </c>
      <c r="AJ10" s="13">
        <v>0.1017774021643735</v>
      </c>
      <c r="AK10" s="13">
        <v>0.1220240995008736</v>
      </c>
      <c r="AL10" s="13">
        <v>0.21834296530087829</v>
      </c>
      <c r="AM10" s="13">
        <v>9.6315025895978415E-2</v>
      </c>
      <c r="AO10" s="13">
        <v>0.20595980631199129</v>
      </c>
      <c r="AP10" s="13">
        <v>0.20439483545491141</v>
      </c>
      <c r="AQ10" s="13">
        <v>8.4632955841124111E-2</v>
      </c>
      <c r="AR10" s="13">
        <v>0.114123865078523</v>
      </c>
      <c r="AS10" s="13">
        <v>0.29069716753648089</v>
      </c>
      <c r="AT10" s="13">
        <v>0.12029672101807749</v>
      </c>
      <c r="AV10" s="13">
        <v>0.19488223874575891</v>
      </c>
      <c r="AW10" s="13">
        <v>0.1375962144053777</v>
      </c>
      <c r="AX10" s="13">
        <v>0.1288929272238731</v>
      </c>
      <c r="AY10" s="13">
        <v>0.2798864402938791</v>
      </c>
      <c r="AZ10" s="13">
        <v>0.1122339326053651</v>
      </c>
      <c r="BB10" s="13">
        <v>0.2217343551271958</v>
      </c>
      <c r="BC10" s="13">
        <v>0.1756318698069769</v>
      </c>
      <c r="BD10" s="13">
        <v>5.5176088964558577E-2</v>
      </c>
      <c r="BE10" s="13">
        <v>0.1182691738085396</v>
      </c>
      <c r="BF10" s="13">
        <v>0.33174557330639398</v>
      </c>
      <c r="BH10" s="13">
        <v>0.20984371146929789</v>
      </c>
      <c r="BI10" s="13">
        <v>0.1887113576020607</v>
      </c>
      <c r="BJ10" s="13">
        <v>6.3396360140969693E-2</v>
      </c>
      <c r="BK10" s="13">
        <v>9.9024325195591345E-2</v>
      </c>
      <c r="BL10" s="13">
        <v>0.32973243372170552</v>
      </c>
      <c r="BN10" s="13">
        <v>0.16133552381311991</v>
      </c>
      <c r="BO10" s="13">
        <v>6.7182947962630482E-2</v>
      </c>
      <c r="BP10" s="13">
        <v>9.4504543074958633E-2</v>
      </c>
      <c r="BQ10" s="13">
        <v>0.12984952071057659</v>
      </c>
      <c r="BR10" s="13">
        <v>0.2603858869366949</v>
      </c>
      <c r="BS10" s="13">
        <v>0.23119510678416849</v>
      </c>
    </row>
    <row r="11" spans="2:73" ht="19" customHeight="1" x14ac:dyDescent="0.35">
      <c r="B11" s="12" t="s">
        <v>227</v>
      </c>
      <c r="C11" s="13">
        <v>0.26837105092928842</v>
      </c>
      <c r="D11" s="13">
        <v>0.21467387639460081</v>
      </c>
      <c r="E11" s="13">
        <v>0.24785748048048811</v>
      </c>
      <c r="F11" s="13">
        <v>0.24124304067553071</v>
      </c>
      <c r="G11" s="13">
        <v>0.26704672901637988</v>
      </c>
      <c r="H11" s="13">
        <v>0.33200300954394429</v>
      </c>
      <c r="I11" s="13">
        <v>0.27945948371045998</v>
      </c>
      <c r="K11" s="13">
        <v>0.25862093081585391</v>
      </c>
      <c r="L11" s="13">
        <v>0.27873675327960368</v>
      </c>
      <c r="N11" s="13">
        <v>0.27408113735525391</v>
      </c>
      <c r="O11" s="13">
        <v>0.29730627794363251</v>
      </c>
      <c r="P11" s="13">
        <v>0.21951274081592351</v>
      </c>
      <c r="Q11" s="13">
        <v>0.27727182480766799</v>
      </c>
      <c r="S11" s="13">
        <v>0.24460825471048819</v>
      </c>
      <c r="T11" s="13">
        <v>0.26674560589695728</v>
      </c>
      <c r="U11" s="13">
        <v>0.26672743633432278</v>
      </c>
      <c r="V11" s="13">
        <v>0.25997787312791332</v>
      </c>
      <c r="W11" s="13">
        <v>0.2984702914870952</v>
      </c>
      <c r="X11" s="13">
        <v>0.33985743635518062</v>
      </c>
      <c r="Y11" s="13">
        <v>0.23972235984335871</v>
      </c>
      <c r="Z11" s="13">
        <v>0.2497360916377187</v>
      </c>
      <c r="AB11" s="13">
        <v>0.30179518176838271</v>
      </c>
      <c r="AC11" s="13">
        <v>0.2401102247658527</v>
      </c>
      <c r="AD11" s="13">
        <v>0.24139233877716279</v>
      </c>
      <c r="AE11" s="13">
        <v>0.36913557932609548</v>
      </c>
      <c r="AF11" s="13">
        <v>0.24107590876732971</v>
      </c>
      <c r="AH11" s="13">
        <v>0.25710895870296913</v>
      </c>
      <c r="AI11" s="13">
        <v>0.2266119991475507</v>
      </c>
      <c r="AJ11" s="13">
        <v>0.30794091557972852</v>
      </c>
      <c r="AK11" s="13">
        <v>0.42165794349034458</v>
      </c>
      <c r="AL11" s="13">
        <v>0.30099284278484428</v>
      </c>
      <c r="AM11" s="13">
        <v>0.25332461946502821</v>
      </c>
      <c r="AO11" s="13">
        <v>0.27064572579127721</v>
      </c>
      <c r="AP11" s="13">
        <v>0.22557459984188449</v>
      </c>
      <c r="AQ11" s="13">
        <v>0.31714089876087032</v>
      </c>
      <c r="AR11" s="13">
        <v>0.42203890169755109</v>
      </c>
      <c r="AS11" s="13">
        <v>0.26770014021725241</v>
      </c>
      <c r="AT11" s="13">
        <v>0.24952875337244421</v>
      </c>
      <c r="AV11" s="13">
        <v>0.2381102633191218</v>
      </c>
      <c r="AW11" s="13">
        <v>0.31607156510228168</v>
      </c>
      <c r="AX11" s="13">
        <v>0.35606088732378183</v>
      </c>
      <c r="AY11" s="13">
        <v>0.28619310995771141</v>
      </c>
      <c r="AZ11" s="13">
        <v>0.2604713720371668</v>
      </c>
      <c r="BB11" s="13">
        <v>0.25769364858237542</v>
      </c>
      <c r="BC11" s="13">
        <v>0.22174026161109331</v>
      </c>
      <c r="BD11" s="13">
        <v>0.28863093972466158</v>
      </c>
      <c r="BE11" s="13">
        <v>0.41463198155872732</v>
      </c>
      <c r="BF11" s="13">
        <v>0.33186338431751611</v>
      </c>
      <c r="BH11" s="13">
        <v>0.26351430574150392</v>
      </c>
      <c r="BI11" s="13">
        <v>0.20425103822858051</v>
      </c>
      <c r="BJ11" s="13">
        <v>0.29661423077370019</v>
      </c>
      <c r="BK11" s="13">
        <v>0.42677624892315752</v>
      </c>
      <c r="BL11" s="13">
        <v>0.29183893128174893</v>
      </c>
      <c r="BN11" s="13">
        <v>0.25846158092283888</v>
      </c>
      <c r="BO11" s="13">
        <v>0.30552123168184242</v>
      </c>
      <c r="BP11" s="13">
        <v>0.42182614866113272</v>
      </c>
      <c r="BQ11" s="13">
        <v>0.2124738593776794</v>
      </c>
      <c r="BR11" s="13">
        <v>0.31616863685086621</v>
      </c>
      <c r="BS11" s="13">
        <v>0.25760023665573112</v>
      </c>
    </row>
    <row r="12" spans="2:73" ht="19" customHeight="1" x14ac:dyDescent="0.35">
      <c r="B12" s="12" t="s">
        <v>228</v>
      </c>
      <c r="C12" s="13">
        <v>0.2499103827096564</v>
      </c>
      <c r="D12" s="13">
        <v>0.1594955855140674</v>
      </c>
      <c r="E12" s="13">
        <v>0.16034238009739971</v>
      </c>
      <c r="F12" s="13">
        <v>0.21789606852700699</v>
      </c>
      <c r="G12" s="13">
        <v>0.19060369223161261</v>
      </c>
      <c r="H12" s="13">
        <v>0.30603827343641482</v>
      </c>
      <c r="I12" s="13">
        <v>0.37819170535815638</v>
      </c>
      <c r="K12" s="13">
        <v>0.27557126208319488</v>
      </c>
      <c r="L12" s="13">
        <v>0.22252898053383091</v>
      </c>
      <c r="N12" s="13">
        <v>0.2064824286385927</v>
      </c>
      <c r="O12" s="13">
        <v>0.26802869458090189</v>
      </c>
      <c r="P12" s="13">
        <v>0.31046407350303901</v>
      </c>
      <c r="Q12" s="13">
        <v>0.20283040040424111</v>
      </c>
      <c r="S12" s="13">
        <v>0.2125990147810316</v>
      </c>
      <c r="T12" s="13">
        <v>0.16947819255931501</v>
      </c>
      <c r="U12" s="13">
        <v>0.39678267125119138</v>
      </c>
      <c r="V12" s="13">
        <v>0.22524743790570431</v>
      </c>
      <c r="W12" s="13">
        <v>0.31445019909295158</v>
      </c>
      <c r="X12" s="13">
        <v>0.2802491701976364</v>
      </c>
      <c r="Y12" s="13">
        <v>0.33688065077130341</v>
      </c>
      <c r="Z12" s="13">
        <v>0.29355527348894178</v>
      </c>
      <c r="AB12" s="13">
        <v>0.21118647815972699</v>
      </c>
      <c r="AC12" s="13">
        <v>0.26298676439450952</v>
      </c>
      <c r="AD12" s="13">
        <v>0.28232780536626872</v>
      </c>
      <c r="AE12" s="13">
        <v>0.2482735496696333</v>
      </c>
      <c r="AF12" s="13">
        <v>0.2366306501305189</v>
      </c>
      <c r="AH12" s="13">
        <v>0.16918915561313241</v>
      </c>
      <c r="AI12" s="13">
        <v>0.2191788590479348</v>
      </c>
      <c r="AJ12" s="13">
        <v>0.36321541518432521</v>
      </c>
      <c r="AK12" s="13">
        <v>0.29248485732140178</v>
      </c>
      <c r="AL12" s="13">
        <v>0.17939504046505761</v>
      </c>
      <c r="AM12" s="13">
        <v>0.45044186510192269</v>
      </c>
      <c r="AO12" s="13">
        <v>0.16422673860046619</v>
      </c>
      <c r="AP12" s="13">
        <v>0.2364472264504546</v>
      </c>
      <c r="AQ12" s="13">
        <v>0.35223856101544732</v>
      </c>
      <c r="AR12" s="13">
        <v>0.2607389345904676</v>
      </c>
      <c r="AS12" s="13">
        <v>0.1532859165140435</v>
      </c>
      <c r="AT12" s="13">
        <v>0.43839659881341941</v>
      </c>
      <c r="AV12" s="13">
        <v>0.20203926336345579</v>
      </c>
      <c r="AW12" s="13">
        <v>0.25725465706975181</v>
      </c>
      <c r="AX12" s="13">
        <v>0.27341355410223173</v>
      </c>
      <c r="AY12" s="13">
        <v>0.18153562637109749</v>
      </c>
      <c r="AZ12" s="13">
        <v>0.43639774108063167</v>
      </c>
      <c r="BB12" s="13">
        <v>0.20301233237684041</v>
      </c>
      <c r="BC12" s="13">
        <v>0.29529326025425467</v>
      </c>
      <c r="BD12" s="13">
        <v>0.47158570026479291</v>
      </c>
      <c r="BE12" s="13">
        <v>0.27048584758476901</v>
      </c>
      <c r="BF12" s="13">
        <v>0.1462654544622756</v>
      </c>
      <c r="BH12" s="13">
        <v>0.20205378913083041</v>
      </c>
      <c r="BI12" s="13">
        <v>0.30110722994195549</v>
      </c>
      <c r="BJ12" s="13">
        <v>0.44333232295271457</v>
      </c>
      <c r="BK12" s="13">
        <v>0.30831208269417082</v>
      </c>
      <c r="BL12" s="13">
        <v>0.15991006612682851</v>
      </c>
      <c r="BN12" s="13">
        <v>0.29135930760211942</v>
      </c>
      <c r="BO12" s="13">
        <v>0.4157258860453103</v>
      </c>
      <c r="BP12" s="13">
        <v>0.28008621815567619</v>
      </c>
      <c r="BQ12" s="13">
        <v>0.3792881693113862</v>
      </c>
      <c r="BR12" s="13">
        <v>0.14274980270379331</v>
      </c>
      <c r="BS12" s="13">
        <v>0.1791142019394161</v>
      </c>
    </row>
    <row r="13" spans="2:73" ht="19" customHeight="1" x14ac:dyDescent="0.35">
      <c r="B13" s="12" t="s">
        <v>96</v>
      </c>
      <c r="C13" s="13">
        <v>0.19223396309253349</v>
      </c>
      <c r="D13" s="13">
        <v>0.18260786971560969</v>
      </c>
      <c r="E13" s="13">
        <v>0.1683423443463308</v>
      </c>
      <c r="F13" s="13">
        <v>0.16655854028560799</v>
      </c>
      <c r="G13" s="13">
        <v>0.25499928758631069</v>
      </c>
      <c r="H13" s="13">
        <v>0.16294726350394859</v>
      </c>
      <c r="I13" s="13">
        <v>0.2053980289691785</v>
      </c>
      <c r="K13" s="13">
        <v>0.1548290405042754</v>
      </c>
      <c r="L13" s="13">
        <v>0.23008006420125859</v>
      </c>
      <c r="N13" s="13">
        <v>0.1575785989806977</v>
      </c>
      <c r="O13" s="13">
        <v>0.17759152995369751</v>
      </c>
      <c r="P13" s="13">
        <v>0.19678957510391629</v>
      </c>
      <c r="Q13" s="13">
        <v>0.22863806899011391</v>
      </c>
      <c r="S13" s="13">
        <v>0.2095172097611421</v>
      </c>
      <c r="T13" s="13">
        <v>0.20413734152147389</v>
      </c>
      <c r="U13" s="13">
        <v>0.16125730301339911</v>
      </c>
      <c r="V13" s="13">
        <v>0.25730393489943831</v>
      </c>
      <c r="W13" s="13">
        <v>0.1221366536318088</v>
      </c>
      <c r="X13" s="13">
        <v>0.15104879406063451</v>
      </c>
      <c r="Y13" s="13">
        <v>0.18190522303439469</v>
      </c>
      <c r="Z13" s="13">
        <v>0.17582947101703289</v>
      </c>
      <c r="AB13" s="13">
        <v>0.20925533392360121</v>
      </c>
      <c r="AC13" s="13">
        <v>0.1972055190290789</v>
      </c>
      <c r="AD13" s="13">
        <v>0.22035405836306321</v>
      </c>
      <c r="AE13" s="13">
        <v>0.15500862840814361</v>
      </c>
      <c r="AF13" s="13">
        <v>0.1010376713146527</v>
      </c>
      <c r="AH13" s="13">
        <v>0.22564327268956649</v>
      </c>
      <c r="AI13" s="13">
        <v>0.17356288024793401</v>
      </c>
      <c r="AJ13" s="13">
        <v>0.16712531101995509</v>
      </c>
      <c r="AK13" s="13">
        <v>8.308376206843833E-2</v>
      </c>
      <c r="AL13" s="13">
        <v>0.1551113052098034</v>
      </c>
      <c r="AM13" s="13">
        <v>0.1262006218129941</v>
      </c>
      <c r="AO13" s="13">
        <v>0.2336125069824139</v>
      </c>
      <c r="AP13" s="13">
        <v>0.16595974372927791</v>
      </c>
      <c r="AQ13" s="13">
        <v>0.17984508603369509</v>
      </c>
      <c r="AR13" s="13">
        <v>0.1113517424430871</v>
      </c>
      <c r="AS13" s="13">
        <v>0.1614126510850033</v>
      </c>
      <c r="AT13" s="13">
        <v>0.1212042821094452</v>
      </c>
      <c r="AV13" s="13">
        <v>0.1879164367403616</v>
      </c>
      <c r="AW13" s="13">
        <v>0.2300275022426988</v>
      </c>
      <c r="AX13" s="13">
        <v>0.13280661777113389</v>
      </c>
      <c r="AY13" s="13">
        <v>0.1099967828643854</v>
      </c>
      <c r="AZ13" s="13">
        <v>0.106298112863767</v>
      </c>
      <c r="BB13" s="13">
        <v>0.20119929112823959</v>
      </c>
      <c r="BC13" s="13">
        <v>0.16982335213565861</v>
      </c>
      <c r="BD13" s="13">
        <v>0.11444444834226131</v>
      </c>
      <c r="BE13" s="13">
        <v>8.9455266738159692E-2</v>
      </c>
      <c r="BF13" s="13">
        <v>0.1349058809474081</v>
      </c>
      <c r="BH13" s="13">
        <v>0.2022948237440515</v>
      </c>
      <c r="BI13" s="13">
        <v>0.1672627409972805</v>
      </c>
      <c r="BJ13" s="13">
        <v>0.1145961871225783</v>
      </c>
      <c r="BK13" s="13">
        <v>8.6402216094895581E-2</v>
      </c>
      <c r="BL13" s="13">
        <v>0.18176776813656739</v>
      </c>
      <c r="BN13" s="13">
        <v>0.15687899243855649</v>
      </c>
      <c r="BO13" s="13">
        <v>0.14895428837051311</v>
      </c>
      <c r="BP13" s="13">
        <v>0.1063190172951136</v>
      </c>
      <c r="BQ13" s="13">
        <v>0.16353924669132661</v>
      </c>
      <c r="BR13" s="13">
        <v>9.5577340731488061E-2</v>
      </c>
      <c r="BS13" s="13">
        <v>0.2136017690040862</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U16"/>
  <sheetViews>
    <sheetView showGridLines="0" workbookViewId="0">
      <pane xSplit="2" topLeftCell="BB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230</v>
      </c>
      <c r="C9" s="13">
        <v>0.45121472732858542</v>
      </c>
      <c r="D9" s="13">
        <v>0.60794090975113557</v>
      </c>
      <c r="E9" s="13">
        <v>0.53366894673199028</v>
      </c>
      <c r="F9" s="13">
        <v>0.54947469618028233</v>
      </c>
      <c r="G9" s="13">
        <v>0.47151452645715808</v>
      </c>
      <c r="H9" s="13">
        <v>0.3634749844684077</v>
      </c>
      <c r="I9" s="13">
        <v>0.30765163235821852</v>
      </c>
      <c r="K9" s="13">
        <v>0.48940807277446202</v>
      </c>
      <c r="L9" s="13">
        <v>0.41176245060463251</v>
      </c>
      <c r="N9" s="13">
        <v>0.56600632170191101</v>
      </c>
      <c r="O9" s="13">
        <v>0.46196151249829948</v>
      </c>
      <c r="P9" s="13">
        <v>0.40389082067709797</v>
      </c>
      <c r="Q9" s="13">
        <v>0.3964968842576323</v>
      </c>
      <c r="S9" s="13">
        <v>0.50838083783129684</v>
      </c>
      <c r="T9" s="13">
        <v>0.56140558353614745</v>
      </c>
      <c r="U9" s="13">
        <v>0.27657335488807311</v>
      </c>
      <c r="V9" s="13">
        <v>0.35881229436064022</v>
      </c>
      <c r="W9" s="13">
        <v>0.46901649463083428</v>
      </c>
      <c r="X9" s="13">
        <v>0.37611905357353032</v>
      </c>
      <c r="Y9" s="13">
        <v>0.44753549165582618</v>
      </c>
      <c r="Z9" s="13">
        <v>0.41142719000658412</v>
      </c>
      <c r="AB9" s="13">
        <v>0.42409461652463698</v>
      </c>
      <c r="AC9" s="13">
        <v>0.42558657977377329</v>
      </c>
      <c r="AD9" s="13">
        <v>0.45555780366005483</v>
      </c>
      <c r="AE9" s="13">
        <v>0.52725001851243403</v>
      </c>
      <c r="AF9" s="13">
        <v>0.58448796989558272</v>
      </c>
      <c r="AH9" s="13">
        <v>0.54799648023406045</v>
      </c>
      <c r="AI9" s="13">
        <v>0.55496009378891642</v>
      </c>
      <c r="AJ9" s="13">
        <v>0.27954657808528582</v>
      </c>
      <c r="AK9" s="13">
        <v>0.39854527889230962</v>
      </c>
      <c r="AL9" s="13">
        <v>0.696340540898442</v>
      </c>
      <c r="AM9" s="13">
        <v>0.21031081892539111</v>
      </c>
      <c r="AO9" s="13">
        <v>0.52172435848891952</v>
      </c>
      <c r="AP9" s="13">
        <v>0.56727582722717518</v>
      </c>
      <c r="AQ9" s="13">
        <v>0.28266724080283179</v>
      </c>
      <c r="AR9" s="13">
        <v>0.3639212663542204</v>
      </c>
      <c r="AS9" s="13">
        <v>0.73971521065105972</v>
      </c>
      <c r="AT9" s="13">
        <v>0.22125442016276181</v>
      </c>
      <c r="AV9" s="13">
        <v>0.57557823004623609</v>
      </c>
      <c r="AW9" s="13">
        <v>0.33763772970972511</v>
      </c>
      <c r="AX9" s="13">
        <v>0.42775534280717858</v>
      </c>
      <c r="AY9" s="13">
        <v>0.71143016323033326</v>
      </c>
      <c r="AZ9" s="13">
        <v>0.2363356958438291</v>
      </c>
      <c r="BB9" s="13">
        <v>0.52933663221971206</v>
      </c>
      <c r="BC9" s="13">
        <v>0.49562186109856943</v>
      </c>
      <c r="BD9" s="13">
        <v>0.2034382266779913</v>
      </c>
      <c r="BE9" s="13">
        <v>0.40779972386761909</v>
      </c>
      <c r="BF9" s="13">
        <v>0.70239383703990077</v>
      </c>
      <c r="BH9" s="13">
        <v>0.50805052301302067</v>
      </c>
      <c r="BI9" s="13">
        <v>0.51981848218022142</v>
      </c>
      <c r="BJ9" s="13">
        <v>0.22884274377096361</v>
      </c>
      <c r="BK9" s="13">
        <v>0.35650256447488332</v>
      </c>
      <c r="BL9" s="13">
        <v>0.74970216413518243</v>
      </c>
      <c r="BN9" s="13">
        <v>0.50483371615882877</v>
      </c>
      <c r="BO9" s="13">
        <v>0.22258628505782829</v>
      </c>
      <c r="BP9" s="13">
        <v>0.39911386101940671</v>
      </c>
      <c r="BQ9" s="13">
        <v>0.32837134852217248</v>
      </c>
      <c r="BR9" s="13">
        <v>0.73456946891566199</v>
      </c>
      <c r="BS9" s="13">
        <v>0.53054705739909525</v>
      </c>
    </row>
    <row r="10" spans="2:73" ht="46" customHeight="1" x14ac:dyDescent="0.35">
      <c r="B10" s="12" t="s">
        <v>231</v>
      </c>
      <c r="C10" s="13">
        <v>0.36923676556299878</v>
      </c>
      <c r="D10" s="13">
        <v>0.19471710297178341</v>
      </c>
      <c r="E10" s="13">
        <v>0.25360188118216209</v>
      </c>
      <c r="F10" s="13">
        <v>0.31292280714425852</v>
      </c>
      <c r="G10" s="13">
        <v>0.35382999048708202</v>
      </c>
      <c r="H10" s="13">
        <v>0.43852013839491139</v>
      </c>
      <c r="I10" s="13">
        <v>0.5273783942551048</v>
      </c>
      <c r="K10" s="13">
        <v>0.40382024135787831</v>
      </c>
      <c r="L10" s="13">
        <v>0.33549986036441981</v>
      </c>
      <c r="N10" s="13">
        <v>0.34101183686343461</v>
      </c>
      <c r="O10" s="13">
        <v>0.37011516067360878</v>
      </c>
      <c r="P10" s="13">
        <v>0.40305282442647627</v>
      </c>
      <c r="Q10" s="13">
        <v>0.3596012073625911</v>
      </c>
      <c r="S10" s="13">
        <v>0.32577042310302362</v>
      </c>
      <c r="T10" s="13">
        <v>0.24356733285834389</v>
      </c>
      <c r="U10" s="13">
        <v>0.55148608760218987</v>
      </c>
      <c r="V10" s="13">
        <v>0.42609615273783169</v>
      </c>
      <c r="W10" s="13">
        <v>0.44194904318885198</v>
      </c>
      <c r="X10" s="13">
        <v>0.43525672709975483</v>
      </c>
      <c r="Y10" s="13">
        <v>0.34387608006720799</v>
      </c>
      <c r="Z10" s="13">
        <v>0.35365254128273149</v>
      </c>
      <c r="AB10" s="13">
        <v>0.34907675174715869</v>
      </c>
      <c r="AC10" s="13">
        <v>0.39402734423261998</v>
      </c>
      <c r="AD10" s="13">
        <v>0.38882882921508799</v>
      </c>
      <c r="AE10" s="13">
        <v>0.34389382142289809</v>
      </c>
      <c r="AF10" s="13">
        <v>0.33481886427295871</v>
      </c>
      <c r="AH10" s="13">
        <v>0.28104186867667003</v>
      </c>
      <c r="AI10" s="13">
        <v>0.33646680208680307</v>
      </c>
      <c r="AJ10" s="13">
        <v>0.53905650381688774</v>
      </c>
      <c r="AK10" s="13">
        <v>0.4117560640660502</v>
      </c>
      <c r="AL10" s="13">
        <v>0.16614219285703169</v>
      </c>
      <c r="AM10" s="13">
        <v>0.65974106944958932</v>
      </c>
      <c r="AO10" s="13">
        <v>0.29157661014650071</v>
      </c>
      <c r="AP10" s="13">
        <v>0.31926024000239672</v>
      </c>
      <c r="AQ10" s="13">
        <v>0.54291747432817972</v>
      </c>
      <c r="AR10" s="13">
        <v>0.47137629591502378</v>
      </c>
      <c r="AS10" s="13">
        <v>0.150020716820193</v>
      </c>
      <c r="AT10" s="13">
        <v>0.6500397477541825</v>
      </c>
      <c r="AV10" s="13">
        <v>0.30442723941296029</v>
      </c>
      <c r="AW10" s="13">
        <v>0.48149466089717391</v>
      </c>
      <c r="AX10" s="13">
        <v>0.42572984057395341</v>
      </c>
      <c r="AY10" s="13">
        <v>0.17622204359015689</v>
      </c>
      <c r="AZ10" s="13">
        <v>0.64511594004411421</v>
      </c>
      <c r="BB10" s="13">
        <v>0.29980823663316042</v>
      </c>
      <c r="BC10" s="13">
        <v>0.39365526118630001</v>
      </c>
      <c r="BD10" s="13">
        <v>0.66967850619975766</v>
      </c>
      <c r="BE10" s="13">
        <v>0.48466046438648891</v>
      </c>
      <c r="BF10" s="13">
        <v>0.17664364617708039</v>
      </c>
      <c r="BH10" s="13">
        <v>0.31037793273906511</v>
      </c>
      <c r="BI10" s="13">
        <v>0.36979480412374832</v>
      </c>
      <c r="BJ10" s="13">
        <v>0.64253067442792833</v>
      </c>
      <c r="BK10" s="13">
        <v>0.56982793322461733</v>
      </c>
      <c r="BL10" s="13">
        <v>0.1702893922802062</v>
      </c>
      <c r="BN10" s="13">
        <v>0.38782116832630098</v>
      </c>
      <c r="BO10" s="13">
        <v>0.60594352968312004</v>
      </c>
      <c r="BP10" s="13">
        <v>0.4546125878195183</v>
      </c>
      <c r="BQ10" s="13">
        <v>0.54495044305198748</v>
      </c>
      <c r="BR10" s="13">
        <v>0.1670683250189047</v>
      </c>
      <c r="BS10" s="13">
        <v>0.29862373153305433</v>
      </c>
    </row>
    <row r="11" spans="2:73" ht="19" customHeight="1" x14ac:dyDescent="0.35">
      <c r="B11" s="12" t="s">
        <v>96</v>
      </c>
      <c r="C11" s="13">
        <v>0.17954850710841591</v>
      </c>
      <c r="D11" s="13">
        <v>0.1973419872770813</v>
      </c>
      <c r="E11" s="13">
        <v>0.2127291720858476</v>
      </c>
      <c r="F11" s="13">
        <v>0.13760249667545901</v>
      </c>
      <c r="G11" s="13">
        <v>0.1746554830557599</v>
      </c>
      <c r="H11" s="13">
        <v>0.19800487713668091</v>
      </c>
      <c r="I11" s="13">
        <v>0.16496997338667671</v>
      </c>
      <c r="K11" s="13">
        <v>0.1067716858676597</v>
      </c>
      <c r="L11" s="13">
        <v>0.25273768903094762</v>
      </c>
      <c r="N11" s="13">
        <v>9.2981841434654447E-2</v>
      </c>
      <c r="O11" s="13">
        <v>0.16792332682809161</v>
      </c>
      <c r="P11" s="13">
        <v>0.19305635489642561</v>
      </c>
      <c r="Q11" s="13">
        <v>0.2439019083797766</v>
      </c>
      <c r="S11" s="13">
        <v>0.1658487390656796</v>
      </c>
      <c r="T11" s="13">
        <v>0.1950270836055083</v>
      </c>
      <c r="U11" s="13">
        <v>0.17194055750973711</v>
      </c>
      <c r="V11" s="13">
        <v>0.21509155290152809</v>
      </c>
      <c r="W11" s="13">
        <v>8.9034462180313745E-2</v>
      </c>
      <c r="X11" s="13">
        <v>0.18862421932671489</v>
      </c>
      <c r="Y11" s="13">
        <v>0.2085884282769658</v>
      </c>
      <c r="Z11" s="13">
        <v>0.23492026871068419</v>
      </c>
      <c r="AB11" s="13">
        <v>0.22682863172820431</v>
      </c>
      <c r="AC11" s="13">
        <v>0.18038607599360659</v>
      </c>
      <c r="AD11" s="13">
        <v>0.15561336712485729</v>
      </c>
      <c r="AE11" s="13">
        <v>0.12885616006466791</v>
      </c>
      <c r="AF11" s="13">
        <v>8.0693165831458774E-2</v>
      </c>
      <c r="AH11" s="13">
        <v>0.17096165108926961</v>
      </c>
      <c r="AI11" s="13">
        <v>0.10857310412428051</v>
      </c>
      <c r="AJ11" s="13">
        <v>0.1813969180978264</v>
      </c>
      <c r="AK11" s="13">
        <v>0.18969865704163999</v>
      </c>
      <c r="AL11" s="13">
        <v>0.13751726624452609</v>
      </c>
      <c r="AM11" s="13">
        <v>0.12994811162501979</v>
      </c>
      <c r="AO11" s="13">
        <v>0.18669903136457969</v>
      </c>
      <c r="AP11" s="13">
        <v>0.1134639327704281</v>
      </c>
      <c r="AQ11" s="13">
        <v>0.1744152848689885</v>
      </c>
      <c r="AR11" s="13">
        <v>0.1647024377307558</v>
      </c>
      <c r="AS11" s="13">
        <v>0.1102640725287473</v>
      </c>
      <c r="AT11" s="13">
        <v>0.12870583208305561</v>
      </c>
      <c r="AV11" s="13">
        <v>0.1199945305408037</v>
      </c>
      <c r="AW11" s="13">
        <v>0.1808676093931009</v>
      </c>
      <c r="AX11" s="13">
        <v>0.14651481661886789</v>
      </c>
      <c r="AY11" s="13">
        <v>0.11234779317951001</v>
      </c>
      <c r="AZ11" s="13">
        <v>0.11854836411205651</v>
      </c>
      <c r="BB11" s="13">
        <v>0.17085513114712739</v>
      </c>
      <c r="BC11" s="13">
        <v>0.1107228777151306</v>
      </c>
      <c r="BD11" s="13">
        <v>0.1268832671222509</v>
      </c>
      <c r="BE11" s="13">
        <v>0.1075398117458921</v>
      </c>
      <c r="BF11" s="13">
        <v>0.1209625167830187</v>
      </c>
      <c r="BH11" s="13">
        <v>0.1815715442479143</v>
      </c>
      <c r="BI11" s="13">
        <v>0.1103867136960302</v>
      </c>
      <c r="BJ11" s="13">
        <v>0.12862658180110789</v>
      </c>
      <c r="BK11" s="13">
        <v>7.3669502300499456E-2</v>
      </c>
      <c r="BL11" s="13">
        <v>8.0008443584611316E-2</v>
      </c>
      <c r="BN11" s="13">
        <v>0.10734511551487021</v>
      </c>
      <c r="BO11" s="13">
        <v>0.17147018525905161</v>
      </c>
      <c r="BP11" s="13">
        <v>0.14627355116107479</v>
      </c>
      <c r="BQ11" s="13">
        <v>0.12667820842584021</v>
      </c>
      <c r="BR11" s="13">
        <v>9.836220606543343E-2</v>
      </c>
      <c r="BS11" s="13">
        <v>0.17082921106785051</v>
      </c>
    </row>
    <row r="13" spans="2:73" x14ac:dyDescent="0.35">
      <c r="B13" t="s">
        <v>292</v>
      </c>
    </row>
    <row r="14" spans="2:73" x14ac:dyDescent="0.35">
      <c r="B14" t="s">
        <v>9</v>
      </c>
    </row>
    <row r="16" spans="2:73" x14ac:dyDescent="0.35">
      <c r="B16"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U17"/>
  <sheetViews>
    <sheetView showGridLines="0" workbookViewId="0">
      <pane xSplit="2" topLeftCell="C1" activePane="topRight" state="frozen"/>
      <selection pane="topRight" activeCell="B17" sqref="B17"/>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60" customHeight="1" x14ac:dyDescent="0.35">
      <c r="B9" s="12" t="s">
        <v>241</v>
      </c>
      <c r="C9" s="13">
        <v>0.35446282465065237</v>
      </c>
      <c r="D9" s="13">
        <v>0.32410944310630058</v>
      </c>
      <c r="E9" s="13">
        <v>0.32129251643187229</v>
      </c>
      <c r="F9" s="13">
        <v>0.389827019702425</v>
      </c>
      <c r="G9" s="13">
        <v>0.27303596940918862</v>
      </c>
      <c r="H9" s="13">
        <v>0.307861764000117</v>
      </c>
      <c r="I9" s="13">
        <v>0.46227451999392949</v>
      </c>
      <c r="K9" s="13">
        <v>0.34325671476803088</v>
      </c>
      <c r="L9" s="13">
        <v>0.36648197869518179</v>
      </c>
      <c r="N9" s="13">
        <v>0.42085335969563381</v>
      </c>
      <c r="O9" s="13">
        <v>0.36995295424773278</v>
      </c>
      <c r="P9" s="13">
        <v>0.3451525350953078</v>
      </c>
      <c r="Q9" s="13">
        <v>0.29577182287107068</v>
      </c>
      <c r="S9" s="13">
        <v>0.3729933967118636</v>
      </c>
      <c r="T9" s="13">
        <v>0.27056597921971481</v>
      </c>
      <c r="U9" s="13">
        <v>0.29432428532063482</v>
      </c>
      <c r="V9" s="13">
        <v>0.37222886638446229</v>
      </c>
      <c r="W9" s="13">
        <v>0.418939895789255</v>
      </c>
      <c r="X9" s="13">
        <v>0.41937569883462861</v>
      </c>
      <c r="Y9" s="13">
        <v>0.33671006987831142</v>
      </c>
      <c r="Z9" s="13">
        <v>0.30717941179381741</v>
      </c>
      <c r="AB9" s="13">
        <v>0.32341268592854322</v>
      </c>
      <c r="AC9" s="13">
        <v>0.33885553311230299</v>
      </c>
      <c r="AD9" s="13">
        <v>0.36102640761065102</v>
      </c>
      <c r="AE9" s="13">
        <v>0.42361604625646332</v>
      </c>
      <c r="AF9" s="13">
        <v>0.42768855355950958</v>
      </c>
      <c r="AH9" s="13">
        <v>0.13936093837537269</v>
      </c>
      <c r="AI9" s="13">
        <v>0.51316535043139988</v>
      </c>
      <c r="AJ9" s="13">
        <v>0.68686795533644818</v>
      </c>
      <c r="AK9" s="13">
        <v>0.54943312174277859</v>
      </c>
      <c r="AL9" s="13">
        <v>0.26007437332053202</v>
      </c>
      <c r="AM9" s="13">
        <v>0.52541734864360334</v>
      </c>
      <c r="AO9" s="13">
        <v>0.13893965478268341</v>
      </c>
      <c r="AP9" s="13">
        <v>0.50379247639674207</v>
      </c>
      <c r="AQ9" s="13">
        <v>0.67198321329014621</v>
      </c>
      <c r="AR9" s="13">
        <v>0.55223192410372746</v>
      </c>
      <c r="AS9" s="13">
        <v>0.19222191774955719</v>
      </c>
      <c r="AT9" s="13">
        <v>0.55435312367779277</v>
      </c>
      <c r="AV9" s="13">
        <v>0.4159740676071737</v>
      </c>
      <c r="AW9" s="13">
        <v>0.62576746475314848</v>
      </c>
      <c r="AX9" s="13">
        <v>0.47821305481231863</v>
      </c>
      <c r="AY9" s="13">
        <v>0.24694821021189201</v>
      </c>
      <c r="AZ9" s="13">
        <v>0.50878947458221324</v>
      </c>
      <c r="BB9" s="13">
        <v>0.14976524145495379</v>
      </c>
      <c r="BC9" s="13">
        <v>0.50002772026622755</v>
      </c>
      <c r="BD9" s="13">
        <v>0.73525297132231715</v>
      </c>
      <c r="BE9" s="13">
        <v>0.65400244773500849</v>
      </c>
      <c r="BF9" s="13">
        <v>0.23323863219151161</v>
      </c>
      <c r="BH9" s="13">
        <v>0.15357604031665789</v>
      </c>
      <c r="BI9" s="13">
        <v>0.50105197798921186</v>
      </c>
      <c r="BJ9" s="13">
        <v>0.73340292050512657</v>
      </c>
      <c r="BK9" s="13">
        <v>0.63232906476837125</v>
      </c>
      <c r="BL9" s="13">
        <v>0.20553666186147779</v>
      </c>
      <c r="BN9" s="13">
        <v>0.47104591519202482</v>
      </c>
      <c r="BO9" s="13">
        <v>0.70341956174052966</v>
      </c>
      <c r="BP9" s="13">
        <v>0.62733974034034956</v>
      </c>
      <c r="BQ9" s="13">
        <v>0.46814008288969039</v>
      </c>
      <c r="BR9" s="13">
        <v>0.261713750598497</v>
      </c>
      <c r="BS9" s="13">
        <v>0.115623131606166</v>
      </c>
    </row>
    <row r="10" spans="2:73" ht="60" customHeight="1" x14ac:dyDescent="0.35">
      <c r="B10" s="12" t="s">
        <v>242</v>
      </c>
      <c r="C10" s="13">
        <v>0.39896068433727683</v>
      </c>
      <c r="D10" s="13">
        <v>0.46000628205057698</v>
      </c>
      <c r="E10" s="13">
        <v>0.45203465154468281</v>
      </c>
      <c r="F10" s="13">
        <v>0.40061169664203872</v>
      </c>
      <c r="G10" s="13">
        <v>0.46992171598936411</v>
      </c>
      <c r="H10" s="13">
        <v>0.42149485709194662</v>
      </c>
      <c r="I10" s="13">
        <v>0.26441221853677421</v>
      </c>
      <c r="K10" s="13">
        <v>0.44341469335503531</v>
      </c>
      <c r="L10" s="13">
        <v>0.35542134035371059</v>
      </c>
      <c r="N10" s="13">
        <v>0.35509839373056901</v>
      </c>
      <c r="O10" s="13">
        <v>0.38960357381027638</v>
      </c>
      <c r="P10" s="13">
        <v>0.40682231403579239</v>
      </c>
      <c r="Q10" s="13">
        <v>0.43109784269535822</v>
      </c>
      <c r="S10" s="13">
        <v>0.39886002625287198</v>
      </c>
      <c r="T10" s="13">
        <v>0.4419850440473635</v>
      </c>
      <c r="U10" s="13">
        <v>0.48362060035545501</v>
      </c>
      <c r="V10" s="13">
        <v>0.3833502204970532</v>
      </c>
      <c r="W10" s="13">
        <v>0.42503535567026879</v>
      </c>
      <c r="X10" s="13">
        <v>0.30947372625358488</v>
      </c>
      <c r="Y10" s="13">
        <v>0.30653410209706178</v>
      </c>
      <c r="Z10" s="13">
        <v>0.40112232204230019</v>
      </c>
      <c r="AB10" s="13">
        <v>0.42076861432479112</v>
      </c>
      <c r="AC10" s="13">
        <v>0.4043032037819711</v>
      </c>
      <c r="AD10" s="13">
        <v>0.39159038163804161</v>
      </c>
      <c r="AE10" s="13">
        <v>0.38500995489428458</v>
      </c>
      <c r="AF10" s="13">
        <v>0.38811613319717558</v>
      </c>
      <c r="AH10" s="13">
        <v>0.68570856796103685</v>
      </c>
      <c r="AI10" s="13">
        <v>0.22022102712587269</v>
      </c>
      <c r="AJ10" s="13">
        <v>0.1163343277473199</v>
      </c>
      <c r="AK10" s="13">
        <v>0.1603188393993738</v>
      </c>
      <c r="AL10" s="13">
        <v>0.46520354708400879</v>
      </c>
      <c r="AM10" s="13">
        <v>0.21023811751633001</v>
      </c>
      <c r="AO10" s="13">
        <v>0.67295142917119566</v>
      </c>
      <c r="AP10" s="13">
        <v>0.24259115216658109</v>
      </c>
      <c r="AQ10" s="13">
        <v>0.12816523728943621</v>
      </c>
      <c r="AR10" s="13">
        <v>0.15068332634029399</v>
      </c>
      <c r="AS10" s="13">
        <v>0.54792371669340323</v>
      </c>
      <c r="AT10" s="13">
        <v>0.21047444263846021</v>
      </c>
      <c r="AV10" s="13">
        <v>0.36016926299628038</v>
      </c>
      <c r="AW10" s="13">
        <v>0.18748547735884161</v>
      </c>
      <c r="AX10" s="13">
        <v>0.2318313296292428</v>
      </c>
      <c r="AY10" s="13">
        <v>0.52060280575639195</v>
      </c>
      <c r="AZ10" s="13">
        <v>0.2597366194770882</v>
      </c>
      <c r="BB10" s="13">
        <v>0.66486157766933085</v>
      </c>
      <c r="BC10" s="13">
        <v>0.20816512659917849</v>
      </c>
      <c r="BD10" s="13">
        <v>7.7649996947726091E-2</v>
      </c>
      <c r="BE10" s="13">
        <v>0.1072057688783952</v>
      </c>
      <c r="BF10" s="13">
        <v>0.51347269138084406</v>
      </c>
      <c r="BH10" s="13">
        <v>0.65100129097033133</v>
      </c>
      <c r="BI10" s="13">
        <v>0.2182547966936699</v>
      </c>
      <c r="BJ10" s="13">
        <v>8.0123364511323722E-2</v>
      </c>
      <c r="BK10" s="13">
        <v>0.10289779243506331</v>
      </c>
      <c r="BL10" s="13">
        <v>0.5890170449844041</v>
      </c>
      <c r="BN10" s="13">
        <v>0.25735388741605542</v>
      </c>
      <c r="BO10" s="13">
        <v>9.4062624343203283E-2</v>
      </c>
      <c r="BP10" s="13">
        <v>0.187873472706484</v>
      </c>
      <c r="BQ10" s="13">
        <v>0.27245189434083789</v>
      </c>
      <c r="BR10" s="13">
        <v>0.4234596164283555</v>
      </c>
      <c r="BS10" s="13">
        <v>0.71038292463837294</v>
      </c>
    </row>
    <row r="11" spans="2:73" ht="60" customHeight="1" x14ac:dyDescent="0.35">
      <c r="B11" s="12" t="s">
        <v>243</v>
      </c>
      <c r="C11" s="13">
        <v>0.13035579243615439</v>
      </c>
      <c r="D11" s="13">
        <v>8.6254513915789782E-2</v>
      </c>
      <c r="E11" s="13">
        <v>0.10951235127004399</v>
      </c>
      <c r="F11" s="13">
        <v>9.2438140903007629E-2</v>
      </c>
      <c r="G11" s="13">
        <v>0.15290463128630899</v>
      </c>
      <c r="H11" s="13">
        <v>0.1383463071374105</v>
      </c>
      <c r="I11" s="13">
        <v>0.16696740795190959</v>
      </c>
      <c r="K11" s="13">
        <v>0.13792837005801961</v>
      </c>
      <c r="L11" s="13">
        <v>0.12308212531293559</v>
      </c>
      <c r="N11" s="13">
        <v>0.14838252857323711</v>
      </c>
      <c r="O11" s="13">
        <v>0.1162952528825197</v>
      </c>
      <c r="P11" s="13">
        <v>0.12704499110951581</v>
      </c>
      <c r="Q11" s="13">
        <v>0.13915885270521169</v>
      </c>
      <c r="S11" s="13">
        <v>0.11740499737663281</v>
      </c>
      <c r="T11" s="13">
        <v>0.1678101485371031</v>
      </c>
      <c r="U11" s="13">
        <v>8.199555107164129E-2</v>
      </c>
      <c r="V11" s="13">
        <v>0.12530992397922219</v>
      </c>
      <c r="W11" s="13">
        <v>5.6008315252768219E-2</v>
      </c>
      <c r="X11" s="13">
        <v>0.1843876636763305</v>
      </c>
      <c r="Y11" s="13">
        <v>0.16209193024990851</v>
      </c>
      <c r="Z11" s="13">
        <v>0.1644200654154935</v>
      </c>
      <c r="AB11" s="13">
        <v>0.13851649871241559</v>
      </c>
      <c r="AC11" s="13">
        <v>0.14133147613513899</v>
      </c>
      <c r="AD11" s="13">
        <v>0.14399555831363489</v>
      </c>
      <c r="AE11" s="13">
        <v>0.10109907461140551</v>
      </c>
      <c r="AF11" s="13">
        <v>0.11623573494474609</v>
      </c>
      <c r="AH11" s="13">
        <v>9.8002055074917924E-2</v>
      </c>
      <c r="AI11" s="13">
        <v>0.19297742173078761</v>
      </c>
      <c r="AJ11" s="13">
        <v>0.10313444099396531</v>
      </c>
      <c r="AK11" s="13">
        <v>0.12630738357344129</v>
      </c>
      <c r="AL11" s="13">
        <v>0.14242647160571131</v>
      </c>
      <c r="AM11" s="13">
        <v>0.1553207127740919</v>
      </c>
      <c r="AO11" s="13">
        <v>0.1087276231271237</v>
      </c>
      <c r="AP11" s="13">
        <v>0.18959316787109601</v>
      </c>
      <c r="AQ11" s="13">
        <v>0.120185392296078</v>
      </c>
      <c r="AR11" s="13">
        <v>0.1725229846130106</v>
      </c>
      <c r="AS11" s="13">
        <v>0.10121042897803149</v>
      </c>
      <c r="AT11" s="13">
        <v>0.12899215010065579</v>
      </c>
      <c r="AV11" s="13">
        <v>0.1566619734926889</v>
      </c>
      <c r="AW11" s="13">
        <v>9.2322498933224514E-2</v>
      </c>
      <c r="AX11" s="13">
        <v>0.16738330959750061</v>
      </c>
      <c r="AY11" s="13">
        <v>0.1274840226122323</v>
      </c>
      <c r="AZ11" s="13">
        <v>0.1388245314170235</v>
      </c>
      <c r="BB11" s="13">
        <v>0.10717341364951539</v>
      </c>
      <c r="BC11" s="13">
        <v>0.2195579538014053</v>
      </c>
      <c r="BD11" s="13">
        <v>0.1154520916401886</v>
      </c>
      <c r="BE11" s="13">
        <v>0.1067389274541386</v>
      </c>
      <c r="BF11" s="13">
        <v>0.1394570675630343</v>
      </c>
      <c r="BH11" s="13">
        <v>0.1162079670788575</v>
      </c>
      <c r="BI11" s="13">
        <v>0.20594739559988859</v>
      </c>
      <c r="BJ11" s="13">
        <v>0.1186549665291929</v>
      </c>
      <c r="BK11" s="13">
        <v>0.16842207082868449</v>
      </c>
      <c r="BL11" s="13">
        <v>8.0980467125507716E-2</v>
      </c>
      <c r="BN11" s="13">
        <v>0.1921922263465288</v>
      </c>
      <c r="BO11" s="13">
        <v>0.1035579567698607</v>
      </c>
      <c r="BP11" s="13">
        <v>9.5752514706633748E-2</v>
      </c>
      <c r="BQ11" s="13">
        <v>0.14358461845935319</v>
      </c>
      <c r="BR11" s="13">
        <v>0.1126334500106026</v>
      </c>
      <c r="BS11" s="13">
        <v>0.10653455876430711</v>
      </c>
    </row>
    <row r="12" spans="2:73" ht="19" customHeight="1" x14ac:dyDescent="0.35">
      <c r="B12" s="12" t="s">
        <v>96</v>
      </c>
      <c r="C12" s="13">
        <v>0.1162206985759166</v>
      </c>
      <c r="D12" s="13">
        <v>0.1296297609273325</v>
      </c>
      <c r="E12" s="13">
        <v>0.11716048075340089</v>
      </c>
      <c r="F12" s="13">
        <v>0.1171231427525285</v>
      </c>
      <c r="G12" s="13">
        <v>0.1041376833151382</v>
      </c>
      <c r="H12" s="13">
        <v>0.13229707177052591</v>
      </c>
      <c r="I12" s="13">
        <v>0.10634585351738669</v>
      </c>
      <c r="K12" s="13">
        <v>7.5400221818914148E-2</v>
      </c>
      <c r="L12" s="13">
        <v>0.1550145556381721</v>
      </c>
      <c r="N12" s="13">
        <v>7.56657180005601E-2</v>
      </c>
      <c r="O12" s="13">
        <v>0.1241482190594711</v>
      </c>
      <c r="P12" s="13">
        <v>0.1209801597593837</v>
      </c>
      <c r="Q12" s="13">
        <v>0.1339714817283594</v>
      </c>
      <c r="S12" s="13">
        <v>0.1107415796586316</v>
      </c>
      <c r="T12" s="13">
        <v>0.1196388281958182</v>
      </c>
      <c r="U12" s="13">
        <v>0.1400595632522689</v>
      </c>
      <c r="V12" s="13">
        <v>0.11911098913926239</v>
      </c>
      <c r="W12" s="13">
        <v>0.1000164332877079</v>
      </c>
      <c r="X12" s="13">
        <v>8.6762911235456139E-2</v>
      </c>
      <c r="Y12" s="13">
        <v>0.19466389777471829</v>
      </c>
      <c r="Z12" s="13">
        <v>0.12727820074838889</v>
      </c>
      <c r="AB12" s="13">
        <v>0.11730220103425</v>
      </c>
      <c r="AC12" s="13">
        <v>0.11550978697058691</v>
      </c>
      <c r="AD12" s="13">
        <v>0.1033876524376726</v>
      </c>
      <c r="AE12" s="13">
        <v>9.0274924237846707E-2</v>
      </c>
      <c r="AF12" s="13">
        <v>6.7959578298568954E-2</v>
      </c>
      <c r="AH12" s="13">
        <v>7.6928438588672432E-2</v>
      </c>
      <c r="AI12" s="13">
        <v>7.3636200711939798E-2</v>
      </c>
      <c r="AJ12" s="13">
        <v>9.3663275922266684E-2</v>
      </c>
      <c r="AK12" s="13">
        <v>0.1639406552844061</v>
      </c>
      <c r="AL12" s="13">
        <v>0.1322956079897476</v>
      </c>
      <c r="AM12" s="13">
        <v>0.1090238210659747</v>
      </c>
      <c r="AO12" s="13">
        <v>7.9381292918997121E-2</v>
      </c>
      <c r="AP12" s="13">
        <v>6.4023203565580861E-2</v>
      </c>
      <c r="AQ12" s="13">
        <v>7.9666157124339554E-2</v>
      </c>
      <c r="AR12" s="13">
        <v>0.124561764942968</v>
      </c>
      <c r="AS12" s="13">
        <v>0.15864393657900791</v>
      </c>
      <c r="AT12" s="13">
        <v>0.1061802835830912</v>
      </c>
      <c r="AV12" s="13">
        <v>6.7194695903857238E-2</v>
      </c>
      <c r="AW12" s="13">
        <v>9.4424558954785381E-2</v>
      </c>
      <c r="AX12" s="13">
        <v>0.1225723059609381</v>
      </c>
      <c r="AY12" s="13">
        <v>0.1049649614194839</v>
      </c>
      <c r="AZ12" s="13">
        <v>9.2649374523674929E-2</v>
      </c>
      <c r="BB12" s="13">
        <v>7.8199767226199701E-2</v>
      </c>
      <c r="BC12" s="13">
        <v>7.2249199333188685E-2</v>
      </c>
      <c r="BD12" s="13">
        <v>7.1644940089767975E-2</v>
      </c>
      <c r="BE12" s="13">
        <v>0.1320528559324578</v>
      </c>
      <c r="BF12" s="13">
        <v>0.1138316088646098</v>
      </c>
      <c r="BH12" s="13">
        <v>7.9214701634153312E-2</v>
      </c>
      <c r="BI12" s="13">
        <v>7.4745829717229609E-2</v>
      </c>
      <c r="BJ12" s="13">
        <v>6.7818748454356897E-2</v>
      </c>
      <c r="BK12" s="13">
        <v>9.6351071967880883E-2</v>
      </c>
      <c r="BL12" s="13">
        <v>0.12446582602861039</v>
      </c>
      <c r="BN12" s="13">
        <v>7.9407971045390949E-2</v>
      </c>
      <c r="BO12" s="13">
        <v>9.8959857146406302E-2</v>
      </c>
      <c r="BP12" s="13">
        <v>8.9034272246532653E-2</v>
      </c>
      <c r="BQ12" s="13">
        <v>0.11582340431011851</v>
      </c>
      <c r="BR12" s="13">
        <v>0.20219318296254521</v>
      </c>
      <c r="BS12" s="13">
        <v>6.7459384991153934E-2</v>
      </c>
    </row>
    <row r="14" spans="2:73" x14ac:dyDescent="0.35">
      <c r="B14" t="s">
        <v>292</v>
      </c>
    </row>
    <row r="15" spans="2:73" x14ac:dyDescent="0.35">
      <c r="B15" t="s">
        <v>9</v>
      </c>
    </row>
    <row r="17" spans="2:2" x14ac:dyDescent="0.35">
      <c r="B17"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U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88" customHeight="1" x14ac:dyDescent="0.35">
      <c r="B9" s="12" t="s">
        <v>244</v>
      </c>
      <c r="C9" s="13">
        <v>0.47101275455894509</v>
      </c>
      <c r="D9" s="13">
        <v>0.47908736834187138</v>
      </c>
      <c r="E9" s="13">
        <v>0.4851224046259538</v>
      </c>
      <c r="F9" s="13">
        <v>0.51570638317959405</v>
      </c>
      <c r="G9" s="13">
        <v>0.52703507938209426</v>
      </c>
      <c r="H9" s="13">
        <v>0.48668701638538397</v>
      </c>
      <c r="I9" s="13">
        <v>0.376169216377083</v>
      </c>
      <c r="K9" s="13">
        <v>0.54342259367510293</v>
      </c>
      <c r="L9" s="13">
        <v>0.39738912362851431</v>
      </c>
      <c r="N9" s="13">
        <v>0.54490233165628055</v>
      </c>
      <c r="O9" s="13">
        <v>0.4467731619377881</v>
      </c>
      <c r="P9" s="13">
        <v>0.48020176347588722</v>
      </c>
      <c r="Q9" s="13">
        <v>0.43263674882429981</v>
      </c>
      <c r="S9" s="13">
        <v>0.5077734038339724</v>
      </c>
      <c r="T9" s="13">
        <v>0.46838749901113058</v>
      </c>
      <c r="U9" s="13">
        <v>0.39150323847962709</v>
      </c>
      <c r="V9" s="13">
        <v>0.48554083506885343</v>
      </c>
      <c r="W9" s="13">
        <v>0.46157046450620182</v>
      </c>
      <c r="X9" s="13">
        <v>0.44292082052157078</v>
      </c>
      <c r="Y9" s="13">
        <v>0.45586332195647772</v>
      </c>
      <c r="Z9" s="13">
        <v>0.44352370343456188</v>
      </c>
      <c r="AB9" s="13">
        <v>0.42610188485239192</v>
      </c>
      <c r="AC9" s="13">
        <v>0.47448734408590498</v>
      </c>
      <c r="AD9" s="13">
        <v>0.44707290374924502</v>
      </c>
      <c r="AE9" s="13">
        <v>0.55973771918446424</v>
      </c>
      <c r="AF9" s="13">
        <v>0.56413835544678925</v>
      </c>
      <c r="AH9" s="13">
        <v>0.57520911686375298</v>
      </c>
      <c r="AI9" s="13">
        <v>0.46971530722643012</v>
      </c>
      <c r="AJ9" s="13">
        <v>0.35613668235021062</v>
      </c>
      <c r="AK9" s="13">
        <v>0.44032539407647447</v>
      </c>
      <c r="AL9" s="13">
        <v>0.58849244410064383</v>
      </c>
      <c r="AM9" s="13">
        <v>0.31691250434629398</v>
      </c>
      <c r="AO9" s="13">
        <v>0.55638788586421528</v>
      </c>
      <c r="AP9" s="13">
        <v>0.47730615837922891</v>
      </c>
      <c r="AQ9" s="13">
        <v>0.34652277569550199</v>
      </c>
      <c r="AR9" s="13">
        <v>0.46300529025673959</v>
      </c>
      <c r="AS9" s="13">
        <v>0.59518656920076274</v>
      </c>
      <c r="AT9" s="13">
        <v>0.31664894648801262</v>
      </c>
      <c r="AV9" s="13">
        <v>0.50381399083307599</v>
      </c>
      <c r="AW9" s="13">
        <v>0.43519712748940259</v>
      </c>
      <c r="AX9" s="13">
        <v>0.45588902938294101</v>
      </c>
      <c r="AY9" s="13">
        <v>0.61386753054804655</v>
      </c>
      <c r="AZ9" s="13">
        <v>0.35039000052565528</v>
      </c>
      <c r="BB9" s="13">
        <v>0.55557367470579933</v>
      </c>
      <c r="BC9" s="13">
        <v>0.47452871321493212</v>
      </c>
      <c r="BD9" s="13">
        <v>0.30213922354771061</v>
      </c>
      <c r="BE9" s="13">
        <v>0.46371660252529739</v>
      </c>
      <c r="BF9" s="13">
        <v>0.5686610034531101</v>
      </c>
      <c r="BH9" s="13">
        <v>0.55424879868599919</v>
      </c>
      <c r="BI9" s="13">
        <v>0.48616575965931591</v>
      </c>
      <c r="BJ9" s="13">
        <v>0.29807164483284437</v>
      </c>
      <c r="BK9" s="13">
        <v>0.46071286089652291</v>
      </c>
      <c r="BL9" s="13">
        <v>0.56434831907015681</v>
      </c>
      <c r="BN9" s="13">
        <v>0.4950650719128637</v>
      </c>
      <c r="BO9" s="13">
        <v>0.3422612257343895</v>
      </c>
      <c r="BP9" s="13">
        <v>0.44360447133184627</v>
      </c>
      <c r="BQ9" s="13">
        <v>0.31115856508995299</v>
      </c>
      <c r="BR9" s="13">
        <v>0.67661180470244131</v>
      </c>
      <c r="BS9" s="13">
        <v>0.56075235631193088</v>
      </c>
    </row>
    <row r="10" spans="2:73" ht="88" customHeight="1" x14ac:dyDescent="0.35">
      <c r="B10" s="12" t="s">
        <v>245</v>
      </c>
      <c r="C10" s="13">
        <v>0.16123163888267389</v>
      </c>
      <c r="D10" s="13">
        <v>0.15027032081328401</v>
      </c>
      <c r="E10" s="13">
        <v>0.1574580378117956</v>
      </c>
      <c r="F10" s="13">
        <v>0.16738741450921979</v>
      </c>
      <c r="G10" s="13">
        <v>0.10097508192393349</v>
      </c>
      <c r="H10" s="13">
        <v>0.19914057472964539</v>
      </c>
      <c r="I10" s="13">
        <v>0.18167684461944181</v>
      </c>
      <c r="K10" s="13">
        <v>0.15483227110150449</v>
      </c>
      <c r="L10" s="13">
        <v>0.1680008396522101</v>
      </c>
      <c r="N10" s="13">
        <v>0.1686272874309459</v>
      </c>
      <c r="O10" s="13">
        <v>0.1563120947084761</v>
      </c>
      <c r="P10" s="13">
        <v>0.16099463501652519</v>
      </c>
      <c r="Q10" s="13">
        <v>0.164578760848374</v>
      </c>
      <c r="S10" s="13">
        <v>0.20670794409850879</v>
      </c>
      <c r="T10" s="13">
        <v>0.11553502538434671</v>
      </c>
      <c r="U10" s="13">
        <v>0.17247914543545831</v>
      </c>
      <c r="V10" s="13">
        <v>0.1596604329824946</v>
      </c>
      <c r="W10" s="13">
        <v>0.16008801574451589</v>
      </c>
      <c r="X10" s="13">
        <v>0.13705056661638659</v>
      </c>
      <c r="Y10" s="13">
        <v>0.15367643889760571</v>
      </c>
      <c r="Z10" s="13">
        <v>0.13381498997119959</v>
      </c>
      <c r="AB10" s="13">
        <v>0.1551090775849811</v>
      </c>
      <c r="AC10" s="13">
        <v>0.16017140523846729</v>
      </c>
      <c r="AD10" s="13">
        <v>0.15881243029559161</v>
      </c>
      <c r="AE10" s="13">
        <v>0.16347356206053301</v>
      </c>
      <c r="AF10" s="13">
        <v>0.1982582237155826</v>
      </c>
      <c r="AH10" s="13">
        <v>0.1002388543816604</v>
      </c>
      <c r="AI10" s="13">
        <v>0.14541121169704921</v>
      </c>
      <c r="AJ10" s="13">
        <v>0.3427501715235341</v>
      </c>
      <c r="AK10" s="13">
        <v>0.1195922485405939</v>
      </c>
      <c r="AL10" s="13">
        <v>7.2623158372616514E-2</v>
      </c>
      <c r="AM10" s="13">
        <v>0.31332652283323398</v>
      </c>
      <c r="AO10" s="13">
        <v>9.7469125510059471E-2</v>
      </c>
      <c r="AP10" s="13">
        <v>0.14744946179569349</v>
      </c>
      <c r="AQ10" s="13">
        <v>0.35275928792146588</v>
      </c>
      <c r="AR10" s="13">
        <v>0.1111005004274106</v>
      </c>
      <c r="AS10" s="13">
        <v>7.4238143756906988E-2</v>
      </c>
      <c r="AT10" s="13">
        <v>0.31961091673992231</v>
      </c>
      <c r="AV10" s="13">
        <v>0.1438343658712265</v>
      </c>
      <c r="AW10" s="13">
        <v>0.30470814420037251</v>
      </c>
      <c r="AX10" s="13">
        <v>0.1650905006452959</v>
      </c>
      <c r="AY10" s="13">
        <v>8.1554225411644574E-2</v>
      </c>
      <c r="AZ10" s="13">
        <v>0.29017426724875411</v>
      </c>
      <c r="BB10" s="13">
        <v>0.1058747585957593</v>
      </c>
      <c r="BC10" s="13">
        <v>0.16441218632367249</v>
      </c>
      <c r="BD10" s="13">
        <v>0.37762641361611771</v>
      </c>
      <c r="BE10" s="13">
        <v>0.14077140651348671</v>
      </c>
      <c r="BF10" s="13">
        <v>0.1019230199477327</v>
      </c>
      <c r="BH10" s="13">
        <v>0.1042350920524258</v>
      </c>
      <c r="BI10" s="13">
        <v>0.17652276793326591</v>
      </c>
      <c r="BJ10" s="13">
        <v>0.36499410716659658</v>
      </c>
      <c r="BK10" s="13">
        <v>0.13265605784384549</v>
      </c>
      <c r="BL10" s="13">
        <v>0.12906838926408001</v>
      </c>
      <c r="BN10" s="13">
        <v>0.16201301695729389</v>
      </c>
      <c r="BO10" s="13">
        <v>0.33035294786720582</v>
      </c>
      <c r="BP10" s="13">
        <v>0.12835365863295201</v>
      </c>
      <c r="BQ10" s="13">
        <v>0.38074201430769511</v>
      </c>
      <c r="BR10" s="13">
        <v>4.758093600303262E-2</v>
      </c>
      <c r="BS10" s="13">
        <v>8.974497183789501E-2</v>
      </c>
    </row>
    <row r="11" spans="2:73" ht="46" customHeight="1" x14ac:dyDescent="0.35">
      <c r="B11" s="12" t="s">
        <v>246</v>
      </c>
      <c r="C11" s="13">
        <v>0.29027665458910551</v>
      </c>
      <c r="D11" s="13">
        <v>0.23686298412774509</v>
      </c>
      <c r="E11" s="13">
        <v>0.23681611018160689</v>
      </c>
      <c r="F11" s="13">
        <v>0.23942847422681529</v>
      </c>
      <c r="G11" s="13">
        <v>0.31440394428794849</v>
      </c>
      <c r="H11" s="13">
        <v>0.26871123059739771</v>
      </c>
      <c r="I11" s="13">
        <v>0.38305131678790533</v>
      </c>
      <c r="K11" s="13">
        <v>0.25279563312161552</v>
      </c>
      <c r="L11" s="13">
        <v>0.3284237150321434</v>
      </c>
      <c r="N11" s="13">
        <v>0.2459185527244741</v>
      </c>
      <c r="O11" s="13">
        <v>0.3149759480815707</v>
      </c>
      <c r="P11" s="13">
        <v>0.29515295428965149</v>
      </c>
      <c r="Q11" s="13">
        <v>0.2895200929062533</v>
      </c>
      <c r="S11" s="13">
        <v>0.21091345552685781</v>
      </c>
      <c r="T11" s="13">
        <v>0.31310423624326877</v>
      </c>
      <c r="U11" s="13">
        <v>0.38221554627209969</v>
      </c>
      <c r="V11" s="13">
        <v>0.2545242238524757</v>
      </c>
      <c r="W11" s="13">
        <v>0.28852769097081482</v>
      </c>
      <c r="X11" s="13">
        <v>0.40591640898782849</v>
      </c>
      <c r="Y11" s="13">
        <v>0.27254683020341508</v>
      </c>
      <c r="Z11" s="13">
        <v>0.36563341397898452</v>
      </c>
      <c r="AB11" s="13">
        <v>0.33631591740748262</v>
      </c>
      <c r="AC11" s="13">
        <v>0.2934540883424353</v>
      </c>
      <c r="AD11" s="13">
        <v>0.31529916239284073</v>
      </c>
      <c r="AE11" s="13">
        <v>0.2195096509050756</v>
      </c>
      <c r="AF11" s="13">
        <v>0.21650405676047729</v>
      </c>
      <c r="AH11" s="13">
        <v>0.25970716151731421</v>
      </c>
      <c r="AI11" s="13">
        <v>0.33979863553234918</v>
      </c>
      <c r="AJ11" s="13">
        <v>0.26565001954435868</v>
      </c>
      <c r="AK11" s="13">
        <v>0.34957311390715112</v>
      </c>
      <c r="AL11" s="13">
        <v>0.29569493648499179</v>
      </c>
      <c r="AM11" s="13">
        <v>0.30766390132069449</v>
      </c>
      <c r="AO11" s="13">
        <v>0.26664035582555989</v>
      </c>
      <c r="AP11" s="13">
        <v>0.33546038324067801</v>
      </c>
      <c r="AQ11" s="13">
        <v>0.25409816900578569</v>
      </c>
      <c r="AR11" s="13">
        <v>0.3773083010059391</v>
      </c>
      <c r="AS11" s="13">
        <v>0.28103626144277721</v>
      </c>
      <c r="AT11" s="13">
        <v>0.30803863512078677</v>
      </c>
      <c r="AV11" s="13">
        <v>0.29213426683522431</v>
      </c>
      <c r="AW11" s="13">
        <v>0.23646177825399881</v>
      </c>
      <c r="AX11" s="13">
        <v>0.31538470961942622</v>
      </c>
      <c r="AY11" s="13">
        <v>0.2653811578877881</v>
      </c>
      <c r="AZ11" s="13">
        <v>0.30873376549958859</v>
      </c>
      <c r="BB11" s="13">
        <v>0.28422430123827619</v>
      </c>
      <c r="BC11" s="13">
        <v>0.30334878550939881</v>
      </c>
      <c r="BD11" s="13">
        <v>0.26323952725849492</v>
      </c>
      <c r="BE11" s="13">
        <v>0.36467618860253642</v>
      </c>
      <c r="BF11" s="13">
        <v>0.26013700485558111</v>
      </c>
      <c r="BH11" s="13">
        <v>0.28338999337468218</v>
      </c>
      <c r="BI11" s="13">
        <v>0.28101739834771161</v>
      </c>
      <c r="BJ11" s="13">
        <v>0.28973603028069139</v>
      </c>
      <c r="BK11" s="13">
        <v>0.37019111414204242</v>
      </c>
      <c r="BL11" s="13">
        <v>0.26054391120692399</v>
      </c>
      <c r="BN11" s="13">
        <v>0.28725396474592169</v>
      </c>
      <c r="BO11" s="13">
        <v>0.2833027496710176</v>
      </c>
      <c r="BP11" s="13">
        <v>0.36315869312165722</v>
      </c>
      <c r="BQ11" s="13">
        <v>0.28774355333908269</v>
      </c>
      <c r="BR11" s="13">
        <v>0.214602655567772</v>
      </c>
      <c r="BS11" s="13">
        <v>0.28235799136336032</v>
      </c>
    </row>
    <row r="12" spans="2:73" ht="19" customHeight="1" x14ac:dyDescent="0.35">
      <c r="B12" s="12" t="s">
        <v>210</v>
      </c>
      <c r="C12" s="13">
        <v>7.747895196927565E-2</v>
      </c>
      <c r="D12" s="13">
        <v>0.13377932671709969</v>
      </c>
      <c r="E12" s="13">
        <v>0.1206034473806436</v>
      </c>
      <c r="F12" s="13">
        <v>7.7477728084370506E-2</v>
      </c>
      <c r="G12" s="13">
        <v>5.7585894406023699E-2</v>
      </c>
      <c r="H12" s="13">
        <v>4.5461178287572783E-2</v>
      </c>
      <c r="I12" s="13">
        <v>5.9102622215569958E-2</v>
      </c>
      <c r="K12" s="13">
        <v>4.8949502101777113E-2</v>
      </c>
      <c r="L12" s="13">
        <v>0.1061863216871322</v>
      </c>
      <c r="N12" s="13">
        <v>4.0551828188299492E-2</v>
      </c>
      <c r="O12" s="13">
        <v>8.1938795272165063E-2</v>
      </c>
      <c r="P12" s="13">
        <v>6.3650647217935882E-2</v>
      </c>
      <c r="Q12" s="13">
        <v>0.113264397421073</v>
      </c>
      <c r="S12" s="13">
        <v>7.4605196540660959E-2</v>
      </c>
      <c r="T12" s="13">
        <v>0.1029732393612539</v>
      </c>
      <c r="U12" s="13">
        <v>5.3802069812814858E-2</v>
      </c>
      <c r="V12" s="13">
        <v>0.1002745080961763</v>
      </c>
      <c r="W12" s="13">
        <v>8.9813828778467511E-2</v>
      </c>
      <c r="X12" s="13">
        <v>1.4112203874214069E-2</v>
      </c>
      <c r="Y12" s="13">
        <v>0.1179134089425015</v>
      </c>
      <c r="Z12" s="13">
        <v>5.7027892615253963E-2</v>
      </c>
      <c r="AB12" s="13">
        <v>8.2473120155144589E-2</v>
      </c>
      <c r="AC12" s="13">
        <v>7.1887162333192284E-2</v>
      </c>
      <c r="AD12" s="13">
        <v>7.8815503562322808E-2</v>
      </c>
      <c r="AE12" s="13">
        <v>5.7279067849927097E-2</v>
      </c>
      <c r="AF12" s="13">
        <v>2.1099364077151E-2</v>
      </c>
      <c r="AH12" s="13">
        <v>6.4844867237272355E-2</v>
      </c>
      <c r="AI12" s="13">
        <v>4.5074845544171523E-2</v>
      </c>
      <c r="AJ12" s="13">
        <v>3.5463126581896459E-2</v>
      </c>
      <c r="AK12" s="13">
        <v>9.0509243475780307E-2</v>
      </c>
      <c r="AL12" s="13">
        <v>4.3189461041747597E-2</v>
      </c>
      <c r="AM12" s="13">
        <v>6.2097071499777647E-2</v>
      </c>
      <c r="AO12" s="13">
        <v>7.9502632800165313E-2</v>
      </c>
      <c r="AP12" s="13">
        <v>3.978399658439969E-2</v>
      </c>
      <c r="AQ12" s="13">
        <v>4.6619767377246331E-2</v>
      </c>
      <c r="AR12" s="13">
        <v>4.8585908309910782E-2</v>
      </c>
      <c r="AS12" s="13">
        <v>4.9539025599553192E-2</v>
      </c>
      <c r="AT12" s="13">
        <v>5.5701501651278323E-2</v>
      </c>
      <c r="AV12" s="13">
        <v>6.0217376460473433E-2</v>
      </c>
      <c r="AW12" s="13">
        <v>2.3632950056226051E-2</v>
      </c>
      <c r="AX12" s="13">
        <v>6.363576035233684E-2</v>
      </c>
      <c r="AY12" s="13">
        <v>3.9197086152521002E-2</v>
      </c>
      <c r="AZ12" s="13">
        <v>5.0701966726001857E-2</v>
      </c>
      <c r="BB12" s="13">
        <v>5.4327265460164947E-2</v>
      </c>
      <c r="BC12" s="13">
        <v>5.7710314951996459E-2</v>
      </c>
      <c r="BD12" s="13">
        <v>5.699483557767665E-2</v>
      </c>
      <c r="BE12" s="13">
        <v>3.083580235867955E-2</v>
      </c>
      <c r="BF12" s="13">
        <v>6.9278971743575918E-2</v>
      </c>
      <c r="BH12" s="13">
        <v>5.8126115886892697E-2</v>
      </c>
      <c r="BI12" s="13">
        <v>5.629407405970651E-2</v>
      </c>
      <c r="BJ12" s="13">
        <v>4.7198217719867548E-2</v>
      </c>
      <c r="BK12" s="13">
        <v>3.6439967117589199E-2</v>
      </c>
      <c r="BL12" s="13">
        <v>4.603938045883909E-2</v>
      </c>
      <c r="BN12" s="13">
        <v>5.5667946383920572E-2</v>
      </c>
      <c r="BO12" s="13">
        <v>4.4083076727387031E-2</v>
      </c>
      <c r="BP12" s="13">
        <v>6.4883176913544338E-2</v>
      </c>
      <c r="BQ12" s="13">
        <v>2.0355867263269281E-2</v>
      </c>
      <c r="BR12" s="13">
        <v>6.120460372675432E-2</v>
      </c>
      <c r="BS12" s="13">
        <v>6.7144680486813893E-2</v>
      </c>
    </row>
    <row r="14" spans="2:73" x14ac:dyDescent="0.35">
      <c r="B14" t="s">
        <v>292</v>
      </c>
    </row>
    <row r="15" spans="2:73" x14ac:dyDescent="0.35">
      <c r="B15" t="s">
        <v>9</v>
      </c>
    </row>
    <row r="17" spans="2:2" x14ac:dyDescent="0.35">
      <c r="B17"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U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247</v>
      </c>
      <c r="C9" s="13">
        <v>0.45493639951166531</v>
      </c>
      <c r="D9" s="13">
        <v>0.42700350366764028</v>
      </c>
      <c r="E9" s="13">
        <v>0.51141863017022682</v>
      </c>
      <c r="F9" s="13">
        <v>0.42822602914099628</v>
      </c>
      <c r="G9" s="13">
        <v>0.40347592936462079</v>
      </c>
      <c r="H9" s="13">
        <v>0.3926694405309154</v>
      </c>
      <c r="I9" s="13">
        <v>0.52597873435256248</v>
      </c>
      <c r="K9" s="13">
        <v>0.56754932680740366</v>
      </c>
      <c r="L9" s="13">
        <v>0.34107249562232039</v>
      </c>
      <c r="N9" s="13">
        <v>0.6001527233465066</v>
      </c>
      <c r="O9" s="13">
        <v>0.45184567848180968</v>
      </c>
      <c r="P9" s="13">
        <v>0.42969567784241658</v>
      </c>
      <c r="Q9" s="13">
        <v>0.38117369361223119</v>
      </c>
      <c r="S9" s="13">
        <v>0.48485155759263271</v>
      </c>
      <c r="T9" s="13">
        <v>0.40971680223393819</v>
      </c>
      <c r="U9" s="13">
        <v>0.44940284864837132</v>
      </c>
      <c r="V9" s="13">
        <v>0.45798195066243758</v>
      </c>
      <c r="W9" s="13">
        <v>0.45221085478245221</v>
      </c>
      <c r="X9" s="13">
        <v>0.45997535514764448</v>
      </c>
      <c r="Y9" s="13">
        <v>0.46591418765175491</v>
      </c>
      <c r="Z9" s="13">
        <v>0.43737991374365448</v>
      </c>
      <c r="AB9" s="13">
        <v>0.36081547803478092</v>
      </c>
      <c r="AC9" s="13">
        <v>0.4488752683416497</v>
      </c>
      <c r="AD9" s="13">
        <v>0.50768633582363543</v>
      </c>
      <c r="AE9" s="13">
        <v>0.47051102904626652</v>
      </c>
      <c r="AF9" s="13">
        <v>0.6140983066704585</v>
      </c>
      <c r="AH9" s="13">
        <v>0.35149690368362929</v>
      </c>
      <c r="AI9" s="13">
        <v>0.57873765770392105</v>
      </c>
      <c r="AJ9" s="13">
        <v>0.60496575026973187</v>
      </c>
      <c r="AK9" s="13">
        <v>0.53770917410767649</v>
      </c>
      <c r="AL9" s="13">
        <v>0.37854653785774911</v>
      </c>
      <c r="AM9" s="13">
        <v>0.59462728529842013</v>
      </c>
      <c r="AO9" s="13">
        <v>0.36198866130875018</v>
      </c>
      <c r="AP9" s="13">
        <v>0.56945883248894325</v>
      </c>
      <c r="AQ9" s="13">
        <v>0.64442877951279443</v>
      </c>
      <c r="AR9" s="13">
        <v>0.52369840153047775</v>
      </c>
      <c r="AS9" s="13">
        <v>0.34864269747039162</v>
      </c>
      <c r="AT9" s="13">
        <v>0.57127312482370995</v>
      </c>
      <c r="AV9" s="13">
        <v>0.55058674909809768</v>
      </c>
      <c r="AW9" s="13">
        <v>0.64457251686691974</v>
      </c>
      <c r="AX9" s="13">
        <v>0.49127432853734471</v>
      </c>
      <c r="AY9" s="13">
        <v>0.3852950252844598</v>
      </c>
      <c r="AZ9" s="13">
        <v>0.57816228273479819</v>
      </c>
      <c r="BB9" s="13">
        <v>0.39679963711310712</v>
      </c>
      <c r="BC9" s="13">
        <v>0.52751648198369561</v>
      </c>
      <c r="BD9" s="13">
        <v>0.69887189652742243</v>
      </c>
      <c r="BE9" s="13">
        <v>0.62140697074746798</v>
      </c>
      <c r="BF9" s="13">
        <v>0.39301756581559721</v>
      </c>
      <c r="BH9" s="13">
        <v>0.39368904549274641</v>
      </c>
      <c r="BI9" s="13">
        <v>0.51074645109539352</v>
      </c>
      <c r="BJ9" s="13">
        <v>0.71039864859770041</v>
      </c>
      <c r="BK9" s="13">
        <v>0.63123868501831792</v>
      </c>
      <c r="BL9" s="13">
        <v>0.40020710455292491</v>
      </c>
      <c r="BN9" s="13">
        <v>0.55116664411127514</v>
      </c>
      <c r="BO9" s="13">
        <v>0.70482184159557981</v>
      </c>
      <c r="BP9" s="13">
        <v>0.62440193009346789</v>
      </c>
      <c r="BQ9" s="13">
        <v>0.49011240655662769</v>
      </c>
      <c r="BR9" s="13">
        <v>0.3551369167345822</v>
      </c>
      <c r="BS9" s="13">
        <v>0.32646263348486049</v>
      </c>
    </row>
    <row r="10" spans="2:73" ht="46" customHeight="1" x14ac:dyDescent="0.35">
      <c r="B10" s="12" t="s">
        <v>248</v>
      </c>
      <c r="C10" s="13">
        <v>0.33943656058212918</v>
      </c>
      <c r="D10" s="13">
        <v>0.39060455355767898</v>
      </c>
      <c r="E10" s="13">
        <v>0.26556276640796428</v>
      </c>
      <c r="F10" s="13">
        <v>0.33909817906722789</v>
      </c>
      <c r="G10" s="13">
        <v>0.37180422462346852</v>
      </c>
      <c r="H10" s="13">
        <v>0.40134875970274431</v>
      </c>
      <c r="I10" s="13">
        <v>0.30242685919430318</v>
      </c>
      <c r="K10" s="13">
        <v>0.28794850188414278</v>
      </c>
      <c r="L10" s="13">
        <v>0.39170351531371539</v>
      </c>
      <c r="N10" s="13">
        <v>0.2689213179811254</v>
      </c>
      <c r="O10" s="13">
        <v>0.34272295235505917</v>
      </c>
      <c r="P10" s="13">
        <v>0.36944524244621912</v>
      </c>
      <c r="Q10" s="13">
        <v>0.35584421171182112</v>
      </c>
      <c r="S10" s="13">
        <v>0.31383082633059289</v>
      </c>
      <c r="T10" s="13">
        <v>0.3361182100716914</v>
      </c>
      <c r="U10" s="13">
        <v>0.35383174067000372</v>
      </c>
      <c r="V10" s="13">
        <v>0.33087887171860558</v>
      </c>
      <c r="W10" s="13">
        <v>0.36315648769172287</v>
      </c>
      <c r="X10" s="13">
        <v>0.38749319794366438</v>
      </c>
      <c r="Y10" s="13">
        <v>0.33008045646346862</v>
      </c>
      <c r="Z10" s="13">
        <v>0.3453936033276862</v>
      </c>
      <c r="AB10" s="13">
        <v>0.42463434620388041</v>
      </c>
      <c r="AC10" s="13">
        <v>0.33754473064560092</v>
      </c>
      <c r="AD10" s="13">
        <v>0.3142119327421915</v>
      </c>
      <c r="AE10" s="13">
        <v>0.32883310046656972</v>
      </c>
      <c r="AF10" s="13">
        <v>0.2719862378979524</v>
      </c>
      <c r="AH10" s="13">
        <v>0.44300350204713518</v>
      </c>
      <c r="AI10" s="13">
        <v>0.24976299825622139</v>
      </c>
      <c r="AJ10" s="13">
        <v>0.25815009053648919</v>
      </c>
      <c r="AK10" s="13">
        <v>0.24733923746494579</v>
      </c>
      <c r="AL10" s="13">
        <v>0.39191849852147748</v>
      </c>
      <c r="AM10" s="13">
        <v>0.24092306573634589</v>
      </c>
      <c r="AO10" s="13">
        <v>0.41526706890440401</v>
      </c>
      <c r="AP10" s="13">
        <v>0.26777193955810552</v>
      </c>
      <c r="AQ10" s="13">
        <v>0.26046509334698309</v>
      </c>
      <c r="AR10" s="13">
        <v>0.24965984590117379</v>
      </c>
      <c r="AS10" s="13">
        <v>0.44868590095847011</v>
      </c>
      <c r="AT10" s="13">
        <v>0.25015802711928858</v>
      </c>
      <c r="AV10" s="13">
        <v>0.28010078794259052</v>
      </c>
      <c r="AW10" s="13">
        <v>0.26758894789100651</v>
      </c>
      <c r="AX10" s="13">
        <v>0.27896585194797979</v>
      </c>
      <c r="AY10" s="13">
        <v>0.43294885162309721</v>
      </c>
      <c r="AZ10" s="13">
        <v>0.25958649013014501</v>
      </c>
      <c r="BB10" s="13">
        <v>0.41342697687419122</v>
      </c>
      <c r="BC10" s="13">
        <v>0.28860126447901829</v>
      </c>
      <c r="BD10" s="13">
        <v>0.1800657660784499</v>
      </c>
      <c r="BE10" s="13">
        <v>0.23595039708930221</v>
      </c>
      <c r="BF10" s="13">
        <v>0.35233765957854712</v>
      </c>
      <c r="BH10" s="13">
        <v>0.40003187475947932</v>
      </c>
      <c r="BI10" s="13">
        <v>0.30174196685376342</v>
      </c>
      <c r="BJ10" s="13">
        <v>0.17763137478195609</v>
      </c>
      <c r="BK10" s="13">
        <v>0.2186909422187647</v>
      </c>
      <c r="BL10" s="13">
        <v>0.43247912704933139</v>
      </c>
      <c r="BN10" s="13">
        <v>0.28213726830923691</v>
      </c>
      <c r="BO10" s="13">
        <v>0.1617330669065101</v>
      </c>
      <c r="BP10" s="13">
        <v>0.22654069588163711</v>
      </c>
      <c r="BQ10" s="13">
        <v>0.29555502454270499</v>
      </c>
      <c r="BR10" s="13">
        <v>0.40832568329113411</v>
      </c>
      <c r="BS10" s="13">
        <v>0.48156950757563011</v>
      </c>
    </row>
    <row r="11" spans="2:73" ht="19" customHeight="1" x14ac:dyDescent="0.35">
      <c r="B11" s="12" t="s">
        <v>96</v>
      </c>
      <c r="C11" s="13">
        <v>0.20562703990620551</v>
      </c>
      <c r="D11" s="13">
        <v>0.18239194277468079</v>
      </c>
      <c r="E11" s="13">
        <v>0.22301860342180899</v>
      </c>
      <c r="F11" s="13">
        <v>0.23267579179177569</v>
      </c>
      <c r="G11" s="13">
        <v>0.22471984601191081</v>
      </c>
      <c r="H11" s="13">
        <v>0.20598179976634029</v>
      </c>
      <c r="I11" s="13">
        <v>0.17159440645313431</v>
      </c>
      <c r="K11" s="13">
        <v>0.1445021713084535</v>
      </c>
      <c r="L11" s="13">
        <v>0.26722398906396422</v>
      </c>
      <c r="N11" s="13">
        <v>0.130925958672368</v>
      </c>
      <c r="O11" s="13">
        <v>0.20543136916313109</v>
      </c>
      <c r="P11" s="13">
        <v>0.20085907971136399</v>
      </c>
      <c r="Q11" s="13">
        <v>0.26298209467594791</v>
      </c>
      <c r="S11" s="13">
        <v>0.2013176160767744</v>
      </c>
      <c r="T11" s="13">
        <v>0.25416498769437029</v>
      </c>
      <c r="U11" s="13">
        <v>0.19676541068162501</v>
      </c>
      <c r="V11" s="13">
        <v>0.2111391776189569</v>
      </c>
      <c r="W11" s="13">
        <v>0.18463265752582489</v>
      </c>
      <c r="X11" s="13">
        <v>0.15253144690869111</v>
      </c>
      <c r="Y11" s="13">
        <v>0.20400535588477661</v>
      </c>
      <c r="Z11" s="13">
        <v>0.2172264829286592</v>
      </c>
      <c r="AB11" s="13">
        <v>0.21455017576133881</v>
      </c>
      <c r="AC11" s="13">
        <v>0.2135800010127494</v>
      </c>
      <c r="AD11" s="13">
        <v>0.1781017314341731</v>
      </c>
      <c r="AE11" s="13">
        <v>0.2006558704871638</v>
      </c>
      <c r="AF11" s="13">
        <v>0.11391545543158919</v>
      </c>
      <c r="AH11" s="13">
        <v>0.20549959426923561</v>
      </c>
      <c r="AI11" s="13">
        <v>0.1714993440398575</v>
      </c>
      <c r="AJ11" s="13">
        <v>0.13688415919377889</v>
      </c>
      <c r="AK11" s="13">
        <v>0.21495158842737749</v>
      </c>
      <c r="AL11" s="13">
        <v>0.22953496362077291</v>
      </c>
      <c r="AM11" s="13">
        <v>0.16444964896523409</v>
      </c>
      <c r="AO11" s="13">
        <v>0.22274426978684581</v>
      </c>
      <c r="AP11" s="13">
        <v>0.16276922795295129</v>
      </c>
      <c r="AQ11" s="13">
        <v>9.5106127140222319E-2</v>
      </c>
      <c r="AR11" s="13">
        <v>0.2266417525683484</v>
      </c>
      <c r="AS11" s="13">
        <v>0.20267140157113819</v>
      </c>
      <c r="AT11" s="13">
        <v>0.17856884805700129</v>
      </c>
      <c r="AV11" s="13">
        <v>0.16931246295931199</v>
      </c>
      <c r="AW11" s="13">
        <v>8.7838535242073704E-2</v>
      </c>
      <c r="AX11" s="13">
        <v>0.2297598195146755</v>
      </c>
      <c r="AY11" s="13">
        <v>0.18175612309244299</v>
      </c>
      <c r="AZ11" s="13">
        <v>0.1622512271350566</v>
      </c>
      <c r="BB11" s="13">
        <v>0.18977338601270141</v>
      </c>
      <c r="BC11" s="13">
        <v>0.18388225353728599</v>
      </c>
      <c r="BD11" s="13">
        <v>0.1210623373941274</v>
      </c>
      <c r="BE11" s="13">
        <v>0.14264263216323</v>
      </c>
      <c r="BF11" s="13">
        <v>0.25464477460585561</v>
      </c>
      <c r="BH11" s="13">
        <v>0.2062790797477744</v>
      </c>
      <c r="BI11" s="13">
        <v>0.1875115820508429</v>
      </c>
      <c r="BJ11" s="13">
        <v>0.1119699766203433</v>
      </c>
      <c r="BK11" s="13">
        <v>0.15007037276291729</v>
      </c>
      <c r="BL11" s="13">
        <v>0.16731376839774359</v>
      </c>
      <c r="BN11" s="13">
        <v>0.16669608757948789</v>
      </c>
      <c r="BO11" s="13">
        <v>0.13344509149790981</v>
      </c>
      <c r="BP11" s="13">
        <v>0.14905737402489491</v>
      </c>
      <c r="BQ11" s="13">
        <v>0.2143325689006674</v>
      </c>
      <c r="BR11" s="13">
        <v>0.23653739997428391</v>
      </c>
      <c r="BS11" s="13">
        <v>0.19196785893950929</v>
      </c>
    </row>
    <row r="13" spans="2:73" x14ac:dyDescent="0.35">
      <c r="B13" t="s">
        <v>292</v>
      </c>
    </row>
    <row r="14" spans="2:73" x14ac:dyDescent="0.35">
      <c r="B14" t="s">
        <v>9</v>
      </c>
    </row>
    <row r="16" spans="2:73" x14ac:dyDescent="0.35">
      <c r="B16"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U17"/>
  <sheetViews>
    <sheetView showGridLines="0" workbookViewId="0">
      <pane xSplit="2" topLeftCell="C1" activePane="topRight" state="frozen"/>
      <selection pane="topRight" activeCell="B17" sqref="B17"/>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46" customHeight="1" x14ac:dyDescent="0.35">
      <c r="B9" s="12" t="s">
        <v>249</v>
      </c>
      <c r="C9" s="13">
        <v>7.9480219978156477E-2</v>
      </c>
      <c r="D9" s="13">
        <v>0.17930326607061811</v>
      </c>
      <c r="E9" s="13">
        <v>8.8492413757762664E-2</v>
      </c>
      <c r="F9" s="13">
        <v>8.6810039072927267E-2</v>
      </c>
      <c r="G9" s="13">
        <v>7.5145604485472764E-2</v>
      </c>
      <c r="H9" s="13">
        <v>7.7270000341325987E-2</v>
      </c>
      <c r="I9" s="13">
        <v>2.9127841866712741E-2</v>
      </c>
      <c r="K9" s="13">
        <v>8.78902584377661E-2</v>
      </c>
      <c r="L9" s="13">
        <v>7.1252402900259235E-2</v>
      </c>
      <c r="N9" s="13">
        <v>7.6500525071723544E-2</v>
      </c>
      <c r="O9" s="13">
        <v>8.6817626310775484E-2</v>
      </c>
      <c r="P9" s="13">
        <v>8.0268728552634838E-2</v>
      </c>
      <c r="Q9" s="13">
        <v>7.3494925831222455E-2</v>
      </c>
      <c r="S9" s="13">
        <v>8.1126057439909013E-2</v>
      </c>
      <c r="T9" s="13">
        <v>0.1070788162935996</v>
      </c>
      <c r="U9" s="13">
        <v>8.2484016586131317E-3</v>
      </c>
      <c r="V9" s="13">
        <v>4.4143403186779243E-2</v>
      </c>
      <c r="W9" s="13">
        <v>6.6405541727035139E-2</v>
      </c>
      <c r="X9" s="13">
        <v>9.4045189135316398E-2</v>
      </c>
      <c r="Y9" s="13">
        <v>7.6166238270065412E-2</v>
      </c>
      <c r="Z9" s="13">
        <v>0.13016403927480441</v>
      </c>
      <c r="AB9" s="13">
        <v>5.8047706963210002E-2</v>
      </c>
      <c r="AC9" s="13">
        <v>8.430683195197794E-2</v>
      </c>
      <c r="AD9" s="13">
        <v>8.1529106047042374E-2</v>
      </c>
      <c r="AE9" s="13">
        <v>7.2678564611007523E-2</v>
      </c>
      <c r="AF9" s="13">
        <v>8.9616877900960387E-2</v>
      </c>
      <c r="AH9" s="13">
        <v>9.3499913713087662E-2</v>
      </c>
      <c r="AI9" s="13">
        <v>8.6245870443791506E-2</v>
      </c>
      <c r="AJ9" s="13">
        <v>5.2390294630922173E-2</v>
      </c>
      <c r="AK9" s="13">
        <v>3.278491396930943E-2</v>
      </c>
      <c r="AL9" s="13">
        <v>0.21978863239494231</v>
      </c>
      <c r="AM9" s="13">
        <v>2.354468120192919E-2</v>
      </c>
      <c r="AO9" s="13">
        <v>7.9212099842326425E-2</v>
      </c>
      <c r="AP9" s="13">
        <v>9.0534391376431086E-2</v>
      </c>
      <c r="AQ9" s="13">
        <v>5.8094635535518628E-2</v>
      </c>
      <c r="AR9" s="13">
        <v>3.3297354614883673E-2</v>
      </c>
      <c r="AS9" s="13">
        <v>0.20488772628872259</v>
      </c>
      <c r="AT9" s="13">
        <v>3.4471034797187883E-2</v>
      </c>
      <c r="AV9" s="13">
        <v>8.8661052016993133E-2</v>
      </c>
      <c r="AW9" s="13">
        <v>6.3430620697034382E-2</v>
      </c>
      <c r="AX9" s="13">
        <v>5.7028612261236768E-2</v>
      </c>
      <c r="AY9" s="13">
        <v>0.1841468187700932</v>
      </c>
      <c r="AZ9" s="13">
        <v>4.1950382284641492E-2</v>
      </c>
      <c r="BB9" s="13">
        <v>9.1750798215774462E-2</v>
      </c>
      <c r="BC9" s="13">
        <v>7.1113685155647061E-2</v>
      </c>
      <c r="BD9" s="13">
        <v>2.3164157181817649E-2</v>
      </c>
      <c r="BE9" s="13">
        <v>5.1796326810300747E-2</v>
      </c>
      <c r="BF9" s="13">
        <v>0.26549985801657278</v>
      </c>
      <c r="BH9" s="13">
        <v>8.6285257176169042E-2</v>
      </c>
      <c r="BI9" s="13">
        <v>8.9548217460505258E-2</v>
      </c>
      <c r="BJ9" s="13">
        <v>2.0331560999986779E-2</v>
      </c>
      <c r="BK9" s="13">
        <v>3.0257123946533671E-2</v>
      </c>
      <c r="BL9" s="13">
        <v>0.1963558869889469</v>
      </c>
      <c r="BN9" s="13">
        <v>6.7333991163422507E-2</v>
      </c>
      <c r="BO9" s="13">
        <v>2.7844012853199578E-2</v>
      </c>
      <c r="BP9" s="13">
        <v>6.4158067466425356E-2</v>
      </c>
      <c r="BQ9" s="13">
        <v>7.1800482316117908E-2</v>
      </c>
      <c r="BR9" s="13">
        <v>0.27867633522732871</v>
      </c>
      <c r="BS9" s="13">
        <v>9.874679833238291E-2</v>
      </c>
    </row>
    <row r="10" spans="2:73" ht="88" customHeight="1" x14ac:dyDescent="0.35">
      <c r="B10" s="12" t="s">
        <v>250</v>
      </c>
      <c r="C10" s="13">
        <v>0.6111086731161347</v>
      </c>
      <c r="D10" s="13">
        <v>0.55520897652774126</v>
      </c>
      <c r="E10" s="13">
        <v>0.60176879033379393</v>
      </c>
      <c r="F10" s="13">
        <v>0.6494802521723676</v>
      </c>
      <c r="G10" s="13">
        <v>0.60935140855122927</v>
      </c>
      <c r="H10" s="13">
        <v>0.59035786332473217</v>
      </c>
      <c r="I10" s="13">
        <v>0.63398148366254314</v>
      </c>
      <c r="K10" s="13">
        <v>0.64915417930976149</v>
      </c>
      <c r="L10" s="13">
        <v>0.57217095184763944</v>
      </c>
      <c r="N10" s="13">
        <v>0.69803305137143934</v>
      </c>
      <c r="O10" s="13">
        <v>0.63228352167707591</v>
      </c>
      <c r="P10" s="13">
        <v>0.56211623504839403</v>
      </c>
      <c r="Q10" s="13">
        <v>0.56313672502574375</v>
      </c>
      <c r="S10" s="13">
        <v>0.62631766162268543</v>
      </c>
      <c r="T10" s="13">
        <v>0.63068343865258358</v>
      </c>
      <c r="U10" s="13">
        <v>0.64138618466808295</v>
      </c>
      <c r="V10" s="13">
        <v>0.56805397377270173</v>
      </c>
      <c r="W10" s="13">
        <v>0.61393853188868674</v>
      </c>
      <c r="X10" s="13">
        <v>0.6363567529971097</v>
      </c>
      <c r="Y10" s="13">
        <v>0.61736193421947505</v>
      </c>
      <c r="Z10" s="13">
        <v>0.54859440816001714</v>
      </c>
      <c r="AB10" s="13">
        <v>0.58074743742853741</v>
      </c>
      <c r="AC10" s="13">
        <v>0.60329442685513834</v>
      </c>
      <c r="AD10" s="13">
        <v>0.63940050201739429</v>
      </c>
      <c r="AE10" s="13">
        <v>0.68666646963866085</v>
      </c>
      <c r="AF10" s="13">
        <v>0.64968593250736217</v>
      </c>
      <c r="AH10" s="13">
        <v>0.66221791456861501</v>
      </c>
      <c r="AI10" s="13">
        <v>0.70265612094982433</v>
      </c>
      <c r="AJ10" s="13">
        <v>0.6314483826298618</v>
      </c>
      <c r="AK10" s="13">
        <v>0.6695893358210675</v>
      </c>
      <c r="AL10" s="13">
        <v>0.61212918980483944</v>
      </c>
      <c r="AM10" s="13">
        <v>0.4500046876899324</v>
      </c>
      <c r="AO10" s="13">
        <v>0.65112978952669187</v>
      </c>
      <c r="AP10" s="13">
        <v>0.68772774167517947</v>
      </c>
      <c r="AQ10" s="13">
        <v>0.6073318319035671</v>
      </c>
      <c r="AR10" s="13">
        <v>0.6630485626009387</v>
      </c>
      <c r="AS10" s="13">
        <v>0.6665514251682938</v>
      </c>
      <c r="AT10" s="13">
        <v>0.46476986129703979</v>
      </c>
      <c r="AV10" s="13">
        <v>0.69318295225296023</v>
      </c>
      <c r="AW10" s="13">
        <v>0.58053447685686643</v>
      </c>
      <c r="AX10" s="13">
        <v>0.69933870331647419</v>
      </c>
      <c r="AY10" s="13">
        <v>0.67755503363100111</v>
      </c>
      <c r="AZ10" s="13">
        <v>0.4782952523795766</v>
      </c>
      <c r="BB10" s="13">
        <v>0.66200241705765717</v>
      </c>
      <c r="BC10" s="13">
        <v>0.65817704238070029</v>
      </c>
      <c r="BD10" s="13">
        <v>0.51861931760939262</v>
      </c>
      <c r="BE10" s="13">
        <v>0.59321491769911161</v>
      </c>
      <c r="BF10" s="13">
        <v>0.59512669936727736</v>
      </c>
      <c r="BH10" s="13">
        <v>0.65815338540570323</v>
      </c>
      <c r="BI10" s="13">
        <v>0.64334373980108206</v>
      </c>
      <c r="BJ10" s="13">
        <v>0.53750543750546576</v>
      </c>
      <c r="BK10" s="13">
        <v>0.61646849879386167</v>
      </c>
      <c r="BL10" s="13">
        <v>0.71083973875829398</v>
      </c>
      <c r="BN10" s="13">
        <v>0.66736671548505178</v>
      </c>
      <c r="BO10" s="13">
        <v>0.52777595660832</v>
      </c>
      <c r="BP10" s="13">
        <v>0.68007218619858989</v>
      </c>
      <c r="BQ10" s="13">
        <v>0.457753039290001</v>
      </c>
      <c r="BR10" s="13">
        <v>0.57708966122313943</v>
      </c>
      <c r="BS10" s="13">
        <v>0.66283494298865453</v>
      </c>
    </row>
    <row r="11" spans="2:73" ht="46" customHeight="1" x14ac:dyDescent="0.35">
      <c r="B11" s="12" t="s">
        <v>251</v>
      </c>
      <c r="C11" s="13">
        <v>0.20826030269900489</v>
      </c>
      <c r="D11" s="13">
        <v>0.10780125426554051</v>
      </c>
      <c r="E11" s="13">
        <v>0.1608464222737705</v>
      </c>
      <c r="F11" s="13">
        <v>0.172277373281706</v>
      </c>
      <c r="G11" s="13">
        <v>0.20863450459872579</v>
      </c>
      <c r="H11" s="13">
        <v>0.2575750866706264</v>
      </c>
      <c r="I11" s="13">
        <v>0.27415044421193019</v>
      </c>
      <c r="K11" s="13">
        <v>0.21018223778122949</v>
      </c>
      <c r="L11" s="13">
        <v>0.20681599538366091</v>
      </c>
      <c r="N11" s="13">
        <v>0.18411522238692399</v>
      </c>
      <c r="O11" s="13">
        <v>0.20322466365197181</v>
      </c>
      <c r="P11" s="13">
        <v>0.24220525548774649</v>
      </c>
      <c r="Q11" s="13">
        <v>0.20194963979856531</v>
      </c>
      <c r="S11" s="13">
        <v>0.16983438724783079</v>
      </c>
      <c r="T11" s="13">
        <v>0.158768414108341</v>
      </c>
      <c r="U11" s="13">
        <v>0.26533572743759992</v>
      </c>
      <c r="V11" s="13">
        <v>0.30885509224493263</v>
      </c>
      <c r="W11" s="13">
        <v>0.22237898514564941</v>
      </c>
      <c r="X11" s="13">
        <v>0.20642970449577791</v>
      </c>
      <c r="Y11" s="13">
        <v>0.17058499810411629</v>
      </c>
      <c r="Z11" s="13">
        <v>0.20935974574410721</v>
      </c>
      <c r="AB11" s="13">
        <v>0.20598779760551181</v>
      </c>
      <c r="AC11" s="13">
        <v>0.2128359293951077</v>
      </c>
      <c r="AD11" s="13">
        <v>0.22599446189684569</v>
      </c>
      <c r="AE11" s="13">
        <v>0.16702647880453561</v>
      </c>
      <c r="AF11" s="13">
        <v>0.2182154888702538</v>
      </c>
      <c r="AH11" s="13">
        <v>0.14116544776548409</v>
      </c>
      <c r="AI11" s="13">
        <v>0.15851743426771989</v>
      </c>
      <c r="AJ11" s="13">
        <v>0.27337556020616183</v>
      </c>
      <c r="AK11" s="13">
        <v>0.19595463185570239</v>
      </c>
      <c r="AL11" s="13">
        <v>9.1200885481347249E-2</v>
      </c>
      <c r="AM11" s="13">
        <v>0.43622225590119051</v>
      </c>
      <c r="AO11" s="13">
        <v>0.15303850010218609</v>
      </c>
      <c r="AP11" s="13">
        <v>0.17470094819048401</v>
      </c>
      <c r="AQ11" s="13">
        <v>0.28332976698550749</v>
      </c>
      <c r="AR11" s="13">
        <v>0.1987125367136833</v>
      </c>
      <c r="AS11" s="13">
        <v>6.1683650172941307E-2</v>
      </c>
      <c r="AT11" s="13">
        <v>0.41574676340135369</v>
      </c>
      <c r="AV11" s="13">
        <v>0.16366203029112389</v>
      </c>
      <c r="AW11" s="13">
        <v>0.319400407907516</v>
      </c>
      <c r="AX11" s="13">
        <v>0.16927165605032429</v>
      </c>
      <c r="AY11" s="13">
        <v>6.6008495457301697E-2</v>
      </c>
      <c r="AZ11" s="13">
        <v>0.39883097576441329</v>
      </c>
      <c r="BB11" s="13">
        <v>0.1553962881795069</v>
      </c>
      <c r="BC11" s="13">
        <v>0.22498072992327409</v>
      </c>
      <c r="BD11" s="13">
        <v>0.39512892269914501</v>
      </c>
      <c r="BE11" s="13">
        <v>0.25527270636075311</v>
      </c>
      <c r="BF11" s="13">
        <v>9.1940917561658439E-2</v>
      </c>
      <c r="BH11" s="13">
        <v>0.16585210605109471</v>
      </c>
      <c r="BI11" s="13">
        <v>0.21918957105903361</v>
      </c>
      <c r="BJ11" s="13">
        <v>0.38975398237851028</v>
      </c>
      <c r="BK11" s="13">
        <v>0.2418479267358494</v>
      </c>
      <c r="BL11" s="13">
        <v>5.7743869861457617E-2</v>
      </c>
      <c r="BN11" s="13">
        <v>0.21243762381630751</v>
      </c>
      <c r="BO11" s="13">
        <v>0.3817528254466811</v>
      </c>
      <c r="BP11" s="13">
        <v>0.1739040351331641</v>
      </c>
      <c r="BQ11" s="13">
        <v>0.40554967845084039</v>
      </c>
      <c r="BR11" s="13">
        <v>7.6229061695057027E-2</v>
      </c>
      <c r="BS11" s="13">
        <v>0.13628398418240889</v>
      </c>
    </row>
    <row r="12" spans="2:73" ht="19" customHeight="1" x14ac:dyDescent="0.35">
      <c r="B12" s="12" t="s">
        <v>96</v>
      </c>
      <c r="C12" s="13">
        <v>0.1011508042067041</v>
      </c>
      <c r="D12" s="13">
        <v>0.15768650313610039</v>
      </c>
      <c r="E12" s="13">
        <v>0.148892373634673</v>
      </c>
      <c r="F12" s="13">
        <v>9.1432335472998935E-2</v>
      </c>
      <c r="G12" s="13">
        <v>0.10686848236457221</v>
      </c>
      <c r="H12" s="13">
        <v>7.4797049663315435E-2</v>
      </c>
      <c r="I12" s="13">
        <v>6.2740230258813895E-2</v>
      </c>
      <c r="K12" s="13">
        <v>5.2773324471242847E-2</v>
      </c>
      <c r="L12" s="13">
        <v>0.1497606498684404</v>
      </c>
      <c r="N12" s="13">
        <v>4.1351201169913143E-2</v>
      </c>
      <c r="O12" s="13">
        <v>7.7674188360176685E-2</v>
      </c>
      <c r="P12" s="13">
        <v>0.1154097809112245</v>
      </c>
      <c r="Q12" s="13">
        <v>0.1614187093444685</v>
      </c>
      <c r="S12" s="13">
        <v>0.1227218936895748</v>
      </c>
      <c r="T12" s="13">
        <v>0.1034693309454755</v>
      </c>
      <c r="U12" s="13">
        <v>8.5029686235704033E-2</v>
      </c>
      <c r="V12" s="13">
        <v>7.8947530795586446E-2</v>
      </c>
      <c r="W12" s="13">
        <v>9.7276941238628761E-2</v>
      </c>
      <c r="X12" s="13">
        <v>6.3168353371796215E-2</v>
      </c>
      <c r="Y12" s="13">
        <v>0.1358868294063432</v>
      </c>
      <c r="Z12" s="13">
        <v>0.1118818068210712</v>
      </c>
      <c r="AB12" s="13">
        <v>0.15521705800274099</v>
      </c>
      <c r="AC12" s="13">
        <v>9.9562811797775846E-2</v>
      </c>
      <c r="AD12" s="13">
        <v>5.3075930038717592E-2</v>
      </c>
      <c r="AE12" s="13">
        <v>7.3628486945795976E-2</v>
      </c>
      <c r="AF12" s="13">
        <v>4.2481700721423772E-2</v>
      </c>
      <c r="AH12" s="13">
        <v>0.1031167239528132</v>
      </c>
      <c r="AI12" s="13">
        <v>5.2580574338664358E-2</v>
      </c>
      <c r="AJ12" s="13">
        <v>4.2785762533054147E-2</v>
      </c>
      <c r="AK12" s="13">
        <v>0.10167111835392061</v>
      </c>
      <c r="AL12" s="13">
        <v>7.688129231887067E-2</v>
      </c>
      <c r="AM12" s="13">
        <v>9.0228375206948111E-2</v>
      </c>
      <c r="AO12" s="13">
        <v>0.11661961052879551</v>
      </c>
      <c r="AP12" s="13">
        <v>4.7036918757905291E-2</v>
      </c>
      <c r="AQ12" s="13">
        <v>5.1243765575406927E-2</v>
      </c>
      <c r="AR12" s="13">
        <v>0.1049415460704944</v>
      </c>
      <c r="AS12" s="13">
        <v>6.6877198370042329E-2</v>
      </c>
      <c r="AT12" s="13">
        <v>8.5012340504418443E-2</v>
      </c>
      <c r="AV12" s="13">
        <v>5.4493965438922883E-2</v>
      </c>
      <c r="AW12" s="13">
        <v>3.6634494538583057E-2</v>
      </c>
      <c r="AX12" s="13">
        <v>7.4361028371964649E-2</v>
      </c>
      <c r="AY12" s="13">
        <v>7.2289652141604141E-2</v>
      </c>
      <c r="AZ12" s="13">
        <v>8.0923389571368368E-2</v>
      </c>
      <c r="BB12" s="13">
        <v>9.0850496547061205E-2</v>
      </c>
      <c r="BC12" s="13">
        <v>4.5728542540378718E-2</v>
      </c>
      <c r="BD12" s="13">
        <v>6.3087602509644472E-2</v>
      </c>
      <c r="BE12" s="13">
        <v>9.9716049129834436E-2</v>
      </c>
      <c r="BF12" s="13">
        <v>4.7432525054491123E-2</v>
      </c>
      <c r="BH12" s="13">
        <v>8.970925136703306E-2</v>
      </c>
      <c r="BI12" s="13">
        <v>4.7918471679379057E-2</v>
      </c>
      <c r="BJ12" s="13">
        <v>5.2409019116037119E-2</v>
      </c>
      <c r="BK12" s="13">
        <v>0.11142645052375511</v>
      </c>
      <c r="BL12" s="13">
        <v>3.5060504391301539E-2</v>
      </c>
      <c r="BN12" s="13">
        <v>5.2861669535218113E-2</v>
      </c>
      <c r="BO12" s="13">
        <v>6.2627205091799282E-2</v>
      </c>
      <c r="BP12" s="13">
        <v>8.1865711201820485E-2</v>
      </c>
      <c r="BQ12" s="13">
        <v>6.4896799943040762E-2</v>
      </c>
      <c r="BR12" s="13">
        <v>6.8004941854475059E-2</v>
      </c>
      <c r="BS12" s="13">
        <v>0.1021342744965536</v>
      </c>
    </row>
    <row r="14" spans="2:73" x14ac:dyDescent="0.35">
      <c r="B14" t="s">
        <v>292</v>
      </c>
    </row>
    <row r="15" spans="2:73" x14ac:dyDescent="0.35">
      <c r="B15" t="s">
        <v>9</v>
      </c>
    </row>
    <row r="17" spans="2:2" x14ac:dyDescent="0.35">
      <c r="B17"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E17"/>
  <sheetViews>
    <sheetView showGridLines="0" workbookViewId="0"/>
  </sheetViews>
  <sheetFormatPr defaultRowHeight="14.5" x14ac:dyDescent="0.35"/>
  <cols>
    <col min="1" max="1" width="5" customWidth="1"/>
    <col min="2" max="2" width="25" customWidth="1"/>
    <col min="3" max="5" width="20" customWidth="1"/>
  </cols>
  <sheetData>
    <row r="2" spans="2:5" ht="40" customHeight="1" x14ac:dyDescent="0.35">
      <c r="D2" s="14" t="s">
        <v>345</v>
      </c>
    </row>
    <row r="6" spans="2:5" ht="50.15" customHeight="1" x14ac:dyDescent="0.35">
      <c r="C6" s="15" t="s">
        <v>346</v>
      </c>
      <c r="D6" s="15" t="s">
        <v>347</v>
      </c>
      <c r="E6" s="15" t="s">
        <v>348</v>
      </c>
    </row>
    <row r="7" spans="2:5" x14ac:dyDescent="0.35">
      <c r="B7" s="12" t="s">
        <v>253</v>
      </c>
      <c r="C7" s="13">
        <v>0.37866982566045709</v>
      </c>
      <c r="D7" s="13">
        <v>0.45827113338389569</v>
      </c>
      <c r="E7" s="13">
        <v>0.34703343438261047</v>
      </c>
    </row>
    <row r="8" spans="2:5" ht="29" x14ac:dyDescent="0.35">
      <c r="B8" s="12" t="s">
        <v>254</v>
      </c>
      <c r="C8" s="13">
        <v>0.190482288748648</v>
      </c>
      <c r="D8" s="13">
        <v>0.21423550832768001</v>
      </c>
      <c r="E8" s="13">
        <v>0.27942670980131429</v>
      </c>
    </row>
    <row r="9" spans="2:5" ht="29" x14ac:dyDescent="0.35">
      <c r="B9" s="12" t="s">
        <v>255</v>
      </c>
      <c r="C9" s="13">
        <v>0.17559341673682399</v>
      </c>
      <c r="D9" s="13">
        <v>0.1911289421249289</v>
      </c>
      <c r="E9" s="13">
        <v>0.20995182596631601</v>
      </c>
    </row>
    <row r="10" spans="2:5" x14ac:dyDescent="0.35">
      <c r="B10" s="12" t="s">
        <v>96</v>
      </c>
      <c r="C10" s="13">
        <v>0.25525446885407099</v>
      </c>
      <c r="D10" s="13">
        <v>0.13636441616349551</v>
      </c>
      <c r="E10" s="13">
        <v>0.16358802984975929</v>
      </c>
    </row>
    <row r="13" spans="2:5" x14ac:dyDescent="0.35">
      <c r="B13" t="s">
        <v>292</v>
      </c>
    </row>
    <row r="14" spans="2:5" x14ac:dyDescent="0.35">
      <c r="B14" t="s">
        <v>9</v>
      </c>
    </row>
    <row r="17" spans="2:2" x14ac:dyDescent="0.35">
      <c r="B17" t="str">
        <f>HYPERLINK("#Contents!A1", "Return to Contents")</f>
        <v>Return to Contents</v>
      </c>
    </row>
  </sheetData>
  <pageMargins left="0.75" right="0.75" top="1" bottom="1" header="0.5" footer="0.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U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253</v>
      </c>
      <c r="C9" s="13">
        <v>0.34703343438261047</v>
      </c>
      <c r="D9" s="13">
        <v>0.2351298819483692</v>
      </c>
      <c r="E9" s="13">
        <v>0.27696957097123631</v>
      </c>
      <c r="F9" s="13">
        <v>0.3728677191771354</v>
      </c>
      <c r="G9" s="13">
        <v>0.34709673482064501</v>
      </c>
      <c r="H9" s="13">
        <v>0.37469756093762713</v>
      </c>
      <c r="I9" s="13">
        <v>0.41040814413134902</v>
      </c>
      <c r="K9" s="13">
        <v>0.35324207207476399</v>
      </c>
      <c r="L9" s="13">
        <v>0.3416206656832857</v>
      </c>
      <c r="N9" s="13">
        <v>0.31334513734008351</v>
      </c>
      <c r="O9" s="13">
        <v>0.37387549699483857</v>
      </c>
      <c r="P9" s="13">
        <v>0.35438320832570608</v>
      </c>
      <c r="Q9" s="13">
        <v>0.33150966794940079</v>
      </c>
      <c r="S9" s="13">
        <v>0.31608973681439118</v>
      </c>
      <c r="T9" s="13">
        <v>0.28717725640303582</v>
      </c>
      <c r="U9" s="13">
        <v>0.43625383860803019</v>
      </c>
      <c r="V9" s="13">
        <v>0.4318437352804515</v>
      </c>
      <c r="W9" s="13">
        <v>0.40795348093647621</v>
      </c>
      <c r="X9" s="13">
        <v>0.33689589583174701</v>
      </c>
      <c r="Y9" s="13">
        <v>0.25188431969979108</v>
      </c>
      <c r="Z9" s="13">
        <v>0.32250999117468532</v>
      </c>
      <c r="AB9" s="13">
        <v>0.26447121809704582</v>
      </c>
      <c r="AC9" s="13">
        <v>0.36478554410330721</v>
      </c>
      <c r="AD9" s="13">
        <v>0.38810064089065588</v>
      </c>
      <c r="AE9" s="13">
        <v>0.3568945271607844</v>
      </c>
      <c r="AF9" s="13">
        <v>0.35303765181523578</v>
      </c>
      <c r="AH9" s="13">
        <v>0.29037659937083449</v>
      </c>
      <c r="AI9" s="13">
        <v>0.38278991379107769</v>
      </c>
      <c r="AJ9" s="13">
        <v>0.51221743965886291</v>
      </c>
      <c r="AK9" s="13">
        <v>0.27877445857287497</v>
      </c>
      <c r="AL9" s="13">
        <v>0.1469736794601475</v>
      </c>
      <c r="AM9" s="13">
        <v>0.51555607229200673</v>
      </c>
      <c r="AO9" s="13">
        <v>0.29686086779161458</v>
      </c>
      <c r="AP9" s="13">
        <v>0.38281333188166861</v>
      </c>
      <c r="AQ9" s="13">
        <v>0.51988892959119681</v>
      </c>
      <c r="AR9" s="13">
        <v>0.28237136898714421</v>
      </c>
      <c r="AS9" s="13">
        <v>0.16478998573231191</v>
      </c>
      <c r="AT9" s="13">
        <v>0.49631062695727352</v>
      </c>
      <c r="AV9" s="13">
        <v>0.38594526285182812</v>
      </c>
      <c r="AW9" s="13">
        <v>0.44659222393999087</v>
      </c>
      <c r="AX9" s="13">
        <v>0.27769416374017131</v>
      </c>
      <c r="AY9" s="13">
        <v>0.2058922126581523</v>
      </c>
      <c r="AZ9" s="13">
        <v>0.5043274641540032</v>
      </c>
      <c r="BB9" s="13">
        <v>0.31241525662213948</v>
      </c>
      <c r="BC9" s="13">
        <v>0.4082695062765293</v>
      </c>
      <c r="BD9" s="13">
        <v>0.53970321041033187</v>
      </c>
      <c r="BE9" s="13">
        <v>0.32034755813871368</v>
      </c>
      <c r="BF9" s="13">
        <v>0.15830080274503261</v>
      </c>
      <c r="BH9" s="13">
        <v>0.32519760791483271</v>
      </c>
      <c r="BI9" s="13">
        <v>0.40915046466139982</v>
      </c>
      <c r="BJ9" s="13">
        <v>0.53822450057331694</v>
      </c>
      <c r="BK9" s="13">
        <v>0.30775690003730932</v>
      </c>
      <c r="BL9" s="13">
        <v>0.17305255748582549</v>
      </c>
      <c r="BN9" s="13">
        <v>0.38517187081188681</v>
      </c>
      <c r="BO9" s="13">
        <v>0.50339282988435463</v>
      </c>
      <c r="BP9" s="13">
        <v>0.33117746479634208</v>
      </c>
      <c r="BQ9" s="13">
        <v>0.47381143383505703</v>
      </c>
      <c r="BR9" s="13">
        <v>0.18407135191089349</v>
      </c>
      <c r="BS9" s="13">
        <v>0.27973778416149497</v>
      </c>
    </row>
    <row r="10" spans="2:73" ht="32.15" customHeight="1" x14ac:dyDescent="0.35">
      <c r="B10" s="12" t="s">
        <v>254</v>
      </c>
      <c r="C10" s="13">
        <v>0.27942670980131429</v>
      </c>
      <c r="D10" s="13">
        <v>0.26798879965101791</v>
      </c>
      <c r="E10" s="13">
        <v>0.27174398387058479</v>
      </c>
      <c r="F10" s="13">
        <v>0.23709988175845639</v>
      </c>
      <c r="G10" s="13">
        <v>0.30748600431723228</v>
      </c>
      <c r="H10" s="13">
        <v>0.27824236715442208</v>
      </c>
      <c r="I10" s="13">
        <v>0.29754976335560918</v>
      </c>
      <c r="K10" s="13">
        <v>0.33164862461148309</v>
      </c>
      <c r="L10" s="13">
        <v>0.22784524949975429</v>
      </c>
      <c r="N10" s="13">
        <v>0.31584290210947102</v>
      </c>
      <c r="O10" s="13">
        <v>0.27253350648720093</v>
      </c>
      <c r="P10" s="13">
        <v>0.26979858475023077</v>
      </c>
      <c r="Q10" s="13">
        <v>0.26708539348311688</v>
      </c>
      <c r="S10" s="13">
        <v>0.28637912961295731</v>
      </c>
      <c r="T10" s="13">
        <v>0.288956334092628</v>
      </c>
      <c r="U10" s="13">
        <v>0.22026692774043419</v>
      </c>
      <c r="V10" s="13">
        <v>0.28219536418539309</v>
      </c>
      <c r="W10" s="13">
        <v>0.26789492777102192</v>
      </c>
      <c r="X10" s="13">
        <v>0.28555498515339511</v>
      </c>
      <c r="Y10" s="13">
        <v>0.33861214914276522</v>
      </c>
      <c r="Z10" s="13">
        <v>0.25815174344658809</v>
      </c>
      <c r="AB10" s="13">
        <v>0.34985565974135441</v>
      </c>
      <c r="AC10" s="13">
        <v>0.24892099709550619</v>
      </c>
      <c r="AD10" s="13">
        <v>0.32514036795227969</v>
      </c>
      <c r="AE10" s="13">
        <v>0.27035243693270972</v>
      </c>
      <c r="AF10" s="13">
        <v>0.27403154551348918</v>
      </c>
      <c r="AH10" s="13">
        <v>0.3101002807677109</v>
      </c>
      <c r="AI10" s="13">
        <v>0.27534513456580778</v>
      </c>
      <c r="AJ10" s="13">
        <v>0.21494671138530949</v>
      </c>
      <c r="AK10" s="13">
        <v>0.37558465056566842</v>
      </c>
      <c r="AL10" s="13">
        <v>0.26916730174665682</v>
      </c>
      <c r="AM10" s="13">
        <v>0.22660492687089259</v>
      </c>
      <c r="AO10" s="13">
        <v>0.32324399229155309</v>
      </c>
      <c r="AP10" s="13">
        <v>0.26693214743580151</v>
      </c>
      <c r="AQ10" s="13">
        <v>0.20802042436797841</v>
      </c>
      <c r="AR10" s="13">
        <v>0.40208294253184912</v>
      </c>
      <c r="AS10" s="13">
        <v>0.24320679845570439</v>
      </c>
      <c r="AT10" s="13">
        <v>0.22976436085470939</v>
      </c>
      <c r="AV10" s="13">
        <v>0.26465871739402003</v>
      </c>
      <c r="AW10" s="13">
        <v>0.20870666595468229</v>
      </c>
      <c r="AX10" s="13">
        <v>0.38688423782785197</v>
      </c>
      <c r="AY10" s="13">
        <v>0.27872959367594652</v>
      </c>
      <c r="AZ10" s="13">
        <v>0.23021722936842859</v>
      </c>
      <c r="BB10" s="13">
        <v>0.30471404313492728</v>
      </c>
      <c r="BC10" s="13">
        <v>0.27202433347576599</v>
      </c>
      <c r="BD10" s="13">
        <v>0.2396928802971266</v>
      </c>
      <c r="BE10" s="13">
        <v>0.33748774365325351</v>
      </c>
      <c r="BF10" s="13">
        <v>0.29782874000977372</v>
      </c>
      <c r="BH10" s="13">
        <v>0.30875941399045947</v>
      </c>
      <c r="BI10" s="13">
        <v>0.25491708899587617</v>
      </c>
      <c r="BJ10" s="13">
        <v>0.23328304765857069</v>
      </c>
      <c r="BK10" s="13">
        <v>0.36448537462728281</v>
      </c>
      <c r="BL10" s="13">
        <v>0.31768242604225949</v>
      </c>
      <c r="BN10" s="13">
        <v>0.26580716856916348</v>
      </c>
      <c r="BO10" s="13">
        <v>0.22409056898303431</v>
      </c>
      <c r="BP10" s="13">
        <v>0.36832392480387138</v>
      </c>
      <c r="BQ10" s="13">
        <v>0.2436102332943387</v>
      </c>
      <c r="BR10" s="13">
        <v>0.19799241804722709</v>
      </c>
      <c r="BS10" s="13">
        <v>0.32502584441133792</v>
      </c>
    </row>
    <row r="11" spans="2:73" ht="32.15" customHeight="1" x14ac:dyDescent="0.35">
      <c r="B11" s="12" t="s">
        <v>255</v>
      </c>
      <c r="C11" s="13">
        <v>0.20995182596631601</v>
      </c>
      <c r="D11" s="13">
        <v>0.31570916976995089</v>
      </c>
      <c r="E11" s="13">
        <v>0.30926584694048359</v>
      </c>
      <c r="F11" s="13">
        <v>0.2114856495331722</v>
      </c>
      <c r="G11" s="13">
        <v>0.17495923865022209</v>
      </c>
      <c r="H11" s="13">
        <v>0.1977399738889449</v>
      </c>
      <c r="I11" s="13">
        <v>0.1249403454415365</v>
      </c>
      <c r="K11" s="13">
        <v>0.22113521087211491</v>
      </c>
      <c r="L11" s="13">
        <v>0.19695638675061539</v>
      </c>
      <c r="N11" s="13">
        <v>0.2486424758109135</v>
      </c>
      <c r="O11" s="13">
        <v>0.21352600298079369</v>
      </c>
      <c r="P11" s="13">
        <v>0.22243200087148421</v>
      </c>
      <c r="Q11" s="13">
        <v>0.16728561164234279</v>
      </c>
      <c r="S11" s="13">
        <v>0.22294469088899069</v>
      </c>
      <c r="T11" s="13">
        <v>0.230880635352949</v>
      </c>
      <c r="U11" s="13">
        <v>0.18576047839843099</v>
      </c>
      <c r="V11" s="13">
        <v>0.15474770017162801</v>
      </c>
      <c r="W11" s="13">
        <v>0.20949922649628769</v>
      </c>
      <c r="X11" s="13">
        <v>0.21450112379693259</v>
      </c>
      <c r="Y11" s="13">
        <v>0.26804803074044509</v>
      </c>
      <c r="Z11" s="13">
        <v>0.21040251821154021</v>
      </c>
      <c r="AB11" s="13">
        <v>0.1834723667256207</v>
      </c>
      <c r="AC11" s="13">
        <v>0.2192892283278523</v>
      </c>
      <c r="AD11" s="13">
        <v>0.19467698744007</v>
      </c>
      <c r="AE11" s="13">
        <v>0.21460668502464031</v>
      </c>
      <c r="AF11" s="13">
        <v>0.28683801473718562</v>
      </c>
      <c r="AH11" s="13">
        <v>0.2338918890415228</v>
      </c>
      <c r="AI11" s="13">
        <v>0.23356627576519531</v>
      </c>
      <c r="AJ11" s="13">
        <v>0.16772539837428141</v>
      </c>
      <c r="AK11" s="13">
        <v>0.12701841725986979</v>
      </c>
      <c r="AL11" s="13">
        <v>0.3765694403465315</v>
      </c>
      <c r="AM11" s="13">
        <v>0.14005600990005079</v>
      </c>
      <c r="AO11" s="13">
        <v>0.2075678729040859</v>
      </c>
      <c r="AP11" s="13">
        <v>0.2336602664627625</v>
      </c>
      <c r="AQ11" s="13">
        <v>0.16782825474898949</v>
      </c>
      <c r="AR11" s="13">
        <v>0.1184388858474779</v>
      </c>
      <c r="AS11" s="13">
        <v>0.39665457202642329</v>
      </c>
      <c r="AT11" s="13">
        <v>0.1516660981212955</v>
      </c>
      <c r="AV11" s="13">
        <v>0.24243229503819369</v>
      </c>
      <c r="AW11" s="13">
        <v>0.23841694238166661</v>
      </c>
      <c r="AX11" s="13">
        <v>0.15760492626862971</v>
      </c>
      <c r="AY11" s="13">
        <v>0.32950801148369019</v>
      </c>
      <c r="AZ11" s="13">
        <v>0.14645738997384999</v>
      </c>
      <c r="BB11" s="13">
        <v>0.23227807144654711</v>
      </c>
      <c r="BC11" s="13">
        <v>0.21401604983524231</v>
      </c>
      <c r="BD11" s="13">
        <v>0.1366984804169098</v>
      </c>
      <c r="BE11" s="13">
        <v>0.18434504811460811</v>
      </c>
      <c r="BF11" s="13">
        <v>0.34565839003693971</v>
      </c>
      <c r="BH11" s="13">
        <v>0.21881533931890701</v>
      </c>
      <c r="BI11" s="13">
        <v>0.22498501803792481</v>
      </c>
      <c r="BJ11" s="13">
        <v>0.14572396542366101</v>
      </c>
      <c r="BK11" s="13">
        <v>0.18103138667999949</v>
      </c>
      <c r="BL11" s="13">
        <v>0.36330230549358261</v>
      </c>
      <c r="BN11" s="13">
        <v>0.20856250289709871</v>
      </c>
      <c r="BO11" s="13">
        <v>0.1635087199065603</v>
      </c>
      <c r="BP11" s="13">
        <v>0.17940837417275851</v>
      </c>
      <c r="BQ11" s="13">
        <v>0.18393027302151529</v>
      </c>
      <c r="BR11" s="13">
        <v>0.32202754423414021</v>
      </c>
      <c r="BS11" s="13">
        <v>0.24724335190109659</v>
      </c>
    </row>
    <row r="12" spans="2:73" ht="19" customHeight="1" x14ac:dyDescent="0.35">
      <c r="B12" s="12" t="s">
        <v>96</v>
      </c>
      <c r="C12" s="13">
        <v>0.16358802984975929</v>
      </c>
      <c r="D12" s="13">
        <v>0.18117214863066211</v>
      </c>
      <c r="E12" s="13">
        <v>0.14202059821769519</v>
      </c>
      <c r="F12" s="13">
        <v>0.17854674953123589</v>
      </c>
      <c r="G12" s="13">
        <v>0.17045802221190051</v>
      </c>
      <c r="H12" s="13">
        <v>0.14932009801900581</v>
      </c>
      <c r="I12" s="13">
        <v>0.16710174707150521</v>
      </c>
      <c r="K12" s="13">
        <v>9.3974092441637957E-2</v>
      </c>
      <c r="L12" s="13">
        <v>0.23357769806634451</v>
      </c>
      <c r="N12" s="13">
        <v>0.122169484739532</v>
      </c>
      <c r="O12" s="13">
        <v>0.14006499353716681</v>
      </c>
      <c r="P12" s="13">
        <v>0.15338620605257869</v>
      </c>
      <c r="Q12" s="13">
        <v>0.23411932692513951</v>
      </c>
      <c r="S12" s="13">
        <v>0.17458644268366069</v>
      </c>
      <c r="T12" s="13">
        <v>0.19298577415138701</v>
      </c>
      <c r="U12" s="13">
        <v>0.1577187552531045</v>
      </c>
      <c r="V12" s="13">
        <v>0.13121320036252729</v>
      </c>
      <c r="W12" s="13">
        <v>0.1146523647962141</v>
      </c>
      <c r="X12" s="13">
        <v>0.1630479952179254</v>
      </c>
      <c r="Y12" s="13">
        <v>0.1414555004169987</v>
      </c>
      <c r="Z12" s="13">
        <v>0.20893574716718619</v>
      </c>
      <c r="AB12" s="13">
        <v>0.20220075543597921</v>
      </c>
      <c r="AC12" s="13">
        <v>0.16700423047333429</v>
      </c>
      <c r="AD12" s="13">
        <v>9.2082003716994432E-2</v>
      </c>
      <c r="AE12" s="13">
        <v>0.1581463508818656</v>
      </c>
      <c r="AF12" s="13">
        <v>8.609278793408956E-2</v>
      </c>
      <c r="AH12" s="13">
        <v>0.1656312308199317</v>
      </c>
      <c r="AI12" s="13">
        <v>0.10829867587791921</v>
      </c>
      <c r="AJ12" s="13">
        <v>0.10511045058154631</v>
      </c>
      <c r="AK12" s="13">
        <v>0.21862247360158671</v>
      </c>
      <c r="AL12" s="13">
        <v>0.2072895784466639</v>
      </c>
      <c r="AM12" s="13">
        <v>0.1177829909370499</v>
      </c>
      <c r="AO12" s="13">
        <v>0.17232726701274631</v>
      </c>
      <c r="AP12" s="13">
        <v>0.11659425421976739</v>
      </c>
      <c r="AQ12" s="13">
        <v>0.1042623912918353</v>
      </c>
      <c r="AR12" s="13">
        <v>0.19710680263352881</v>
      </c>
      <c r="AS12" s="13">
        <v>0.19534864378556019</v>
      </c>
      <c r="AT12" s="13">
        <v>0.1222589140667216</v>
      </c>
      <c r="AV12" s="13">
        <v>0.1069637247159583</v>
      </c>
      <c r="AW12" s="13">
        <v>0.1062841677236602</v>
      </c>
      <c r="AX12" s="13">
        <v>0.17781667216334709</v>
      </c>
      <c r="AY12" s="13">
        <v>0.18587018218221099</v>
      </c>
      <c r="AZ12" s="13">
        <v>0.1189979165037182</v>
      </c>
      <c r="BB12" s="13">
        <v>0.1505926287963858</v>
      </c>
      <c r="BC12" s="13">
        <v>0.1056901104124623</v>
      </c>
      <c r="BD12" s="13">
        <v>8.3905428875631557E-2</v>
      </c>
      <c r="BE12" s="13">
        <v>0.15781965009342469</v>
      </c>
      <c r="BF12" s="13">
        <v>0.19821206720825391</v>
      </c>
      <c r="BH12" s="13">
        <v>0.14722763877580081</v>
      </c>
      <c r="BI12" s="13">
        <v>0.1109474283047991</v>
      </c>
      <c r="BJ12" s="13">
        <v>8.276848634445122E-2</v>
      </c>
      <c r="BK12" s="13">
        <v>0.14672633865540841</v>
      </c>
      <c r="BL12" s="13">
        <v>0.14596271097833241</v>
      </c>
      <c r="BN12" s="13">
        <v>0.14045845772185109</v>
      </c>
      <c r="BO12" s="13">
        <v>0.1090078812260506</v>
      </c>
      <c r="BP12" s="13">
        <v>0.12109023622702771</v>
      </c>
      <c r="BQ12" s="13">
        <v>9.8648059849089212E-2</v>
      </c>
      <c r="BR12" s="13">
        <v>0.29590868580773971</v>
      </c>
      <c r="BS12" s="13">
        <v>0.14799301952607041</v>
      </c>
    </row>
    <row r="14" spans="2:73" x14ac:dyDescent="0.35">
      <c r="B14" t="s">
        <v>292</v>
      </c>
    </row>
    <row r="15" spans="2:73" x14ac:dyDescent="0.35">
      <c r="B15" t="s">
        <v>9</v>
      </c>
    </row>
    <row r="17" spans="2:2" x14ac:dyDescent="0.35">
      <c r="B17"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U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253</v>
      </c>
      <c r="C9" s="13">
        <v>0.45827113338389569</v>
      </c>
      <c r="D9" s="13">
        <v>0.49783834542217947</v>
      </c>
      <c r="E9" s="13">
        <v>0.52009752247874974</v>
      </c>
      <c r="F9" s="13">
        <v>0.52251132655866017</v>
      </c>
      <c r="G9" s="13">
        <v>0.50183019921478145</v>
      </c>
      <c r="H9" s="13">
        <v>0.41747335144628378</v>
      </c>
      <c r="I9" s="13">
        <v>0.3522093919919651</v>
      </c>
      <c r="K9" s="13">
        <v>0.50641169482245896</v>
      </c>
      <c r="L9" s="13">
        <v>0.40888774680933088</v>
      </c>
      <c r="N9" s="13">
        <v>0.55154884347529165</v>
      </c>
      <c r="O9" s="13">
        <v>0.48621470056925231</v>
      </c>
      <c r="P9" s="13">
        <v>0.41989548158030499</v>
      </c>
      <c r="Q9" s="13">
        <v>0.39117115947247272</v>
      </c>
      <c r="S9" s="13">
        <v>0.47394888536768559</v>
      </c>
      <c r="T9" s="13">
        <v>0.5132272176066216</v>
      </c>
      <c r="U9" s="13">
        <v>0.4992845604083016</v>
      </c>
      <c r="V9" s="13">
        <v>0.38953828138450758</v>
      </c>
      <c r="W9" s="13">
        <v>0.45959806027691691</v>
      </c>
      <c r="X9" s="13">
        <v>0.39964298734727582</v>
      </c>
      <c r="Y9" s="13">
        <v>0.43932890532707403</v>
      </c>
      <c r="Z9" s="13">
        <v>0.47283686569353961</v>
      </c>
      <c r="AB9" s="13">
        <v>0.40480923232038291</v>
      </c>
      <c r="AC9" s="13">
        <v>0.45822020312672501</v>
      </c>
      <c r="AD9" s="13">
        <v>0.48605507009791199</v>
      </c>
      <c r="AE9" s="13">
        <v>0.49556720904738588</v>
      </c>
      <c r="AF9" s="13">
        <v>0.52996534570897758</v>
      </c>
      <c r="AH9" s="13">
        <v>0.54854171479227687</v>
      </c>
      <c r="AI9" s="13">
        <v>0.48477078555002762</v>
      </c>
      <c r="AJ9" s="13">
        <v>0.35948337580362832</v>
      </c>
      <c r="AK9" s="13">
        <v>0.38741179386954461</v>
      </c>
      <c r="AL9" s="13">
        <v>0.58020802629041424</v>
      </c>
      <c r="AM9" s="13">
        <v>0.2854554490882642</v>
      </c>
      <c r="AO9" s="13">
        <v>0.52054907643138748</v>
      </c>
      <c r="AP9" s="13">
        <v>0.48933135867053579</v>
      </c>
      <c r="AQ9" s="13">
        <v>0.37458212815214809</v>
      </c>
      <c r="AR9" s="13">
        <v>0.44276583320594698</v>
      </c>
      <c r="AS9" s="13">
        <v>0.60132039253069169</v>
      </c>
      <c r="AT9" s="13">
        <v>0.28649064337638452</v>
      </c>
      <c r="AV9" s="13">
        <v>0.55366998702958325</v>
      </c>
      <c r="AW9" s="13">
        <v>0.39475842736676142</v>
      </c>
      <c r="AX9" s="13">
        <v>0.41799909125105639</v>
      </c>
      <c r="AY9" s="13">
        <v>0.60307180661727111</v>
      </c>
      <c r="AZ9" s="13">
        <v>0.29380914489346133</v>
      </c>
      <c r="BB9" s="13">
        <v>0.54255488859901346</v>
      </c>
      <c r="BC9" s="13">
        <v>0.43193674645926428</v>
      </c>
      <c r="BD9" s="13">
        <v>0.28386405709838591</v>
      </c>
      <c r="BE9" s="13">
        <v>0.40388535873282622</v>
      </c>
      <c r="BF9" s="13">
        <v>0.58481209305072213</v>
      </c>
      <c r="BH9" s="13">
        <v>0.53792018277116582</v>
      </c>
      <c r="BI9" s="13">
        <v>0.44819170333325881</v>
      </c>
      <c r="BJ9" s="13">
        <v>0.29179639266545299</v>
      </c>
      <c r="BK9" s="13">
        <v>0.35956957143309959</v>
      </c>
      <c r="BL9" s="13">
        <v>0.63206712309716651</v>
      </c>
      <c r="BN9" s="13">
        <v>0.47292261684761638</v>
      </c>
      <c r="BO9" s="13">
        <v>0.29575572847716602</v>
      </c>
      <c r="BP9" s="13">
        <v>0.3893063438876424</v>
      </c>
      <c r="BQ9" s="13">
        <v>0.31588247647122047</v>
      </c>
      <c r="BR9" s="13">
        <v>0.58753283636674636</v>
      </c>
      <c r="BS9" s="13">
        <v>0.53326426243325531</v>
      </c>
    </row>
    <row r="10" spans="2:73" ht="32.15" customHeight="1" x14ac:dyDescent="0.35">
      <c r="B10" s="12" t="s">
        <v>254</v>
      </c>
      <c r="C10" s="13">
        <v>0.21423550832768001</v>
      </c>
      <c r="D10" s="13">
        <v>0.23705810212375319</v>
      </c>
      <c r="E10" s="13">
        <v>0.19073393844394601</v>
      </c>
      <c r="F10" s="13">
        <v>0.17188585400792039</v>
      </c>
      <c r="G10" s="13">
        <v>0.17971548780662261</v>
      </c>
      <c r="H10" s="13">
        <v>0.20759739446989331</v>
      </c>
      <c r="I10" s="13">
        <v>0.27854325778041239</v>
      </c>
      <c r="K10" s="13">
        <v>0.22591123499592181</v>
      </c>
      <c r="L10" s="13">
        <v>0.20305103735671581</v>
      </c>
      <c r="N10" s="13">
        <v>0.19099162804692921</v>
      </c>
      <c r="O10" s="13">
        <v>0.19587263867867241</v>
      </c>
      <c r="P10" s="13">
        <v>0.23841440918324369</v>
      </c>
      <c r="Q10" s="13">
        <v>0.23229900182508231</v>
      </c>
      <c r="S10" s="13">
        <v>0.2134734511862347</v>
      </c>
      <c r="T10" s="13">
        <v>0.18122654123823759</v>
      </c>
      <c r="U10" s="13">
        <v>0.14174596255346331</v>
      </c>
      <c r="V10" s="13">
        <v>0.2462020186241414</v>
      </c>
      <c r="W10" s="13">
        <v>0.20099631967085901</v>
      </c>
      <c r="X10" s="13">
        <v>0.30877385615516728</v>
      </c>
      <c r="Y10" s="13">
        <v>0.26569554630484199</v>
      </c>
      <c r="Z10" s="13">
        <v>0.15850237598488801</v>
      </c>
      <c r="AB10" s="13">
        <v>0.26175898212549059</v>
      </c>
      <c r="AC10" s="13">
        <v>0.22121483686095461</v>
      </c>
      <c r="AD10" s="13">
        <v>0.22953373218171619</v>
      </c>
      <c r="AE10" s="13">
        <v>0.17028455261292491</v>
      </c>
      <c r="AF10" s="13">
        <v>0.16670446981965881</v>
      </c>
      <c r="AH10" s="13">
        <v>0.20583716393432669</v>
      </c>
      <c r="AI10" s="13">
        <v>0.23615786478832379</v>
      </c>
      <c r="AJ10" s="13">
        <v>0.21842510601585369</v>
      </c>
      <c r="AK10" s="13">
        <v>0.23506486519252809</v>
      </c>
      <c r="AL10" s="13">
        <v>0.20207165312212769</v>
      </c>
      <c r="AM10" s="13">
        <v>0.24338527172761809</v>
      </c>
      <c r="AO10" s="13">
        <v>0.20845590856673571</v>
      </c>
      <c r="AP10" s="13">
        <v>0.23947322685973221</v>
      </c>
      <c r="AQ10" s="13">
        <v>0.20874113345554521</v>
      </c>
      <c r="AR10" s="13">
        <v>0.25732807771592198</v>
      </c>
      <c r="AS10" s="13">
        <v>0.18775473534216969</v>
      </c>
      <c r="AT10" s="13">
        <v>0.25306621077804348</v>
      </c>
      <c r="AV10" s="13">
        <v>0.18823693732745239</v>
      </c>
      <c r="AW10" s="13">
        <v>0.22649366602860449</v>
      </c>
      <c r="AX10" s="13">
        <v>0.27018866426219118</v>
      </c>
      <c r="AY10" s="13">
        <v>0.1792063697187741</v>
      </c>
      <c r="AZ10" s="13">
        <v>0.26402620055928411</v>
      </c>
      <c r="BB10" s="13">
        <v>0.20533003457944601</v>
      </c>
      <c r="BC10" s="13">
        <v>0.25550306717852611</v>
      </c>
      <c r="BD10" s="13">
        <v>0.22224350413260849</v>
      </c>
      <c r="BE10" s="13">
        <v>0.23049293808980351</v>
      </c>
      <c r="BF10" s="13">
        <v>0.20058946702791169</v>
      </c>
      <c r="BH10" s="13">
        <v>0.20032083848004489</v>
      </c>
      <c r="BI10" s="13">
        <v>0.25562262346517511</v>
      </c>
      <c r="BJ10" s="13">
        <v>0.2371713597664955</v>
      </c>
      <c r="BK10" s="13">
        <v>0.23386192568514719</v>
      </c>
      <c r="BL10" s="13">
        <v>0.15072840964399919</v>
      </c>
      <c r="BN10" s="13">
        <v>0.21470895661325259</v>
      </c>
      <c r="BO10" s="13">
        <v>0.23288202376621461</v>
      </c>
      <c r="BP10" s="13">
        <v>0.27234096929492863</v>
      </c>
      <c r="BQ10" s="13">
        <v>0.2615489336333186</v>
      </c>
      <c r="BR10" s="13">
        <v>0.1916393222100119</v>
      </c>
      <c r="BS10" s="13">
        <v>0.21759085524228811</v>
      </c>
    </row>
    <row r="11" spans="2:73" ht="32.15" customHeight="1" x14ac:dyDescent="0.35">
      <c r="B11" s="12" t="s">
        <v>255</v>
      </c>
      <c r="C11" s="13">
        <v>0.1911289421249289</v>
      </c>
      <c r="D11" s="13">
        <v>0.12553539392342089</v>
      </c>
      <c r="E11" s="13">
        <v>0.1506073284744967</v>
      </c>
      <c r="F11" s="13">
        <v>0.16974831084574871</v>
      </c>
      <c r="G11" s="13">
        <v>0.1920639886505934</v>
      </c>
      <c r="H11" s="13">
        <v>0.2283232354273437</v>
      </c>
      <c r="I11" s="13">
        <v>0.2356200635651309</v>
      </c>
      <c r="K11" s="13">
        <v>0.18825541785845179</v>
      </c>
      <c r="L11" s="13">
        <v>0.19444084100070971</v>
      </c>
      <c r="N11" s="13">
        <v>0.2005649360871701</v>
      </c>
      <c r="O11" s="13">
        <v>0.18313645292847741</v>
      </c>
      <c r="P11" s="13">
        <v>0.1996278191559657</v>
      </c>
      <c r="Q11" s="13">
        <v>0.18311063473860451</v>
      </c>
      <c r="S11" s="13">
        <v>0.19446551915529639</v>
      </c>
      <c r="T11" s="13">
        <v>0.1220112564749109</v>
      </c>
      <c r="U11" s="13">
        <v>0.27995188362895712</v>
      </c>
      <c r="V11" s="13">
        <v>0.22359004420263839</v>
      </c>
      <c r="W11" s="13">
        <v>0.19376918976115659</v>
      </c>
      <c r="X11" s="13">
        <v>0.201720847582051</v>
      </c>
      <c r="Y11" s="13">
        <v>0.13007064859292439</v>
      </c>
      <c r="Z11" s="13">
        <v>0.20414762415803669</v>
      </c>
      <c r="AB11" s="13">
        <v>0.16786513752997201</v>
      </c>
      <c r="AC11" s="13">
        <v>0.19278748363882031</v>
      </c>
      <c r="AD11" s="13">
        <v>0.1901740633864227</v>
      </c>
      <c r="AE11" s="13">
        <v>0.2046292337147208</v>
      </c>
      <c r="AF11" s="13">
        <v>0.217413952787676</v>
      </c>
      <c r="AH11" s="13">
        <v>0.1204634855322249</v>
      </c>
      <c r="AI11" s="13">
        <v>0.18659684132636351</v>
      </c>
      <c r="AJ11" s="13">
        <v>0.31688145076533619</v>
      </c>
      <c r="AK11" s="13">
        <v>0.22057266759599509</v>
      </c>
      <c r="AL11" s="13">
        <v>0.10675792814882171</v>
      </c>
      <c r="AM11" s="13">
        <v>0.3315221151301751</v>
      </c>
      <c r="AO11" s="13">
        <v>0.1232832554002441</v>
      </c>
      <c r="AP11" s="13">
        <v>0.1910061539603892</v>
      </c>
      <c r="AQ11" s="13">
        <v>0.31594778399048301</v>
      </c>
      <c r="AR11" s="13">
        <v>0.187775425144281</v>
      </c>
      <c r="AS11" s="13">
        <v>0.10678885773417091</v>
      </c>
      <c r="AT11" s="13">
        <v>0.31979910770018638</v>
      </c>
      <c r="AV11" s="13">
        <v>0.1759539084760228</v>
      </c>
      <c r="AW11" s="13">
        <v>0.26868243456998198</v>
      </c>
      <c r="AX11" s="13">
        <v>0.2365128089646186</v>
      </c>
      <c r="AY11" s="13">
        <v>0.1194147247615869</v>
      </c>
      <c r="AZ11" s="13">
        <v>0.30557350160133262</v>
      </c>
      <c r="BB11" s="13">
        <v>0.12505107533386989</v>
      </c>
      <c r="BC11" s="13">
        <v>0.2008361223307237</v>
      </c>
      <c r="BD11" s="13">
        <v>0.38540439190197312</v>
      </c>
      <c r="BE11" s="13">
        <v>0.27814308742984978</v>
      </c>
      <c r="BF11" s="13">
        <v>0.1418303168338752</v>
      </c>
      <c r="BH11" s="13">
        <v>0.13142799128156271</v>
      </c>
      <c r="BI11" s="13">
        <v>0.18293520134664629</v>
      </c>
      <c r="BJ11" s="13">
        <v>0.36833799516779658</v>
      </c>
      <c r="BK11" s="13">
        <v>0.33014316198573751</v>
      </c>
      <c r="BL11" s="13">
        <v>0.14389713764660389</v>
      </c>
      <c r="BN11" s="13">
        <v>0.20038930814333619</v>
      </c>
      <c r="BO11" s="13">
        <v>0.33061190403523377</v>
      </c>
      <c r="BP11" s="13">
        <v>0.28159200264584472</v>
      </c>
      <c r="BQ11" s="13">
        <v>0.30845990418976321</v>
      </c>
      <c r="BR11" s="13">
        <v>9.9817791398116279E-2</v>
      </c>
      <c r="BS11" s="13">
        <v>0.12328647624405301</v>
      </c>
    </row>
    <row r="12" spans="2:73" ht="19" customHeight="1" x14ac:dyDescent="0.35">
      <c r="B12" s="12" t="s">
        <v>96</v>
      </c>
      <c r="C12" s="13">
        <v>0.13636441616349551</v>
      </c>
      <c r="D12" s="13">
        <v>0.1395681585306465</v>
      </c>
      <c r="E12" s="13">
        <v>0.13856121060280749</v>
      </c>
      <c r="F12" s="13">
        <v>0.1358545085876707</v>
      </c>
      <c r="G12" s="13">
        <v>0.1263903243280024</v>
      </c>
      <c r="H12" s="13">
        <v>0.14660601865647921</v>
      </c>
      <c r="I12" s="13">
        <v>0.13362728666249171</v>
      </c>
      <c r="K12" s="13">
        <v>7.9421652323167446E-2</v>
      </c>
      <c r="L12" s="13">
        <v>0.19362037483324351</v>
      </c>
      <c r="N12" s="13">
        <v>5.6894592390609039E-2</v>
      </c>
      <c r="O12" s="13">
        <v>0.13477620782359789</v>
      </c>
      <c r="P12" s="13">
        <v>0.14206229008048529</v>
      </c>
      <c r="Q12" s="13">
        <v>0.19341920396384049</v>
      </c>
      <c r="S12" s="13">
        <v>0.1181121442907834</v>
      </c>
      <c r="T12" s="13">
        <v>0.18353498468022961</v>
      </c>
      <c r="U12" s="13">
        <v>7.9017593409277984E-2</v>
      </c>
      <c r="V12" s="13">
        <v>0.1406696557887126</v>
      </c>
      <c r="W12" s="13">
        <v>0.1456364302910674</v>
      </c>
      <c r="X12" s="13">
        <v>8.9862308915505937E-2</v>
      </c>
      <c r="Y12" s="13">
        <v>0.1649048997751596</v>
      </c>
      <c r="Z12" s="13">
        <v>0.16451313416353569</v>
      </c>
      <c r="AB12" s="13">
        <v>0.16556664802415441</v>
      </c>
      <c r="AC12" s="13">
        <v>0.12777747637350009</v>
      </c>
      <c r="AD12" s="13">
        <v>9.4237134333949049E-2</v>
      </c>
      <c r="AE12" s="13">
        <v>0.12951900462496849</v>
      </c>
      <c r="AF12" s="13">
        <v>8.5916231683687797E-2</v>
      </c>
      <c r="AH12" s="13">
        <v>0.1251576357411715</v>
      </c>
      <c r="AI12" s="13">
        <v>9.2474508335285116E-2</v>
      </c>
      <c r="AJ12" s="13">
        <v>0.1052100674151818</v>
      </c>
      <c r="AK12" s="13">
        <v>0.156950673341932</v>
      </c>
      <c r="AL12" s="13">
        <v>0.1109623924386362</v>
      </c>
      <c r="AM12" s="13">
        <v>0.13963716405394269</v>
      </c>
      <c r="AO12" s="13">
        <v>0.14771175960163269</v>
      </c>
      <c r="AP12" s="13">
        <v>8.0189260509342636E-2</v>
      </c>
      <c r="AQ12" s="13">
        <v>0.10072895440182369</v>
      </c>
      <c r="AR12" s="13">
        <v>0.11213066393385</v>
      </c>
      <c r="AS12" s="13">
        <v>0.1041360143929675</v>
      </c>
      <c r="AT12" s="13">
        <v>0.14064403814538551</v>
      </c>
      <c r="AV12" s="13">
        <v>8.2139167166941723E-2</v>
      </c>
      <c r="AW12" s="13">
        <v>0.1100654720346521</v>
      </c>
      <c r="AX12" s="13">
        <v>7.5299435522133654E-2</v>
      </c>
      <c r="AY12" s="13">
        <v>9.8307098902368065E-2</v>
      </c>
      <c r="AZ12" s="13">
        <v>0.13659115294592189</v>
      </c>
      <c r="BB12" s="13">
        <v>0.1270640014876703</v>
      </c>
      <c r="BC12" s="13">
        <v>0.1117240640314859</v>
      </c>
      <c r="BD12" s="13">
        <v>0.10848804686703251</v>
      </c>
      <c r="BE12" s="13">
        <v>8.7478615747520652E-2</v>
      </c>
      <c r="BF12" s="13">
        <v>7.2768123087490894E-2</v>
      </c>
      <c r="BH12" s="13">
        <v>0.13033098746722679</v>
      </c>
      <c r="BI12" s="13">
        <v>0.1132504718549196</v>
      </c>
      <c r="BJ12" s="13">
        <v>0.1026942524002547</v>
      </c>
      <c r="BK12" s="13">
        <v>7.6425340896015589E-2</v>
      </c>
      <c r="BL12" s="13">
        <v>7.3307329612230437E-2</v>
      </c>
      <c r="BN12" s="13">
        <v>0.11197911839579471</v>
      </c>
      <c r="BO12" s="13">
        <v>0.14075034372138559</v>
      </c>
      <c r="BP12" s="13">
        <v>5.6760684171584093E-2</v>
      </c>
      <c r="BQ12" s="13">
        <v>0.1141086857056979</v>
      </c>
      <c r="BR12" s="13">
        <v>0.1210100500251257</v>
      </c>
      <c r="BS12" s="13">
        <v>0.1258584060804035</v>
      </c>
    </row>
    <row r="14" spans="2:73" x14ac:dyDescent="0.35">
      <c r="B14" t="s">
        <v>292</v>
      </c>
    </row>
    <row r="15" spans="2:73" x14ac:dyDescent="0.35">
      <c r="B15" t="s">
        <v>9</v>
      </c>
    </row>
    <row r="17" spans="2:2" x14ac:dyDescent="0.35">
      <c r="B17"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U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253</v>
      </c>
      <c r="C9" s="13">
        <v>0.37866982566045709</v>
      </c>
      <c r="D9" s="13">
        <v>0.35260872878157512</v>
      </c>
      <c r="E9" s="13">
        <v>0.35721499686168862</v>
      </c>
      <c r="F9" s="13">
        <v>0.41598740056155709</v>
      </c>
      <c r="G9" s="13">
        <v>0.39086271166450232</v>
      </c>
      <c r="H9" s="13">
        <v>0.35447220712691002</v>
      </c>
      <c r="I9" s="13">
        <v>0.39014775681399078</v>
      </c>
      <c r="K9" s="13">
        <v>0.47016058232912988</v>
      </c>
      <c r="L9" s="13">
        <v>0.28575334071224551</v>
      </c>
      <c r="N9" s="13">
        <v>0.45826605069011628</v>
      </c>
      <c r="O9" s="13">
        <v>0.3932640135539997</v>
      </c>
      <c r="P9" s="13">
        <v>0.35973734968247578</v>
      </c>
      <c r="Q9" s="13">
        <v>0.32156796174261049</v>
      </c>
      <c r="S9" s="13">
        <v>0.40358707283482842</v>
      </c>
      <c r="T9" s="13">
        <v>0.39411401214550013</v>
      </c>
      <c r="U9" s="13">
        <v>0.4847830883123429</v>
      </c>
      <c r="V9" s="13">
        <v>0.33536339541887478</v>
      </c>
      <c r="W9" s="13">
        <v>0.37792563209448438</v>
      </c>
      <c r="X9" s="13">
        <v>0.33109148642229708</v>
      </c>
      <c r="Y9" s="13">
        <v>0.32983573662604432</v>
      </c>
      <c r="Z9" s="13">
        <v>0.35615786628922591</v>
      </c>
      <c r="AB9" s="13">
        <v>0.27086851649451188</v>
      </c>
      <c r="AC9" s="13">
        <v>0.39274657004944752</v>
      </c>
      <c r="AD9" s="13">
        <v>0.42451639381511352</v>
      </c>
      <c r="AE9" s="13">
        <v>0.40562167633702118</v>
      </c>
      <c r="AF9" s="13">
        <v>0.46238209549590908</v>
      </c>
      <c r="AH9" s="13">
        <v>0.32998221767587299</v>
      </c>
      <c r="AI9" s="13">
        <v>0.43748151893973491</v>
      </c>
      <c r="AJ9" s="13">
        <v>0.44408470701493841</v>
      </c>
      <c r="AK9" s="13">
        <v>0.39746369263814929</v>
      </c>
      <c r="AL9" s="13">
        <v>0.3327726087126992</v>
      </c>
      <c r="AM9" s="13">
        <v>0.4665986835797365</v>
      </c>
      <c r="AO9" s="13">
        <v>0.32884222188493151</v>
      </c>
      <c r="AP9" s="13">
        <v>0.420294504365123</v>
      </c>
      <c r="AQ9" s="13">
        <v>0.48156637518571399</v>
      </c>
      <c r="AR9" s="13">
        <v>0.42262822154209112</v>
      </c>
      <c r="AS9" s="13">
        <v>0.32590895201488168</v>
      </c>
      <c r="AT9" s="13">
        <v>0.45425808718455829</v>
      </c>
      <c r="AV9" s="13">
        <v>0.42823168310452758</v>
      </c>
      <c r="AW9" s="13">
        <v>0.49438601401394627</v>
      </c>
      <c r="AX9" s="13">
        <v>0.38308237670245671</v>
      </c>
      <c r="AY9" s="13">
        <v>0.35024738447103598</v>
      </c>
      <c r="AZ9" s="13">
        <v>0.47953982531723632</v>
      </c>
      <c r="BB9" s="13">
        <v>0.34935007416206182</v>
      </c>
      <c r="BC9" s="13">
        <v>0.39839819017841033</v>
      </c>
      <c r="BD9" s="13">
        <v>0.55383778408080742</v>
      </c>
      <c r="BE9" s="13">
        <v>0.4287490902894725</v>
      </c>
      <c r="BF9" s="13">
        <v>0.31525014772758231</v>
      </c>
      <c r="BH9" s="13">
        <v>0.35783748936704157</v>
      </c>
      <c r="BI9" s="13">
        <v>0.39399000047702443</v>
      </c>
      <c r="BJ9" s="13">
        <v>0.55365380733203129</v>
      </c>
      <c r="BK9" s="13">
        <v>0.46233810554791349</v>
      </c>
      <c r="BL9" s="13">
        <v>0.27993895248292833</v>
      </c>
      <c r="BN9" s="13">
        <v>0.42538985234790072</v>
      </c>
      <c r="BO9" s="13">
        <v>0.55723771618306273</v>
      </c>
      <c r="BP9" s="13">
        <v>0.49142813341804498</v>
      </c>
      <c r="BQ9" s="13">
        <v>0.42319431071234598</v>
      </c>
      <c r="BR9" s="13">
        <v>0.33177141757294648</v>
      </c>
      <c r="BS9" s="13">
        <v>0.28927871319227599</v>
      </c>
    </row>
    <row r="10" spans="2:73" ht="32.15" customHeight="1" x14ac:dyDescent="0.35">
      <c r="B10" s="12" t="s">
        <v>254</v>
      </c>
      <c r="C10" s="13">
        <v>0.190482288748648</v>
      </c>
      <c r="D10" s="13">
        <v>0.16810897863581209</v>
      </c>
      <c r="E10" s="13">
        <v>0.22652078571796161</v>
      </c>
      <c r="F10" s="13">
        <v>0.1522777364784324</v>
      </c>
      <c r="G10" s="13">
        <v>0.18612661575422479</v>
      </c>
      <c r="H10" s="13">
        <v>0.16899922473805451</v>
      </c>
      <c r="I10" s="13">
        <v>0.2174316615796362</v>
      </c>
      <c r="K10" s="13">
        <v>0.20576807892936261</v>
      </c>
      <c r="L10" s="13">
        <v>0.17563324833024291</v>
      </c>
      <c r="N10" s="13">
        <v>0.21765446009558201</v>
      </c>
      <c r="O10" s="13">
        <v>0.19902349740957179</v>
      </c>
      <c r="P10" s="13">
        <v>0.18338724384247379</v>
      </c>
      <c r="Q10" s="13">
        <v>0.16270286132180509</v>
      </c>
      <c r="S10" s="13">
        <v>0.1933931121442671</v>
      </c>
      <c r="T10" s="13">
        <v>0.19241504916831739</v>
      </c>
      <c r="U10" s="13">
        <v>0.1045110768837719</v>
      </c>
      <c r="V10" s="13">
        <v>0.17583800217148021</v>
      </c>
      <c r="W10" s="13">
        <v>0.20259641590091809</v>
      </c>
      <c r="X10" s="13">
        <v>0.22262800177875031</v>
      </c>
      <c r="Y10" s="13">
        <v>0.28699295907733807</v>
      </c>
      <c r="Z10" s="13">
        <v>0.1640291603081066</v>
      </c>
      <c r="AB10" s="13">
        <v>0.23818876041905179</v>
      </c>
      <c r="AC10" s="13">
        <v>0.1660610541339928</v>
      </c>
      <c r="AD10" s="13">
        <v>0.22618547338128661</v>
      </c>
      <c r="AE10" s="13">
        <v>0.12873657081048789</v>
      </c>
      <c r="AF10" s="13">
        <v>0.24945116672221959</v>
      </c>
      <c r="AH10" s="13">
        <v>0.2057202854861617</v>
      </c>
      <c r="AI10" s="13">
        <v>0.19870450397416339</v>
      </c>
      <c r="AJ10" s="13">
        <v>0.2494245502675882</v>
      </c>
      <c r="AK10" s="13">
        <v>0.16066895212912161</v>
      </c>
      <c r="AL10" s="13">
        <v>0.216792162291539</v>
      </c>
      <c r="AM10" s="13">
        <v>0.14775652752440921</v>
      </c>
      <c r="AO10" s="13">
        <v>0.212374529527458</v>
      </c>
      <c r="AP10" s="13">
        <v>0.1993168784625429</v>
      </c>
      <c r="AQ10" s="13">
        <v>0.21444007302340631</v>
      </c>
      <c r="AR10" s="13">
        <v>0.16411033677741221</v>
      </c>
      <c r="AS10" s="13">
        <v>0.21544829751575839</v>
      </c>
      <c r="AT10" s="13">
        <v>0.16002834807744651</v>
      </c>
      <c r="AV10" s="13">
        <v>0.1872120768217517</v>
      </c>
      <c r="AW10" s="13">
        <v>0.20686719511551491</v>
      </c>
      <c r="AX10" s="13">
        <v>0.19694111245316381</v>
      </c>
      <c r="AY10" s="13">
        <v>0.2247096890314485</v>
      </c>
      <c r="AZ10" s="13">
        <v>0.18268732584010369</v>
      </c>
      <c r="BB10" s="13">
        <v>0.21056475641529879</v>
      </c>
      <c r="BC10" s="13">
        <v>0.20646393301288621</v>
      </c>
      <c r="BD10" s="13">
        <v>0.18992455948374601</v>
      </c>
      <c r="BE10" s="13">
        <v>0.16954877966234089</v>
      </c>
      <c r="BF10" s="13">
        <v>0.21696406099535831</v>
      </c>
      <c r="BH10" s="13">
        <v>0.209825935371063</v>
      </c>
      <c r="BI10" s="13">
        <v>0.17383490966135401</v>
      </c>
      <c r="BJ10" s="13">
        <v>0.19529808666469281</v>
      </c>
      <c r="BK10" s="13">
        <v>0.1904300828322999</v>
      </c>
      <c r="BL10" s="13">
        <v>0.24624483049892229</v>
      </c>
      <c r="BN10" s="13">
        <v>0.20069018641324859</v>
      </c>
      <c r="BO10" s="13">
        <v>0.16089936718983661</v>
      </c>
      <c r="BP10" s="13">
        <v>0.17230983653914231</v>
      </c>
      <c r="BQ10" s="13">
        <v>0.19764427291600459</v>
      </c>
      <c r="BR10" s="13">
        <v>0.13497611295218251</v>
      </c>
      <c r="BS10" s="13">
        <v>0.22280505807137951</v>
      </c>
    </row>
    <row r="11" spans="2:73" ht="32.15" customHeight="1" x14ac:dyDescent="0.35">
      <c r="B11" s="12" t="s">
        <v>255</v>
      </c>
      <c r="C11" s="13">
        <v>0.17559341673682399</v>
      </c>
      <c r="D11" s="13">
        <v>0.20423834843461749</v>
      </c>
      <c r="E11" s="13">
        <v>0.19260327146101749</v>
      </c>
      <c r="F11" s="13">
        <v>0.1689156802446807</v>
      </c>
      <c r="G11" s="13">
        <v>0.1499164905750536</v>
      </c>
      <c r="H11" s="13">
        <v>0.20749726086085049</v>
      </c>
      <c r="I11" s="13">
        <v>0.15081998691958831</v>
      </c>
      <c r="K11" s="13">
        <v>0.17486577775728171</v>
      </c>
      <c r="L11" s="13">
        <v>0.17672378301376199</v>
      </c>
      <c r="N11" s="13">
        <v>0.17353746330777811</v>
      </c>
      <c r="O11" s="13">
        <v>0.16799216886785151</v>
      </c>
      <c r="P11" s="13">
        <v>0.2212042497234207</v>
      </c>
      <c r="Q11" s="13">
        <v>0.144841608358904</v>
      </c>
      <c r="S11" s="13">
        <v>0.1667939738973041</v>
      </c>
      <c r="T11" s="13">
        <v>0.15741573212166829</v>
      </c>
      <c r="U11" s="13">
        <v>0.18290636134072011</v>
      </c>
      <c r="V11" s="13">
        <v>0.17171880636543571</v>
      </c>
      <c r="W11" s="13">
        <v>0.14536224955858601</v>
      </c>
      <c r="X11" s="13">
        <v>0.22195009150208789</v>
      </c>
      <c r="Y11" s="13">
        <v>0.15464111558517959</v>
      </c>
      <c r="Z11" s="13">
        <v>0.23110909027382401</v>
      </c>
      <c r="AB11" s="13">
        <v>0.17885162432818419</v>
      </c>
      <c r="AC11" s="13">
        <v>0.19111852025131959</v>
      </c>
      <c r="AD11" s="13">
        <v>0.13193257526779781</v>
      </c>
      <c r="AE11" s="13">
        <v>0.1962135992150397</v>
      </c>
      <c r="AF11" s="13">
        <v>0.18836394832053099</v>
      </c>
      <c r="AH11" s="13">
        <v>0.18622839729975579</v>
      </c>
      <c r="AI11" s="13">
        <v>0.19678672841326411</v>
      </c>
      <c r="AJ11" s="13">
        <v>0.1791281404069433</v>
      </c>
      <c r="AK11" s="13">
        <v>0.13618702274221881</v>
      </c>
      <c r="AL11" s="13">
        <v>0.177510587957147</v>
      </c>
      <c r="AM11" s="13">
        <v>0.15032053434762321</v>
      </c>
      <c r="AO11" s="13">
        <v>0.16914250413672871</v>
      </c>
      <c r="AP11" s="13">
        <v>0.2152901930018509</v>
      </c>
      <c r="AQ11" s="13">
        <v>0.1810680766675429</v>
      </c>
      <c r="AR11" s="13">
        <v>0.116025641095059</v>
      </c>
      <c r="AS11" s="13">
        <v>0.19673188533709021</v>
      </c>
      <c r="AT11" s="13">
        <v>0.15290415575700431</v>
      </c>
      <c r="AV11" s="13">
        <v>0.2094687124638763</v>
      </c>
      <c r="AW11" s="13">
        <v>0.15400851216850309</v>
      </c>
      <c r="AX11" s="13">
        <v>0.1769028780741444</v>
      </c>
      <c r="AY11" s="13">
        <v>0.1595968346430324</v>
      </c>
      <c r="AZ11" s="13">
        <v>0.1217843853694368</v>
      </c>
      <c r="BB11" s="13">
        <v>0.18016234545903009</v>
      </c>
      <c r="BC11" s="13">
        <v>0.22606203841449829</v>
      </c>
      <c r="BD11" s="13">
        <v>0.1314629811192633</v>
      </c>
      <c r="BE11" s="13">
        <v>0.18244230350658969</v>
      </c>
      <c r="BF11" s="13">
        <v>0.19813169493115709</v>
      </c>
      <c r="BH11" s="13">
        <v>0.16267025170526209</v>
      </c>
      <c r="BI11" s="13">
        <v>0.24679982452369431</v>
      </c>
      <c r="BJ11" s="13">
        <v>0.1217197334731745</v>
      </c>
      <c r="BK11" s="13">
        <v>0.16299643821762519</v>
      </c>
      <c r="BL11" s="13">
        <v>0.2462838155303485</v>
      </c>
      <c r="BN11" s="13">
        <v>0.18122685075104039</v>
      </c>
      <c r="BO11" s="13">
        <v>0.11433786876806309</v>
      </c>
      <c r="BP11" s="13">
        <v>0.16087297134236631</v>
      </c>
      <c r="BQ11" s="13">
        <v>0.14948593355584849</v>
      </c>
      <c r="BR11" s="13">
        <v>0.1398322055833032</v>
      </c>
      <c r="BS11" s="13">
        <v>0.22046865633770829</v>
      </c>
    </row>
    <row r="12" spans="2:73" ht="19" customHeight="1" x14ac:dyDescent="0.35">
      <c r="B12" s="12" t="s">
        <v>96</v>
      </c>
      <c r="C12" s="13">
        <v>0.25525446885407099</v>
      </c>
      <c r="D12" s="13">
        <v>0.27504394414799571</v>
      </c>
      <c r="E12" s="13">
        <v>0.22366094595933231</v>
      </c>
      <c r="F12" s="13">
        <v>0.2628191827153295</v>
      </c>
      <c r="G12" s="13">
        <v>0.27309418200621938</v>
      </c>
      <c r="H12" s="13">
        <v>0.26903130727418489</v>
      </c>
      <c r="I12" s="13">
        <v>0.24160059468678469</v>
      </c>
      <c r="K12" s="13">
        <v>0.14920556098422591</v>
      </c>
      <c r="L12" s="13">
        <v>0.36188962794374963</v>
      </c>
      <c r="N12" s="13">
        <v>0.1505420259065236</v>
      </c>
      <c r="O12" s="13">
        <v>0.239720320168577</v>
      </c>
      <c r="P12" s="13">
        <v>0.2356711567516295</v>
      </c>
      <c r="Q12" s="13">
        <v>0.37088756857668043</v>
      </c>
      <c r="S12" s="13">
        <v>0.2362258411236004</v>
      </c>
      <c r="T12" s="13">
        <v>0.25605520656451403</v>
      </c>
      <c r="U12" s="13">
        <v>0.22779947346316501</v>
      </c>
      <c r="V12" s="13">
        <v>0.31707979604420922</v>
      </c>
      <c r="W12" s="13">
        <v>0.2741157024460113</v>
      </c>
      <c r="X12" s="13">
        <v>0.2243304202968647</v>
      </c>
      <c r="Y12" s="13">
        <v>0.22853018871143821</v>
      </c>
      <c r="Z12" s="13">
        <v>0.24870388312884359</v>
      </c>
      <c r="AB12" s="13">
        <v>0.31209109875825197</v>
      </c>
      <c r="AC12" s="13">
        <v>0.25007385556524009</v>
      </c>
      <c r="AD12" s="13">
        <v>0.21736555753580211</v>
      </c>
      <c r="AE12" s="13">
        <v>0.2694281536374511</v>
      </c>
      <c r="AF12" s="13">
        <v>9.9802789461340538E-2</v>
      </c>
      <c r="AH12" s="13">
        <v>0.27806909953820941</v>
      </c>
      <c r="AI12" s="13">
        <v>0.16702724867283761</v>
      </c>
      <c r="AJ12" s="13">
        <v>0.12736260231053001</v>
      </c>
      <c r="AK12" s="13">
        <v>0.30568033249051019</v>
      </c>
      <c r="AL12" s="13">
        <v>0.27292464103861452</v>
      </c>
      <c r="AM12" s="13">
        <v>0.23532425454823119</v>
      </c>
      <c r="AO12" s="13">
        <v>0.28964074445088178</v>
      </c>
      <c r="AP12" s="13">
        <v>0.16509842417048309</v>
      </c>
      <c r="AQ12" s="13">
        <v>0.12292547512333681</v>
      </c>
      <c r="AR12" s="13">
        <v>0.29723580058543769</v>
      </c>
      <c r="AS12" s="13">
        <v>0.26191086513226969</v>
      </c>
      <c r="AT12" s="13">
        <v>0.2328094089809907</v>
      </c>
      <c r="AV12" s="13">
        <v>0.17508752760984439</v>
      </c>
      <c r="AW12" s="13">
        <v>0.14473827870203571</v>
      </c>
      <c r="AX12" s="13">
        <v>0.243073632770235</v>
      </c>
      <c r="AY12" s="13">
        <v>0.26544609185448309</v>
      </c>
      <c r="AZ12" s="13">
        <v>0.21598846347322309</v>
      </c>
      <c r="BB12" s="13">
        <v>0.25992282396360922</v>
      </c>
      <c r="BC12" s="13">
        <v>0.16907583839420509</v>
      </c>
      <c r="BD12" s="13">
        <v>0.12477467531618321</v>
      </c>
      <c r="BE12" s="13">
        <v>0.21925982654159701</v>
      </c>
      <c r="BF12" s="13">
        <v>0.26965409634590221</v>
      </c>
      <c r="BH12" s="13">
        <v>0.26966632355663328</v>
      </c>
      <c r="BI12" s="13">
        <v>0.1853752653379272</v>
      </c>
      <c r="BJ12" s="13">
        <v>0.1293283725301014</v>
      </c>
      <c r="BK12" s="13">
        <v>0.1842353734021614</v>
      </c>
      <c r="BL12" s="13">
        <v>0.22753240148780091</v>
      </c>
      <c r="BN12" s="13">
        <v>0.19269311048781021</v>
      </c>
      <c r="BO12" s="13">
        <v>0.16752504785903749</v>
      </c>
      <c r="BP12" s="13">
        <v>0.17538905870044619</v>
      </c>
      <c r="BQ12" s="13">
        <v>0.22967548281580111</v>
      </c>
      <c r="BR12" s="13">
        <v>0.39342026389156798</v>
      </c>
      <c r="BS12" s="13">
        <v>0.26744757239863609</v>
      </c>
    </row>
    <row r="14" spans="2:73" x14ac:dyDescent="0.35">
      <c r="B14" t="s">
        <v>292</v>
      </c>
    </row>
    <row r="15" spans="2:73" x14ac:dyDescent="0.35">
      <c r="B15" t="s">
        <v>9</v>
      </c>
    </row>
    <row r="17" spans="2:2" x14ac:dyDescent="0.35">
      <c r="B17"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U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02" customHeight="1" x14ac:dyDescent="0.35">
      <c r="B9" s="12" t="s">
        <v>258</v>
      </c>
      <c r="C9" s="13">
        <v>0.42159684983974721</v>
      </c>
      <c r="D9" s="13">
        <v>0.51216771531192784</v>
      </c>
      <c r="E9" s="13">
        <v>0.5236628415510739</v>
      </c>
      <c r="F9" s="13">
        <v>0.49164890730318311</v>
      </c>
      <c r="G9" s="13">
        <v>0.47620852103635453</v>
      </c>
      <c r="H9" s="13">
        <v>0.37863987208700117</v>
      </c>
      <c r="I9" s="13">
        <v>0.25367927335231921</v>
      </c>
      <c r="K9" s="13">
        <v>0.48123068866132329</v>
      </c>
      <c r="L9" s="13">
        <v>0.36063598408804293</v>
      </c>
      <c r="N9" s="13">
        <v>0.5460110690968526</v>
      </c>
      <c r="O9" s="13">
        <v>0.42303339255971179</v>
      </c>
      <c r="P9" s="13">
        <v>0.39164822518692888</v>
      </c>
      <c r="Q9" s="13">
        <v>0.3510170193304451</v>
      </c>
      <c r="S9" s="13">
        <v>0.45197047105004678</v>
      </c>
      <c r="T9" s="13">
        <v>0.517252577555807</v>
      </c>
      <c r="U9" s="13">
        <v>0.30898757375510788</v>
      </c>
      <c r="V9" s="13">
        <v>0.3933424199498794</v>
      </c>
      <c r="W9" s="13">
        <v>0.40463507586291769</v>
      </c>
      <c r="X9" s="13">
        <v>0.36408498385407989</v>
      </c>
      <c r="Y9" s="13">
        <v>0.39645257102374842</v>
      </c>
      <c r="Z9" s="13">
        <v>0.37827859564613292</v>
      </c>
      <c r="AB9" s="13">
        <v>0.37976438290132591</v>
      </c>
      <c r="AC9" s="13">
        <v>0.40681107396248473</v>
      </c>
      <c r="AD9" s="13">
        <v>0.43557929035036669</v>
      </c>
      <c r="AE9" s="13">
        <v>0.4555624187960689</v>
      </c>
      <c r="AF9" s="13">
        <v>0.56390003695525415</v>
      </c>
      <c r="AH9" s="13">
        <v>0.52913033733655412</v>
      </c>
      <c r="AI9" s="13">
        <v>0.49373931748432032</v>
      </c>
      <c r="AJ9" s="13">
        <v>0.2426398162567148</v>
      </c>
      <c r="AK9" s="13">
        <v>0.31993781114035108</v>
      </c>
      <c r="AL9" s="13">
        <v>0.58381679900895123</v>
      </c>
      <c r="AM9" s="13">
        <v>0.19601895045143791</v>
      </c>
      <c r="AO9" s="13">
        <v>0.49608483787195562</v>
      </c>
      <c r="AP9" s="13">
        <v>0.48733974880406022</v>
      </c>
      <c r="AQ9" s="13">
        <v>0.25510851857371558</v>
      </c>
      <c r="AR9" s="13">
        <v>0.34639108001264712</v>
      </c>
      <c r="AS9" s="13">
        <v>0.6391696845496283</v>
      </c>
      <c r="AT9" s="13">
        <v>0.2265922978940508</v>
      </c>
      <c r="AV9" s="13">
        <v>0.55038872571235287</v>
      </c>
      <c r="AW9" s="13">
        <v>0.30095095147444673</v>
      </c>
      <c r="AX9" s="13">
        <v>0.35769748394449319</v>
      </c>
      <c r="AY9" s="13">
        <v>0.60253664775250582</v>
      </c>
      <c r="AZ9" s="13">
        <v>0.2260989339899675</v>
      </c>
      <c r="BB9" s="13">
        <v>0.50788724247724848</v>
      </c>
      <c r="BC9" s="13">
        <v>0.43091770439381383</v>
      </c>
      <c r="BD9" s="13">
        <v>0.19274194732440639</v>
      </c>
      <c r="BE9" s="13">
        <v>0.27325643655263038</v>
      </c>
      <c r="BF9" s="13">
        <v>0.56045442083580499</v>
      </c>
      <c r="BH9" s="13">
        <v>0.48072535945169259</v>
      </c>
      <c r="BI9" s="13">
        <v>0.45651436952175589</v>
      </c>
      <c r="BJ9" s="13">
        <v>0.20444900706848379</v>
      </c>
      <c r="BK9" s="13">
        <v>0.25016373355465549</v>
      </c>
      <c r="BL9" s="13">
        <v>0.64530795232932137</v>
      </c>
      <c r="BN9" s="13">
        <v>0.48968251866851198</v>
      </c>
      <c r="BO9" s="13">
        <v>0.17342329530150691</v>
      </c>
      <c r="BP9" s="13">
        <v>0.25374815419249891</v>
      </c>
      <c r="BQ9" s="13">
        <v>0.29587064348797698</v>
      </c>
      <c r="BR9" s="13">
        <v>0.59125061831415582</v>
      </c>
      <c r="BS9" s="13">
        <v>0.50735038731411963</v>
      </c>
    </row>
    <row r="10" spans="2:73" ht="102" customHeight="1" x14ac:dyDescent="0.35">
      <c r="B10" s="12" t="s">
        <v>259</v>
      </c>
      <c r="C10" s="13">
        <v>0.33961375891565571</v>
      </c>
      <c r="D10" s="13">
        <v>0.26900033812174923</v>
      </c>
      <c r="E10" s="13">
        <v>0.25538093864103151</v>
      </c>
      <c r="F10" s="13">
        <v>0.30169073077166469</v>
      </c>
      <c r="G10" s="13">
        <v>0.26632066934053611</v>
      </c>
      <c r="H10" s="13">
        <v>0.3968280278149256</v>
      </c>
      <c r="I10" s="13">
        <v>0.4685907217588039</v>
      </c>
      <c r="K10" s="13">
        <v>0.35543894651519659</v>
      </c>
      <c r="L10" s="13">
        <v>0.32456734829459222</v>
      </c>
      <c r="N10" s="13">
        <v>0.31489327557811603</v>
      </c>
      <c r="O10" s="13">
        <v>0.34120611466413908</v>
      </c>
      <c r="P10" s="13">
        <v>0.38875936553997342</v>
      </c>
      <c r="Q10" s="13">
        <v>0.31188931504835588</v>
      </c>
      <c r="S10" s="13">
        <v>0.33424195218366848</v>
      </c>
      <c r="T10" s="13">
        <v>0.2471654400338239</v>
      </c>
      <c r="U10" s="13">
        <v>0.44508297146724829</v>
      </c>
      <c r="V10" s="13">
        <v>0.39847089244014711</v>
      </c>
      <c r="W10" s="13">
        <v>0.32573979530905017</v>
      </c>
      <c r="X10" s="13">
        <v>0.37213893118596097</v>
      </c>
      <c r="Y10" s="13">
        <v>0.32031851863255451</v>
      </c>
      <c r="Z10" s="13">
        <v>0.34530595476710668</v>
      </c>
      <c r="AB10" s="13">
        <v>0.30144942895538129</v>
      </c>
      <c r="AC10" s="13">
        <v>0.34545172250072809</v>
      </c>
      <c r="AD10" s="13">
        <v>0.37868576711215229</v>
      </c>
      <c r="AE10" s="13">
        <v>0.34364018845294259</v>
      </c>
      <c r="AF10" s="13">
        <v>0.34553814943176792</v>
      </c>
      <c r="AH10" s="13">
        <v>0.24402154124420489</v>
      </c>
      <c r="AI10" s="13">
        <v>0.31352541737987061</v>
      </c>
      <c r="AJ10" s="13">
        <v>0.55426518767381949</v>
      </c>
      <c r="AK10" s="13">
        <v>0.38370806987858119</v>
      </c>
      <c r="AL10" s="13">
        <v>0.22888221639973019</v>
      </c>
      <c r="AM10" s="13">
        <v>0.55313949258987327</v>
      </c>
      <c r="AO10" s="13">
        <v>0.25840373375508141</v>
      </c>
      <c r="AP10" s="13">
        <v>0.33050022027966691</v>
      </c>
      <c r="AQ10" s="13">
        <v>0.55589213135348148</v>
      </c>
      <c r="AR10" s="13">
        <v>0.36658366575360413</v>
      </c>
      <c r="AS10" s="13">
        <v>0.16484304119332349</v>
      </c>
      <c r="AT10" s="13">
        <v>0.54655949225924549</v>
      </c>
      <c r="AV10" s="13">
        <v>0.28033394209965201</v>
      </c>
      <c r="AW10" s="13">
        <v>0.49909603562125782</v>
      </c>
      <c r="AX10" s="13">
        <v>0.35131791857835981</v>
      </c>
      <c r="AY10" s="13">
        <v>0.22997258776227711</v>
      </c>
      <c r="AZ10" s="13">
        <v>0.56643389390307153</v>
      </c>
      <c r="BB10" s="13">
        <v>0.26507085481574783</v>
      </c>
      <c r="BC10" s="13">
        <v>0.37182565697307152</v>
      </c>
      <c r="BD10" s="13">
        <v>0.56679465441265053</v>
      </c>
      <c r="BE10" s="13">
        <v>0.44200591318656479</v>
      </c>
      <c r="BF10" s="13">
        <v>0.27672636318489557</v>
      </c>
      <c r="BH10" s="13">
        <v>0.28206560815714121</v>
      </c>
      <c r="BI10" s="13">
        <v>0.35113028404099522</v>
      </c>
      <c r="BJ10" s="13">
        <v>0.57249444727258747</v>
      </c>
      <c r="BK10" s="13">
        <v>0.46979593566662692</v>
      </c>
      <c r="BL10" s="13">
        <v>0.1808924744484677</v>
      </c>
      <c r="BN10" s="13">
        <v>0.32348350405646109</v>
      </c>
      <c r="BO10" s="13">
        <v>0.56776714388285066</v>
      </c>
      <c r="BP10" s="13">
        <v>0.47398562513399611</v>
      </c>
      <c r="BQ10" s="13">
        <v>0.56218419810279874</v>
      </c>
      <c r="BR10" s="13">
        <v>0.18548277412980749</v>
      </c>
      <c r="BS10" s="13">
        <v>0.25156811923260808</v>
      </c>
    </row>
    <row r="11" spans="2:73" ht="19" customHeight="1" x14ac:dyDescent="0.35">
      <c r="B11" s="12" t="s">
        <v>96</v>
      </c>
      <c r="C11" s="13">
        <v>0.23878939124459719</v>
      </c>
      <c r="D11" s="13">
        <v>0.21883194656632299</v>
      </c>
      <c r="E11" s="13">
        <v>0.2209562198078947</v>
      </c>
      <c r="F11" s="13">
        <v>0.206660361925152</v>
      </c>
      <c r="G11" s="13">
        <v>0.25747080962310942</v>
      </c>
      <c r="H11" s="13">
        <v>0.2245321000980732</v>
      </c>
      <c r="I11" s="13">
        <v>0.27773000488887711</v>
      </c>
      <c r="K11" s="13">
        <v>0.16333036482348029</v>
      </c>
      <c r="L11" s="13">
        <v>0.31479666761736491</v>
      </c>
      <c r="N11" s="13">
        <v>0.13909565532503149</v>
      </c>
      <c r="O11" s="13">
        <v>0.23576049277614911</v>
      </c>
      <c r="P11" s="13">
        <v>0.21959240927309751</v>
      </c>
      <c r="Q11" s="13">
        <v>0.33709366562119908</v>
      </c>
      <c r="S11" s="13">
        <v>0.2137875767662846</v>
      </c>
      <c r="T11" s="13">
        <v>0.23558198241036879</v>
      </c>
      <c r="U11" s="13">
        <v>0.24592945477764369</v>
      </c>
      <c r="V11" s="13">
        <v>0.2081866876099735</v>
      </c>
      <c r="W11" s="13">
        <v>0.26962512882803191</v>
      </c>
      <c r="X11" s="13">
        <v>0.26377608495995908</v>
      </c>
      <c r="Y11" s="13">
        <v>0.28322891034369718</v>
      </c>
      <c r="Z11" s="13">
        <v>0.27641544958676029</v>
      </c>
      <c r="AB11" s="13">
        <v>0.31878618814329279</v>
      </c>
      <c r="AC11" s="13">
        <v>0.24773720353678719</v>
      </c>
      <c r="AD11" s="13">
        <v>0.1857349425374811</v>
      </c>
      <c r="AE11" s="13">
        <v>0.20079739275098851</v>
      </c>
      <c r="AF11" s="13">
        <v>9.0561813612978229E-2</v>
      </c>
      <c r="AH11" s="13">
        <v>0.22684812141924099</v>
      </c>
      <c r="AI11" s="13">
        <v>0.19273526513580919</v>
      </c>
      <c r="AJ11" s="13">
        <v>0.20309499606946579</v>
      </c>
      <c r="AK11" s="13">
        <v>0.29635411898106728</v>
      </c>
      <c r="AL11" s="13">
        <v>0.18730098459131839</v>
      </c>
      <c r="AM11" s="13">
        <v>0.25084155695868909</v>
      </c>
      <c r="AO11" s="13">
        <v>0.24551142837296289</v>
      </c>
      <c r="AP11" s="13">
        <v>0.18216003091627281</v>
      </c>
      <c r="AQ11" s="13">
        <v>0.18899935007280311</v>
      </c>
      <c r="AR11" s="13">
        <v>0.28702525423374869</v>
      </c>
      <c r="AS11" s="13">
        <v>0.19598727425704821</v>
      </c>
      <c r="AT11" s="13">
        <v>0.22684820984670359</v>
      </c>
      <c r="AV11" s="13">
        <v>0.16927733218799521</v>
      </c>
      <c r="AW11" s="13">
        <v>0.19995301290429529</v>
      </c>
      <c r="AX11" s="13">
        <v>0.29098459747714689</v>
      </c>
      <c r="AY11" s="13">
        <v>0.1674907644852171</v>
      </c>
      <c r="AZ11" s="13">
        <v>0.20746717210696089</v>
      </c>
      <c r="BB11" s="13">
        <v>0.2270419027070035</v>
      </c>
      <c r="BC11" s="13">
        <v>0.19725663863311479</v>
      </c>
      <c r="BD11" s="13">
        <v>0.24046339826294291</v>
      </c>
      <c r="BE11" s="13">
        <v>0.28473765026080478</v>
      </c>
      <c r="BF11" s="13">
        <v>0.1628192159792993</v>
      </c>
      <c r="BH11" s="13">
        <v>0.23720903239116611</v>
      </c>
      <c r="BI11" s="13">
        <v>0.192355346437249</v>
      </c>
      <c r="BJ11" s="13">
        <v>0.2230565456589286</v>
      </c>
      <c r="BK11" s="13">
        <v>0.28004033077871759</v>
      </c>
      <c r="BL11" s="13">
        <v>0.17379957322221101</v>
      </c>
      <c r="BN11" s="13">
        <v>0.1868339772750269</v>
      </c>
      <c r="BO11" s="13">
        <v>0.25880956081564233</v>
      </c>
      <c r="BP11" s="13">
        <v>0.27226622067350481</v>
      </c>
      <c r="BQ11" s="13">
        <v>0.14194515840922431</v>
      </c>
      <c r="BR11" s="13">
        <v>0.22326660755603689</v>
      </c>
      <c r="BS11" s="13">
        <v>0.24108149345327229</v>
      </c>
    </row>
    <row r="13" spans="2:73" x14ac:dyDescent="0.35">
      <c r="B13" t="s">
        <v>292</v>
      </c>
    </row>
    <row r="14" spans="2:73" x14ac:dyDescent="0.35">
      <c r="B14" t="s">
        <v>9</v>
      </c>
    </row>
    <row r="16" spans="2:73" x14ac:dyDescent="0.35">
      <c r="B16"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U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60" customHeight="1" x14ac:dyDescent="0.35">
      <c r="B9" s="12" t="s">
        <v>260</v>
      </c>
      <c r="C9" s="13">
        <v>0.10215622284894441</v>
      </c>
      <c r="D9" s="13">
        <v>0.15585687356398439</v>
      </c>
      <c r="E9" s="13">
        <v>0.1432999199454093</v>
      </c>
      <c r="F9" s="13">
        <v>9.4553625010161166E-2</v>
      </c>
      <c r="G9" s="13">
        <v>0.1130825537063388</v>
      </c>
      <c r="H9" s="13">
        <v>9.0680531364296699E-2</v>
      </c>
      <c r="I9" s="13">
        <v>5.3887772259106848E-2</v>
      </c>
      <c r="K9" s="13">
        <v>0.119312188775848</v>
      </c>
      <c r="L9" s="13">
        <v>8.5234417200984208E-2</v>
      </c>
      <c r="N9" s="13">
        <v>0.12271434245147921</v>
      </c>
      <c r="O9" s="13">
        <v>7.691051803879452E-2</v>
      </c>
      <c r="P9" s="13">
        <v>9.0683076370159751E-2</v>
      </c>
      <c r="Q9" s="13">
        <v>0.12617259187641491</v>
      </c>
      <c r="S9" s="13">
        <v>0.1151499726861509</v>
      </c>
      <c r="T9" s="13">
        <v>9.6168218836771749E-2</v>
      </c>
      <c r="U9" s="13">
        <v>6.1586495939596989E-2</v>
      </c>
      <c r="V9" s="13">
        <v>9.2639535575362184E-2</v>
      </c>
      <c r="W9" s="13">
        <v>7.9038322949318757E-2</v>
      </c>
      <c r="X9" s="13">
        <v>9.664073078614796E-2</v>
      </c>
      <c r="Y9" s="13">
        <v>0.1423632895967418</v>
      </c>
      <c r="Z9" s="13">
        <v>0.13394946690960061</v>
      </c>
      <c r="AB9" s="13">
        <v>9.7272736225821249E-2</v>
      </c>
      <c r="AC9" s="13">
        <v>0.1130377422798181</v>
      </c>
      <c r="AD9" s="13">
        <v>7.0467650287180647E-2</v>
      </c>
      <c r="AE9" s="13">
        <v>0.112622087635387</v>
      </c>
      <c r="AF9" s="13">
        <v>0.1239608511636118</v>
      </c>
      <c r="AH9" s="13">
        <v>0.13013180594653501</v>
      </c>
      <c r="AI9" s="13">
        <v>0.11935891517010649</v>
      </c>
      <c r="AJ9" s="13">
        <v>6.5960672835917236E-2</v>
      </c>
      <c r="AK9" s="13">
        <v>2.730501251692825E-2</v>
      </c>
      <c r="AL9" s="13">
        <v>0.1535910398034854</v>
      </c>
      <c r="AM9" s="13">
        <v>6.7788687755882288E-2</v>
      </c>
      <c r="AO9" s="13">
        <v>0.120594968818235</v>
      </c>
      <c r="AP9" s="13">
        <v>0.11602426050006399</v>
      </c>
      <c r="AQ9" s="13">
        <v>5.3915851196102753E-2</v>
      </c>
      <c r="AR9" s="13">
        <v>3.2731451788596211E-2</v>
      </c>
      <c r="AS9" s="13">
        <v>0.18595125998260079</v>
      </c>
      <c r="AT9" s="13">
        <v>7.0269794022760609E-2</v>
      </c>
      <c r="AV9" s="13">
        <v>0.12367559150221739</v>
      </c>
      <c r="AW9" s="13">
        <v>6.7085912323770133E-2</v>
      </c>
      <c r="AX9" s="13">
        <v>3.2228517721090713E-2</v>
      </c>
      <c r="AY9" s="13">
        <v>0.19181068715368291</v>
      </c>
      <c r="AZ9" s="13">
        <v>6.6644465924239824E-2</v>
      </c>
      <c r="BB9" s="13">
        <v>0.11184361279386219</v>
      </c>
      <c r="BC9" s="13">
        <v>0.14048617894380289</v>
      </c>
      <c r="BD9" s="13">
        <v>4.1039792603245251E-2</v>
      </c>
      <c r="BE9" s="13">
        <v>3.6504998799776839E-2</v>
      </c>
      <c r="BF9" s="13">
        <v>0.22903095868430931</v>
      </c>
      <c r="BH9" s="13">
        <v>0.1039344242163895</v>
      </c>
      <c r="BI9" s="13">
        <v>0.12369029388570051</v>
      </c>
      <c r="BJ9" s="13">
        <v>4.6310396296268153E-2</v>
      </c>
      <c r="BK9" s="13">
        <v>2.8397496911697889E-2</v>
      </c>
      <c r="BL9" s="13">
        <v>0.23552254507495049</v>
      </c>
      <c r="BN9" s="13">
        <v>0.1065271158077518</v>
      </c>
      <c r="BO9" s="13">
        <v>2.320452519560454E-2</v>
      </c>
      <c r="BP9" s="13">
        <v>3.2165355670214141E-2</v>
      </c>
      <c r="BQ9" s="13">
        <v>8.8015648320324491E-2</v>
      </c>
      <c r="BR9" s="13">
        <v>0.20399895257281861</v>
      </c>
      <c r="BS9" s="13">
        <v>0.13622363943169699</v>
      </c>
    </row>
    <row r="10" spans="2:73" ht="74.150000000000006" customHeight="1" x14ac:dyDescent="0.35">
      <c r="B10" s="12" t="s">
        <v>261</v>
      </c>
      <c r="C10" s="13">
        <v>0.51064620767461721</v>
      </c>
      <c r="D10" s="13">
        <v>0.53585495862780874</v>
      </c>
      <c r="E10" s="13">
        <v>0.56079105239826132</v>
      </c>
      <c r="F10" s="13">
        <v>0.54466050021244383</v>
      </c>
      <c r="G10" s="13">
        <v>0.53293896733910884</v>
      </c>
      <c r="H10" s="13">
        <v>0.47257633863390158</v>
      </c>
      <c r="I10" s="13">
        <v>0.45241916947297378</v>
      </c>
      <c r="K10" s="13">
        <v>0.54034720923128221</v>
      </c>
      <c r="L10" s="13">
        <v>0.47982264659495433</v>
      </c>
      <c r="N10" s="13">
        <v>0.6064269904846219</v>
      </c>
      <c r="O10" s="13">
        <v>0.57249200924703236</v>
      </c>
      <c r="P10" s="13">
        <v>0.47030865114140308</v>
      </c>
      <c r="Q10" s="13">
        <v>0.40525428259083418</v>
      </c>
      <c r="S10" s="13">
        <v>0.52309559290208241</v>
      </c>
      <c r="T10" s="13">
        <v>0.61003117831407805</v>
      </c>
      <c r="U10" s="13">
        <v>0.47372284123251768</v>
      </c>
      <c r="V10" s="13">
        <v>0.44786151496821769</v>
      </c>
      <c r="W10" s="13">
        <v>0.56066993153655276</v>
      </c>
      <c r="X10" s="13">
        <v>0.42655425729508789</v>
      </c>
      <c r="Y10" s="13">
        <v>0.59303366590065121</v>
      </c>
      <c r="Z10" s="13">
        <v>0.41956048510801802</v>
      </c>
      <c r="AB10" s="13">
        <v>0.50868876294503818</v>
      </c>
      <c r="AC10" s="13">
        <v>0.47368087546241361</v>
      </c>
      <c r="AD10" s="13">
        <v>0.53255926334258663</v>
      </c>
      <c r="AE10" s="13">
        <v>0.55940000640418486</v>
      </c>
      <c r="AF10" s="13">
        <v>0.62401534339086018</v>
      </c>
      <c r="AH10" s="13">
        <v>0.55692231066597153</v>
      </c>
      <c r="AI10" s="13">
        <v>0.59327213827680836</v>
      </c>
      <c r="AJ10" s="13">
        <v>0.42229377417321839</v>
      </c>
      <c r="AK10" s="13">
        <v>0.64592421615921336</v>
      </c>
      <c r="AL10" s="13">
        <v>0.60375150465371796</v>
      </c>
      <c r="AM10" s="13">
        <v>0.34002181537072762</v>
      </c>
      <c r="AO10" s="13">
        <v>0.53034114844352465</v>
      </c>
      <c r="AP10" s="13">
        <v>0.58780514870786282</v>
      </c>
      <c r="AQ10" s="13">
        <v>0.43761573365177431</v>
      </c>
      <c r="AR10" s="13">
        <v>0.65506075301040112</v>
      </c>
      <c r="AS10" s="13">
        <v>0.63435446392099448</v>
      </c>
      <c r="AT10" s="13">
        <v>0.34134295295945988</v>
      </c>
      <c r="AV10" s="13">
        <v>0.61269880831278578</v>
      </c>
      <c r="AW10" s="13">
        <v>0.43961561777007041</v>
      </c>
      <c r="AX10" s="13">
        <v>0.61938690545256869</v>
      </c>
      <c r="AY10" s="13">
        <v>0.60869301292390099</v>
      </c>
      <c r="AZ10" s="13">
        <v>0.37286814033855842</v>
      </c>
      <c r="BB10" s="13">
        <v>0.55550867041952756</v>
      </c>
      <c r="BC10" s="13">
        <v>0.53727600883720916</v>
      </c>
      <c r="BD10" s="13">
        <v>0.32939845605622542</v>
      </c>
      <c r="BE10" s="13">
        <v>0.63033975378463247</v>
      </c>
      <c r="BF10" s="13">
        <v>0.65830076379175617</v>
      </c>
      <c r="BH10" s="13">
        <v>0.53825789162373938</v>
      </c>
      <c r="BI10" s="13">
        <v>0.54283717497967465</v>
      </c>
      <c r="BJ10" s="13">
        <v>0.35956463847464087</v>
      </c>
      <c r="BK10" s="13">
        <v>0.67176125832445266</v>
      </c>
      <c r="BL10" s="13">
        <v>0.6524767025878303</v>
      </c>
      <c r="BN10" s="13">
        <v>0.57504986487978715</v>
      </c>
      <c r="BO10" s="13">
        <v>0.40121407017931981</v>
      </c>
      <c r="BP10" s="13">
        <v>0.66814081977580242</v>
      </c>
      <c r="BQ10" s="13">
        <v>0.34785565615005298</v>
      </c>
      <c r="BR10" s="13">
        <v>0.55074095779655607</v>
      </c>
      <c r="BS10" s="13">
        <v>0.54048562290867397</v>
      </c>
    </row>
    <row r="11" spans="2:73" ht="32.15" customHeight="1" x14ac:dyDescent="0.35">
      <c r="B11" s="12" t="s">
        <v>262</v>
      </c>
      <c r="C11" s="13">
        <v>0.27917477722133582</v>
      </c>
      <c r="D11" s="13">
        <v>0.14637539135353519</v>
      </c>
      <c r="E11" s="13">
        <v>0.14284254714989669</v>
      </c>
      <c r="F11" s="13">
        <v>0.2400448799490694</v>
      </c>
      <c r="G11" s="13">
        <v>0.24591875542351371</v>
      </c>
      <c r="H11" s="13">
        <v>0.34592628226046862</v>
      </c>
      <c r="I11" s="13">
        <v>0.43782010822221362</v>
      </c>
      <c r="K11" s="13">
        <v>0.27338474184044609</v>
      </c>
      <c r="L11" s="13">
        <v>0.28560514215641009</v>
      </c>
      <c r="N11" s="13">
        <v>0.19679953896829969</v>
      </c>
      <c r="O11" s="13">
        <v>0.27742132000800979</v>
      </c>
      <c r="P11" s="13">
        <v>0.31111520068551379</v>
      </c>
      <c r="Q11" s="13">
        <v>0.31255920511938712</v>
      </c>
      <c r="S11" s="13">
        <v>0.23945266287653449</v>
      </c>
      <c r="T11" s="13">
        <v>0.17162632857238849</v>
      </c>
      <c r="U11" s="13">
        <v>0.38436721439203753</v>
      </c>
      <c r="V11" s="13">
        <v>0.35101186259891348</v>
      </c>
      <c r="W11" s="13">
        <v>0.28924862178408761</v>
      </c>
      <c r="X11" s="13">
        <v>0.41527316724416519</v>
      </c>
      <c r="Y11" s="13">
        <v>0.1075345639549139</v>
      </c>
      <c r="Z11" s="13">
        <v>0.30999993016698663</v>
      </c>
      <c r="AB11" s="13">
        <v>0.25846395217478407</v>
      </c>
      <c r="AC11" s="13">
        <v>0.31321697897776668</v>
      </c>
      <c r="AD11" s="13">
        <v>0.32464293409803902</v>
      </c>
      <c r="AE11" s="13">
        <v>0.21418434334080841</v>
      </c>
      <c r="AF11" s="13">
        <v>0.18368670396741521</v>
      </c>
      <c r="AH11" s="13">
        <v>0.22661570375758069</v>
      </c>
      <c r="AI11" s="13">
        <v>0.23151068386959181</v>
      </c>
      <c r="AJ11" s="13">
        <v>0.42570017132111571</v>
      </c>
      <c r="AK11" s="13">
        <v>0.2197628757509823</v>
      </c>
      <c r="AL11" s="13">
        <v>0.1142305417680128</v>
      </c>
      <c r="AM11" s="13">
        <v>0.48729840870676289</v>
      </c>
      <c r="AO11" s="13">
        <v>0.2383927487114787</v>
      </c>
      <c r="AP11" s="13">
        <v>0.23665526864935099</v>
      </c>
      <c r="AQ11" s="13">
        <v>0.43004659718686189</v>
      </c>
      <c r="AR11" s="13">
        <v>0.24115823487263641</v>
      </c>
      <c r="AS11" s="13">
        <v>7.396805008773108E-2</v>
      </c>
      <c r="AT11" s="13">
        <v>0.4895598399933494</v>
      </c>
      <c r="AV11" s="13">
        <v>0.19044903485999229</v>
      </c>
      <c r="AW11" s="13">
        <v>0.40312937165949142</v>
      </c>
      <c r="AX11" s="13">
        <v>0.26066673952014568</v>
      </c>
      <c r="AY11" s="13">
        <v>7.9965953417821783E-2</v>
      </c>
      <c r="AZ11" s="13">
        <v>0.46451224427041282</v>
      </c>
      <c r="BB11" s="13">
        <v>0.25009749069131693</v>
      </c>
      <c r="BC11" s="13">
        <v>0.28357833327682092</v>
      </c>
      <c r="BD11" s="13">
        <v>0.54337468557103163</v>
      </c>
      <c r="BE11" s="13">
        <v>0.26816520231132113</v>
      </c>
      <c r="BF11" s="13">
        <v>6.1463651020752019E-2</v>
      </c>
      <c r="BH11" s="13">
        <v>0.27028853082615012</v>
      </c>
      <c r="BI11" s="13">
        <v>0.28970035594797849</v>
      </c>
      <c r="BJ11" s="13">
        <v>0.5193702086629548</v>
      </c>
      <c r="BK11" s="13">
        <v>0.24035654724056399</v>
      </c>
      <c r="BL11" s="13">
        <v>5.447770327067241E-2</v>
      </c>
      <c r="BN11" s="13">
        <v>0.26192405799996971</v>
      </c>
      <c r="BO11" s="13">
        <v>0.4861030557137494</v>
      </c>
      <c r="BP11" s="13">
        <v>0.24803248297462391</v>
      </c>
      <c r="BQ11" s="13">
        <v>0.45614210708208508</v>
      </c>
      <c r="BR11" s="13">
        <v>6.3821170520758988E-2</v>
      </c>
      <c r="BS11" s="13">
        <v>0.23950931765390021</v>
      </c>
    </row>
    <row r="12" spans="2:73" ht="19" customHeight="1" x14ac:dyDescent="0.35">
      <c r="B12" s="12" t="s">
        <v>210</v>
      </c>
      <c r="C12" s="13">
        <v>0.1080227922551026</v>
      </c>
      <c r="D12" s="13">
        <v>0.16191277645467181</v>
      </c>
      <c r="E12" s="13">
        <v>0.15306648050643251</v>
      </c>
      <c r="F12" s="13">
        <v>0.1207409948283254</v>
      </c>
      <c r="G12" s="13">
        <v>0.1080597235310386</v>
      </c>
      <c r="H12" s="13">
        <v>9.0816847741333181E-2</v>
      </c>
      <c r="I12" s="13">
        <v>5.5872950045705763E-2</v>
      </c>
      <c r="K12" s="13">
        <v>6.6955860152423788E-2</v>
      </c>
      <c r="L12" s="13">
        <v>0.14933779404765141</v>
      </c>
      <c r="N12" s="13">
        <v>7.4059128095599197E-2</v>
      </c>
      <c r="O12" s="13">
        <v>7.3176152706163192E-2</v>
      </c>
      <c r="P12" s="13">
        <v>0.12789307180292309</v>
      </c>
      <c r="Q12" s="13">
        <v>0.1560139204133639</v>
      </c>
      <c r="S12" s="13">
        <v>0.1223017715352322</v>
      </c>
      <c r="T12" s="13">
        <v>0.1221742742767615</v>
      </c>
      <c r="U12" s="13">
        <v>8.0323448435847877E-2</v>
      </c>
      <c r="V12" s="13">
        <v>0.1084870868575066</v>
      </c>
      <c r="W12" s="13">
        <v>7.1043123730040875E-2</v>
      </c>
      <c r="X12" s="13">
        <v>6.1531844674599059E-2</v>
      </c>
      <c r="Y12" s="13">
        <v>0.15706848054769321</v>
      </c>
      <c r="Z12" s="13">
        <v>0.13649011781539469</v>
      </c>
      <c r="AB12" s="13">
        <v>0.1355745486543565</v>
      </c>
      <c r="AC12" s="13">
        <v>0.1000644032800016</v>
      </c>
      <c r="AD12" s="13">
        <v>7.2330152272193818E-2</v>
      </c>
      <c r="AE12" s="13">
        <v>0.11379356261961961</v>
      </c>
      <c r="AF12" s="13">
        <v>6.8337101478112894E-2</v>
      </c>
      <c r="AH12" s="13">
        <v>8.6330179629912726E-2</v>
      </c>
      <c r="AI12" s="13">
        <v>5.5858262683493337E-2</v>
      </c>
      <c r="AJ12" s="13">
        <v>8.6045381669748539E-2</v>
      </c>
      <c r="AK12" s="13">
        <v>0.10700789557287591</v>
      </c>
      <c r="AL12" s="13">
        <v>0.12842691377478349</v>
      </c>
      <c r="AM12" s="13">
        <v>0.1048910881666274</v>
      </c>
      <c r="AO12" s="13">
        <v>0.11067113402676169</v>
      </c>
      <c r="AP12" s="13">
        <v>5.95153221427221E-2</v>
      </c>
      <c r="AQ12" s="13">
        <v>7.8421817965261098E-2</v>
      </c>
      <c r="AR12" s="13">
        <v>7.1049560328366193E-2</v>
      </c>
      <c r="AS12" s="13">
        <v>0.10572622600867369</v>
      </c>
      <c r="AT12" s="13">
        <v>9.8827413024430016E-2</v>
      </c>
      <c r="AV12" s="13">
        <v>7.3176565325004661E-2</v>
      </c>
      <c r="AW12" s="13">
        <v>9.0169098246668009E-2</v>
      </c>
      <c r="AX12" s="13">
        <v>8.7717837306194743E-2</v>
      </c>
      <c r="AY12" s="13">
        <v>0.1195303465045945</v>
      </c>
      <c r="AZ12" s="13">
        <v>9.5975149466788798E-2</v>
      </c>
      <c r="BB12" s="13">
        <v>8.2550226095293014E-2</v>
      </c>
      <c r="BC12" s="13">
        <v>3.8659478942167078E-2</v>
      </c>
      <c r="BD12" s="13">
        <v>8.6187065769497639E-2</v>
      </c>
      <c r="BE12" s="13">
        <v>6.4990045104269659E-2</v>
      </c>
      <c r="BF12" s="13">
        <v>5.1204626503182291E-2</v>
      </c>
      <c r="BH12" s="13">
        <v>8.7519153333721067E-2</v>
      </c>
      <c r="BI12" s="13">
        <v>4.3772175186646188E-2</v>
      </c>
      <c r="BJ12" s="13">
        <v>7.4754756566136005E-2</v>
      </c>
      <c r="BK12" s="13">
        <v>5.948469752328539E-2</v>
      </c>
      <c r="BL12" s="13">
        <v>5.7523049066546733E-2</v>
      </c>
      <c r="BN12" s="13">
        <v>5.6498961312491359E-2</v>
      </c>
      <c r="BO12" s="13">
        <v>8.9478348911326083E-2</v>
      </c>
      <c r="BP12" s="13">
        <v>5.1661341579359268E-2</v>
      </c>
      <c r="BQ12" s="13">
        <v>0.1079865884475375</v>
      </c>
      <c r="BR12" s="13">
        <v>0.18143891910986651</v>
      </c>
      <c r="BS12" s="13">
        <v>8.3781420005728705E-2</v>
      </c>
    </row>
    <row r="14" spans="2:73" x14ac:dyDescent="0.35">
      <c r="B14" t="s">
        <v>292</v>
      </c>
    </row>
    <row r="15" spans="2:73" x14ac:dyDescent="0.35">
      <c r="B15" t="s">
        <v>9</v>
      </c>
    </row>
    <row r="17" spans="2:2" x14ac:dyDescent="0.35">
      <c r="B17"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U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264</v>
      </c>
      <c r="C9" s="13">
        <v>0.22250750676421549</v>
      </c>
      <c r="D9" s="13">
        <v>0.15319448142304429</v>
      </c>
      <c r="E9" s="13">
        <v>0.22602860385338119</v>
      </c>
      <c r="F9" s="13">
        <v>0.21627419081028029</v>
      </c>
      <c r="G9" s="13">
        <v>0.2433917272353433</v>
      </c>
      <c r="H9" s="13">
        <v>0.21961400379291521</v>
      </c>
      <c r="I9" s="13">
        <v>0.24121406072698179</v>
      </c>
      <c r="K9" s="13">
        <v>0.19359359882593369</v>
      </c>
      <c r="L9" s="13">
        <v>0.24963846971745721</v>
      </c>
      <c r="N9" s="13">
        <v>0.26789410898592908</v>
      </c>
      <c r="O9" s="13">
        <v>0.21973008427016871</v>
      </c>
      <c r="P9" s="13">
        <v>0.23266162010299701</v>
      </c>
      <c r="Q9" s="13">
        <v>0.18151576214414381</v>
      </c>
      <c r="S9" s="13">
        <v>0.17959369304128589</v>
      </c>
      <c r="T9" s="13">
        <v>0.2241456576627732</v>
      </c>
      <c r="U9" s="13">
        <v>0.2891229290764849</v>
      </c>
      <c r="V9" s="13">
        <v>0.28572923209207413</v>
      </c>
      <c r="W9" s="13">
        <v>0.25436373253108818</v>
      </c>
      <c r="X9" s="13">
        <v>0.19002015431735159</v>
      </c>
      <c r="Y9" s="13">
        <v>0.22772862183048051</v>
      </c>
      <c r="Z9" s="13">
        <v>0.195212577680444</v>
      </c>
      <c r="AB9" s="13">
        <v>0.1923520090369488</v>
      </c>
      <c r="AC9" s="13">
        <v>0.19621664906115399</v>
      </c>
      <c r="AD9" s="13">
        <v>0.26479906799922548</v>
      </c>
      <c r="AE9" s="13">
        <v>0.2132924586073108</v>
      </c>
      <c r="AF9" s="13">
        <v>0.2836410123502679</v>
      </c>
      <c r="AH9" s="13">
        <v>0.2212663282440929</v>
      </c>
      <c r="AI9" s="13">
        <v>0.24847896288653801</v>
      </c>
      <c r="AJ9" s="13">
        <v>0.35998846220167557</v>
      </c>
      <c r="AK9" s="13">
        <v>0.24783961004795679</v>
      </c>
      <c r="AL9" s="13">
        <v>0.15527476727142969</v>
      </c>
      <c r="AM9" s="13">
        <v>0.1615695504821483</v>
      </c>
      <c r="AO9" s="13">
        <v>0.20989825199976339</v>
      </c>
      <c r="AP9" s="13">
        <v>0.25390825959685093</v>
      </c>
      <c r="AQ9" s="13">
        <v>0.33826109247466207</v>
      </c>
      <c r="AR9" s="13">
        <v>0.26476453505794018</v>
      </c>
      <c r="AS9" s="13">
        <v>0.19902392717302089</v>
      </c>
      <c r="AT9" s="13">
        <v>0.17949841294524821</v>
      </c>
      <c r="AV9" s="13">
        <v>0.2451281214719758</v>
      </c>
      <c r="AW9" s="13">
        <v>0.3672525400238606</v>
      </c>
      <c r="AX9" s="13">
        <v>0.2583354804985078</v>
      </c>
      <c r="AY9" s="13">
        <v>0.1484961603114128</v>
      </c>
      <c r="AZ9" s="13">
        <v>0.1759564946945156</v>
      </c>
      <c r="BB9" s="13">
        <v>0.21262021056351571</v>
      </c>
      <c r="BC9" s="13">
        <v>0.2497409154384124</v>
      </c>
      <c r="BD9" s="13">
        <v>0.31238804684575322</v>
      </c>
      <c r="BE9" s="13">
        <v>0.2008887111838884</v>
      </c>
      <c r="BF9" s="13">
        <v>0.23721640892387769</v>
      </c>
      <c r="BH9" s="13">
        <v>0.20112735741928939</v>
      </c>
      <c r="BI9" s="13">
        <v>0.25594267815767158</v>
      </c>
      <c r="BJ9" s="13">
        <v>0.31448102275502182</v>
      </c>
      <c r="BK9" s="13">
        <v>0.21220508714524969</v>
      </c>
      <c r="BL9" s="13">
        <v>0.22224474832952729</v>
      </c>
      <c r="BN9" s="13">
        <v>0.24492833149576501</v>
      </c>
      <c r="BO9" s="13">
        <v>0.37159152631011338</v>
      </c>
      <c r="BP9" s="13">
        <v>0.23169430645789929</v>
      </c>
      <c r="BQ9" s="13">
        <v>0.1672558994820493</v>
      </c>
      <c r="BR9" s="13">
        <v>0.1507944555268598</v>
      </c>
      <c r="BS9" s="13">
        <v>0.2058260200144858</v>
      </c>
    </row>
    <row r="10" spans="2:73" ht="46" customHeight="1" x14ac:dyDescent="0.35">
      <c r="B10" s="12" t="s">
        <v>265</v>
      </c>
      <c r="C10" s="13">
        <v>0.1560186635428166</v>
      </c>
      <c r="D10" s="13">
        <v>0.20335811087914279</v>
      </c>
      <c r="E10" s="13">
        <v>0.17556174728477419</v>
      </c>
      <c r="F10" s="13">
        <v>0.1389340355243818</v>
      </c>
      <c r="G10" s="13">
        <v>0.13303296172080131</v>
      </c>
      <c r="H10" s="13">
        <v>0.1364531669605826</v>
      </c>
      <c r="I10" s="13">
        <v>0.1629616166743684</v>
      </c>
      <c r="K10" s="13">
        <v>0.1535205965539847</v>
      </c>
      <c r="L10" s="13">
        <v>0.158874577162847</v>
      </c>
      <c r="N10" s="13">
        <v>0.2116185909900041</v>
      </c>
      <c r="O10" s="13">
        <v>0.12180198872716221</v>
      </c>
      <c r="P10" s="13">
        <v>0.1732012664862205</v>
      </c>
      <c r="Q10" s="13">
        <v>0.1428339520575668</v>
      </c>
      <c r="S10" s="13">
        <v>0.1629378517912807</v>
      </c>
      <c r="T10" s="13">
        <v>0.1660447495815684</v>
      </c>
      <c r="U10" s="13">
        <v>0.24395019908421359</v>
      </c>
      <c r="V10" s="13">
        <v>0.1233742897489455</v>
      </c>
      <c r="W10" s="13">
        <v>0.1635602593611678</v>
      </c>
      <c r="X10" s="13">
        <v>0.1098285752327542</v>
      </c>
      <c r="Y10" s="13">
        <v>0.18110615755132281</v>
      </c>
      <c r="Z10" s="13">
        <v>0.1466512872129731</v>
      </c>
      <c r="AB10" s="13">
        <v>0.1180676930786453</v>
      </c>
      <c r="AC10" s="13">
        <v>0.1598390760658191</v>
      </c>
      <c r="AD10" s="13">
        <v>0.11914395630636369</v>
      </c>
      <c r="AE10" s="13">
        <v>0.2060562517341929</v>
      </c>
      <c r="AF10" s="13">
        <v>0.21063181262750311</v>
      </c>
      <c r="AH10" s="13">
        <v>0.14628958965896741</v>
      </c>
      <c r="AI10" s="13">
        <v>0.17410605398296941</v>
      </c>
      <c r="AJ10" s="13">
        <v>0.1444812508654699</v>
      </c>
      <c r="AK10" s="13">
        <v>0.24437818995188759</v>
      </c>
      <c r="AL10" s="13">
        <v>0.15368757444652351</v>
      </c>
      <c r="AM10" s="13">
        <v>0.15351645677974279</v>
      </c>
      <c r="AO10" s="13">
        <v>0.14182525626070261</v>
      </c>
      <c r="AP10" s="13">
        <v>0.15739731641516039</v>
      </c>
      <c r="AQ10" s="13">
        <v>0.155713735007007</v>
      </c>
      <c r="AR10" s="13">
        <v>0.25797163059494932</v>
      </c>
      <c r="AS10" s="13">
        <v>0.1903396936731879</v>
      </c>
      <c r="AT10" s="13">
        <v>0.14913950054511951</v>
      </c>
      <c r="AV10" s="13">
        <v>0.1806286215814279</v>
      </c>
      <c r="AW10" s="13">
        <v>0.15766105440278369</v>
      </c>
      <c r="AX10" s="13">
        <v>0.254471824283585</v>
      </c>
      <c r="AY10" s="13">
        <v>0.18310631212515721</v>
      </c>
      <c r="AZ10" s="13">
        <v>0.13404073543507061</v>
      </c>
      <c r="BB10" s="13">
        <v>0.1506117556243966</v>
      </c>
      <c r="BC10" s="13">
        <v>0.1583726059637097</v>
      </c>
      <c r="BD10" s="13">
        <v>0.18775249255966389</v>
      </c>
      <c r="BE10" s="13">
        <v>0.25371916510955977</v>
      </c>
      <c r="BF10" s="13">
        <v>0.1188662109054789</v>
      </c>
      <c r="BH10" s="13">
        <v>0.1347355938824617</v>
      </c>
      <c r="BI10" s="13">
        <v>0.16744407990395629</v>
      </c>
      <c r="BJ10" s="13">
        <v>0.1944787691398959</v>
      </c>
      <c r="BK10" s="13">
        <v>0.21653902993808891</v>
      </c>
      <c r="BL10" s="13">
        <v>0.24114238061108689</v>
      </c>
      <c r="BN10" s="13">
        <v>0.17242183205667641</v>
      </c>
      <c r="BO10" s="13">
        <v>0.17718276546487269</v>
      </c>
      <c r="BP10" s="13">
        <v>0.23171326602503431</v>
      </c>
      <c r="BQ10" s="13">
        <v>0.1743815783722098</v>
      </c>
      <c r="BR10" s="13">
        <v>0.15898758672974159</v>
      </c>
      <c r="BS10" s="13">
        <v>0.15228349166524061</v>
      </c>
    </row>
    <row r="11" spans="2:73" ht="32.15" customHeight="1" x14ac:dyDescent="0.35">
      <c r="B11" s="12" t="s">
        <v>266</v>
      </c>
      <c r="C11" s="13">
        <v>0.52765655309601078</v>
      </c>
      <c r="D11" s="13">
        <v>0.43807571812168261</v>
      </c>
      <c r="E11" s="13">
        <v>0.50235125866002961</v>
      </c>
      <c r="F11" s="13">
        <v>0.52325747133934497</v>
      </c>
      <c r="G11" s="13">
        <v>0.52978948070239917</v>
      </c>
      <c r="H11" s="13">
        <v>0.58250193972412356</v>
      </c>
      <c r="I11" s="13">
        <v>0.54715756852185271</v>
      </c>
      <c r="K11" s="13">
        <v>0.55942771184610474</v>
      </c>
      <c r="L11" s="13">
        <v>0.49709532097860998</v>
      </c>
      <c r="N11" s="13">
        <v>0.5061974825389991</v>
      </c>
      <c r="O11" s="13">
        <v>0.56775072122325798</v>
      </c>
      <c r="P11" s="13">
        <v>0.52566973517997873</v>
      </c>
      <c r="Q11" s="13">
        <v>0.49347599861786001</v>
      </c>
      <c r="S11" s="13">
        <v>0.4853447856415839</v>
      </c>
      <c r="T11" s="13">
        <v>0.54480704326717844</v>
      </c>
      <c r="U11" s="13">
        <v>0.5448438259625038</v>
      </c>
      <c r="V11" s="13">
        <v>0.47476142221583961</v>
      </c>
      <c r="W11" s="13">
        <v>0.57485746156251916</v>
      </c>
      <c r="X11" s="13">
        <v>0.63618710144711765</v>
      </c>
      <c r="Y11" s="13">
        <v>0.47096676534131859</v>
      </c>
      <c r="Z11" s="13">
        <v>0.53948311842788121</v>
      </c>
      <c r="AB11" s="13">
        <v>0.4794836671463456</v>
      </c>
      <c r="AC11" s="13">
        <v>0.54515642531674724</v>
      </c>
      <c r="AD11" s="13">
        <v>0.59023704415326905</v>
      </c>
      <c r="AE11" s="13">
        <v>0.50654352419847248</v>
      </c>
      <c r="AF11" s="13">
        <v>0.48875875012835718</v>
      </c>
      <c r="AH11" s="13">
        <v>0.61604627843461635</v>
      </c>
      <c r="AI11" s="13">
        <v>0.50991971283846338</v>
      </c>
      <c r="AJ11" s="13">
        <v>0.38458902632467939</v>
      </c>
      <c r="AK11" s="13">
        <v>0.4355364791877997</v>
      </c>
      <c r="AL11" s="13">
        <v>0.5357366138913161</v>
      </c>
      <c r="AM11" s="13">
        <v>0.51388042675332068</v>
      </c>
      <c r="AO11" s="13">
        <v>0.5842612051538818</v>
      </c>
      <c r="AP11" s="13">
        <v>0.52210915631725296</v>
      </c>
      <c r="AQ11" s="13">
        <v>0.41347048204060971</v>
      </c>
      <c r="AR11" s="13">
        <v>0.46171264333767509</v>
      </c>
      <c r="AS11" s="13">
        <v>0.61979237119937858</v>
      </c>
      <c r="AT11" s="13">
        <v>0.48520024417615309</v>
      </c>
      <c r="AV11" s="13">
        <v>0.53175837588490638</v>
      </c>
      <c r="AW11" s="13">
        <v>0.35559375727503828</v>
      </c>
      <c r="AX11" s="13">
        <v>0.47062829019214469</v>
      </c>
      <c r="AY11" s="13">
        <v>0.52234585913715914</v>
      </c>
      <c r="AZ11" s="13">
        <v>0.50895382208527196</v>
      </c>
      <c r="BB11" s="13">
        <v>0.60192860307641527</v>
      </c>
      <c r="BC11" s="13">
        <v>0.5145304918099165</v>
      </c>
      <c r="BD11" s="13">
        <v>0.4362824385552635</v>
      </c>
      <c r="BE11" s="13">
        <v>0.47829682853048772</v>
      </c>
      <c r="BF11" s="13">
        <v>0.50767228017294852</v>
      </c>
      <c r="BH11" s="13">
        <v>0.57815294669828043</v>
      </c>
      <c r="BI11" s="13">
        <v>0.52877317446947625</v>
      </c>
      <c r="BJ11" s="13">
        <v>0.42262783780679858</v>
      </c>
      <c r="BK11" s="13">
        <v>0.47431278593930032</v>
      </c>
      <c r="BL11" s="13">
        <v>0.67820403454992018</v>
      </c>
      <c r="BN11" s="13">
        <v>0.52936057971429862</v>
      </c>
      <c r="BO11" s="13">
        <v>0.38333834518667942</v>
      </c>
      <c r="BP11" s="13">
        <v>0.46910675894169768</v>
      </c>
      <c r="BQ11" s="13">
        <v>0.41381169156891262</v>
      </c>
      <c r="BR11" s="13">
        <v>0.49100395639659328</v>
      </c>
      <c r="BS11" s="13">
        <v>0.62360391982099173</v>
      </c>
    </row>
    <row r="12" spans="2:73" ht="19" customHeight="1" x14ac:dyDescent="0.35">
      <c r="B12" s="12" t="s">
        <v>267</v>
      </c>
      <c r="C12" s="13">
        <v>0.45366800011657521</v>
      </c>
      <c r="D12" s="13">
        <v>0.36983725230420073</v>
      </c>
      <c r="E12" s="13">
        <v>0.39219474029012169</v>
      </c>
      <c r="F12" s="13">
        <v>0.40837975323978598</v>
      </c>
      <c r="G12" s="13">
        <v>0.42862536023215919</v>
      </c>
      <c r="H12" s="13">
        <v>0.47426109733856919</v>
      </c>
      <c r="I12" s="13">
        <v>0.56771422458925014</v>
      </c>
      <c r="K12" s="13">
        <v>0.43836424581360378</v>
      </c>
      <c r="L12" s="13">
        <v>0.46771886730291318</v>
      </c>
      <c r="N12" s="13">
        <v>0.47588239212380617</v>
      </c>
      <c r="O12" s="13">
        <v>0.46080218538343998</v>
      </c>
      <c r="P12" s="13">
        <v>0.41473830862047251</v>
      </c>
      <c r="Q12" s="13">
        <v>0.46311237339634159</v>
      </c>
      <c r="S12" s="13">
        <v>0.46513729314851759</v>
      </c>
      <c r="T12" s="13">
        <v>0.42841011383558908</v>
      </c>
      <c r="U12" s="13">
        <v>0.42442856182782068</v>
      </c>
      <c r="V12" s="13">
        <v>0.41563046852567281</v>
      </c>
      <c r="W12" s="13">
        <v>0.42221053566275929</v>
      </c>
      <c r="X12" s="13">
        <v>0.55107211303333803</v>
      </c>
      <c r="Y12" s="13">
        <v>0.49308974466519939</v>
      </c>
      <c r="Z12" s="13">
        <v>0.45938987890048871</v>
      </c>
      <c r="AB12" s="13">
        <v>0.4751727911004206</v>
      </c>
      <c r="AC12" s="13">
        <v>0.42529247088590411</v>
      </c>
      <c r="AD12" s="13">
        <v>0.47679143444213101</v>
      </c>
      <c r="AE12" s="13">
        <v>0.51863519579951867</v>
      </c>
      <c r="AF12" s="13">
        <v>0.45359191055205572</v>
      </c>
      <c r="AH12" s="13">
        <v>0.41422437783636962</v>
      </c>
      <c r="AI12" s="13">
        <v>0.53376662512753281</v>
      </c>
      <c r="AJ12" s="13">
        <v>0.4900360745808135</v>
      </c>
      <c r="AK12" s="13">
        <v>0.51361494003928199</v>
      </c>
      <c r="AL12" s="13">
        <v>0.45989726962773281</v>
      </c>
      <c r="AM12" s="13">
        <v>0.45521765500592681</v>
      </c>
      <c r="AO12" s="13">
        <v>0.43134168175136772</v>
      </c>
      <c r="AP12" s="13">
        <v>0.53587223166934261</v>
      </c>
      <c r="AQ12" s="13">
        <v>0.49989101718920459</v>
      </c>
      <c r="AR12" s="13">
        <v>0.48034952107484241</v>
      </c>
      <c r="AS12" s="13">
        <v>0.38705571655152821</v>
      </c>
      <c r="AT12" s="13">
        <v>0.46049541714889147</v>
      </c>
      <c r="AV12" s="13">
        <v>0.49631793991347939</v>
      </c>
      <c r="AW12" s="13">
        <v>0.5240212612882249</v>
      </c>
      <c r="AX12" s="13">
        <v>0.49957983629779079</v>
      </c>
      <c r="AY12" s="13">
        <v>0.43741541727692129</v>
      </c>
      <c r="AZ12" s="13">
        <v>0.43602492836155299</v>
      </c>
      <c r="BB12" s="13">
        <v>0.42262332100999678</v>
      </c>
      <c r="BC12" s="13">
        <v>0.53860246100992992</v>
      </c>
      <c r="BD12" s="13">
        <v>0.46604356924190388</v>
      </c>
      <c r="BE12" s="13">
        <v>0.55401435771029728</v>
      </c>
      <c r="BF12" s="13">
        <v>0.50633832897221231</v>
      </c>
      <c r="BH12" s="13">
        <v>0.42841886345920399</v>
      </c>
      <c r="BI12" s="13">
        <v>0.52952766511423499</v>
      </c>
      <c r="BJ12" s="13">
        <v>0.44861260464453168</v>
      </c>
      <c r="BK12" s="13">
        <v>0.54746592912963044</v>
      </c>
      <c r="BL12" s="13">
        <v>0.40699835927601841</v>
      </c>
      <c r="BN12" s="13">
        <v>0.50253154038466563</v>
      </c>
      <c r="BO12" s="13">
        <v>0.50692069768566872</v>
      </c>
      <c r="BP12" s="13">
        <v>0.56597637741530293</v>
      </c>
      <c r="BQ12" s="13">
        <v>0.43443363537954971</v>
      </c>
      <c r="BR12" s="13">
        <v>0.39575390243079139</v>
      </c>
      <c r="BS12" s="13">
        <v>0.43995423987735638</v>
      </c>
    </row>
    <row r="13" spans="2:73" ht="32.15" customHeight="1" x14ac:dyDescent="0.35">
      <c r="B13" s="12" t="s">
        <v>268</v>
      </c>
      <c r="C13" s="13">
        <v>0.46612112704403802</v>
      </c>
      <c r="D13" s="13">
        <v>0.35491215330992221</v>
      </c>
      <c r="E13" s="13">
        <v>0.31672888942952071</v>
      </c>
      <c r="F13" s="13">
        <v>0.41926129272919982</v>
      </c>
      <c r="G13" s="13">
        <v>0.42782358322881958</v>
      </c>
      <c r="H13" s="13">
        <v>0.5611971412522454</v>
      </c>
      <c r="I13" s="13">
        <v>0.61302061579183009</v>
      </c>
      <c r="K13" s="13">
        <v>0.46942617773419298</v>
      </c>
      <c r="L13" s="13">
        <v>0.46159160508704089</v>
      </c>
      <c r="N13" s="13">
        <v>0.42039776564227738</v>
      </c>
      <c r="O13" s="13">
        <v>0.51396842966463341</v>
      </c>
      <c r="P13" s="13">
        <v>0.40778532792071709</v>
      </c>
      <c r="Q13" s="13">
        <v>0.49689456137151888</v>
      </c>
      <c r="S13" s="13">
        <v>0.42617336727133509</v>
      </c>
      <c r="T13" s="13">
        <v>0.46411541782456711</v>
      </c>
      <c r="U13" s="13">
        <v>0.46386396315770101</v>
      </c>
      <c r="V13" s="13">
        <v>0.387721445037154</v>
      </c>
      <c r="W13" s="13">
        <v>0.47909616526929688</v>
      </c>
      <c r="X13" s="13">
        <v>0.5558019482400004</v>
      </c>
      <c r="Y13" s="13">
        <v>0.53566420372298351</v>
      </c>
      <c r="Z13" s="13">
        <v>0.56911131063940701</v>
      </c>
      <c r="AB13" s="13">
        <v>0.5245437175646831</v>
      </c>
      <c r="AC13" s="13">
        <v>0.4925234482358129</v>
      </c>
      <c r="AD13" s="13">
        <v>0.47286098784126751</v>
      </c>
      <c r="AE13" s="13">
        <v>0.3953587496956541</v>
      </c>
      <c r="AF13" s="13">
        <v>0.31970278967829829</v>
      </c>
      <c r="AH13" s="13">
        <v>0.4308635605072656</v>
      </c>
      <c r="AI13" s="13">
        <v>0.39548745504427618</v>
      </c>
      <c r="AJ13" s="13">
        <v>0.55258304045655471</v>
      </c>
      <c r="AK13" s="13">
        <v>0.52510596914183028</v>
      </c>
      <c r="AL13" s="13">
        <v>0.4987860192736705</v>
      </c>
      <c r="AM13" s="13">
        <v>0.56236408400780702</v>
      </c>
      <c r="AO13" s="13">
        <v>0.42623431234937348</v>
      </c>
      <c r="AP13" s="13">
        <v>0.37901215421260881</v>
      </c>
      <c r="AQ13" s="13">
        <v>0.53026822421788211</v>
      </c>
      <c r="AR13" s="13">
        <v>0.58966800535779529</v>
      </c>
      <c r="AS13" s="13">
        <v>0.47862303405054768</v>
      </c>
      <c r="AT13" s="13">
        <v>0.57078926940113273</v>
      </c>
      <c r="AV13" s="13">
        <v>0.39452828815592778</v>
      </c>
      <c r="AW13" s="13">
        <v>0.46351683282683048</v>
      </c>
      <c r="AX13" s="13">
        <v>0.49073190575159481</v>
      </c>
      <c r="AY13" s="13">
        <v>0.42420086879443308</v>
      </c>
      <c r="AZ13" s="13">
        <v>0.58482254626971963</v>
      </c>
      <c r="BB13" s="13">
        <v>0.45313127343766169</v>
      </c>
      <c r="BC13" s="13">
        <v>0.46585525123537708</v>
      </c>
      <c r="BD13" s="13">
        <v>0.59287857791652143</v>
      </c>
      <c r="BE13" s="13">
        <v>0.52784434777717049</v>
      </c>
      <c r="BF13" s="13">
        <v>0.40360770173045779</v>
      </c>
      <c r="BH13" s="13">
        <v>0.44410016179267198</v>
      </c>
      <c r="BI13" s="13">
        <v>0.45193568241884707</v>
      </c>
      <c r="BJ13" s="13">
        <v>0.60592798878541398</v>
      </c>
      <c r="BK13" s="13">
        <v>0.5371853616109673</v>
      </c>
      <c r="BL13" s="13">
        <v>0.42987382321090978</v>
      </c>
      <c r="BN13" s="13">
        <v>0.47574268057336211</v>
      </c>
      <c r="BO13" s="13">
        <v>0.57987569214862145</v>
      </c>
      <c r="BP13" s="13">
        <v>0.55851528761653435</v>
      </c>
      <c r="BQ13" s="13">
        <v>0.48105079853641469</v>
      </c>
      <c r="BR13" s="13">
        <v>0.45923532295788788</v>
      </c>
      <c r="BS13" s="13">
        <v>0.43353268453228311</v>
      </c>
    </row>
    <row r="14" spans="2:73" ht="32.15" customHeight="1" x14ac:dyDescent="0.35">
      <c r="B14" s="12" t="s">
        <v>269</v>
      </c>
      <c r="C14" s="13">
        <v>0.26235174578887149</v>
      </c>
      <c r="D14" s="13">
        <v>0.29554994857349959</v>
      </c>
      <c r="E14" s="13">
        <v>0.29799533508096809</v>
      </c>
      <c r="F14" s="13">
        <v>0.30494676567130369</v>
      </c>
      <c r="G14" s="13">
        <v>0.25923153095548129</v>
      </c>
      <c r="H14" s="13">
        <v>0.23284397492000769</v>
      </c>
      <c r="I14" s="13">
        <v>0.218053695820216</v>
      </c>
      <c r="K14" s="13">
        <v>0.27960102048526803</v>
      </c>
      <c r="L14" s="13">
        <v>0.24570403735615121</v>
      </c>
      <c r="N14" s="13">
        <v>0.30910693852246329</v>
      </c>
      <c r="O14" s="13">
        <v>0.22103621852989</v>
      </c>
      <c r="P14" s="13">
        <v>0.26872948369924232</v>
      </c>
      <c r="Q14" s="13">
        <v>0.26861032662642098</v>
      </c>
      <c r="S14" s="13">
        <v>0.24982137854312861</v>
      </c>
      <c r="T14" s="13">
        <v>0.30663403327576022</v>
      </c>
      <c r="U14" s="13">
        <v>0.36838879619622361</v>
      </c>
      <c r="V14" s="13">
        <v>0.26974133400897909</v>
      </c>
      <c r="W14" s="13">
        <v>0.2749816425190077</v>
      </c>
      <c r="X14" s="13">
        <v>0.2116734404468287</v>
      </c>
      <c r="Y14" s="13">
        <v>0.2209238646942899</v>
      </c>
      <c r="Z14" s="13">
        <v>0.20149803482902651</v>
      </c>
      <c r="AB14" s="13">
        <v>0.27264937438705428</v>
      </c>
      <c r="AC14" s="13">
        <v>0.26980380336003651</v>
      </c>
      <c r="AD14" s="13">
        <v>0.2322551967935727</v>
      </c>
      <c r="AE14" s="13">
        <v>0.22742904026279251</v>
      </c>
      <c r="AF14" s="13">
        <v>0.34409552094776619</v>
      </c>
      <c r="AH14" s="13">
        <v>0.28356174349892299</v>
      </c>
      <c r="AI14" s="13">
        <v>0.24088576058678929</v>
      </c>
      <c r="AJ14" s="13">
        <v>0.31796036658089422</v>
      </c>
      <c r="AK14" s="13">
        <v>0.29048566014745408</v>
      </c>
      <c r="AL14" s="13">
        <v>0.22616157946013651</v>
      </c>
      <c r="AM14" s="13">
        <v>0.22019290999279789</v>
      </c>
      <c r="AO14" s="13">
        <v>0.27817373549968638</v>
      </c>
      <c r="AP14" s="13">
        <v>0.24549531952360701</v>
      </c>
      <c r="AQ14" s="13">
        <v>0.25884361567952979</v>
      </c>
      <c r="AR14" s="13">
        <v>0.24686752879855231</v>
      </c>
      <c r="AS14" s="13">
        <v>0.27722992503012472</v>
      </c>
      <c r="AT14" s="13">
        <v>0.25097663837103412</v>
      </c>
      <c r="AV14" s="13">
        <v>0.25181117168330919</v>
      </c>
      <c r="AW14" s="13">
        <v>0.30667646193739362</v>
      </c>
      <c r="AX14" s="13">
        <v>0.29752891548724741</v>
      </c>
      <c r="AY14" s="13">
        <v>0.24921613029073819</v>
      </c>
      <c r="AZ14" s="13">
        <v>0.26396509555739678</v>
      </c>
      <c r="BB14" s="13">
        <v>0.25663073508797007</v>
      </c>
      <c r="BC14" s="13">
        <v>0.26191888432574528</v>
      </c>
      <c r="BD14" s="13">
        <v>0.25947206565665748</v>
      </c>
      <c r="BE14" s="13">
        <v>0.30533876351882422</v>
      </c>
      <c r="BF14" s="13">
        <v>0.20921969462515669</v>
      </c>
      <c r="BH14" s="13">
        <v>0.26418231414917631</v>
      </c>
      <c r="BI14" s="13">
        <v>0.25636231134444309</v>
      </c>
      <c r="BJ14" s="13">
        <v>0.26441538842227652</v>
      </c>
      <c r="BK14" s="13">
        <v>0.25251483246500772</v>
      </c>
      <c r="BL14" s="13">
        <v>0.26085481382851572</v>
      </c>
      <c r="BN14" s="13">
        <v>0.23451607941742819</v>
      </c>
      <c r="BO14" s="13">
        <v>0.27013056780243311</v>
      </c>
      <c r="BP14" s="13">
        <v>0.25749198898294151</v>
      </c>
      <c r="BQ14" s="13">
        <v>0.30811868226214262</v>
      </c>
      <c r="BR14" s="13">
        <v>0.27498632056492528</v>
      </c>
      <c r="BS14" s="13">
        <v>0.26960140947527711</v>
      </c>
    </row>
    <row r="15" spans="2:73" ht="32.15" customHeight="1" x14ac:dyDescent="0.35">
      <c r="B15" s="12" t="s">
        <v>270</v>
      </c>
      <c r="C15" s="13">
        <v>0.24210940671202211</v>
      </c>
      <c r="D15" s="13">
        <v>0.32649715833090642</v>
      </c>
      <c r="E15" s="13">
        <v>0.27593160005374823</v>
      </c>
      <c r="F15" s="13">
        <v>0.30240298108645303</v>
      </c>
      <c r="G15" s="13">
        <v>0.25758520783837757</v>
      </c>
      <c r="H15" s="13">
        <v>0.2001492539796644</v>
      </c>
      <c r="I15" s="13">
        <v>0.16058825242723951</v>
      </c>
      <c r="K15" s="13">
        <v>0.2519508230790421</v>
      </c>
      <c r="L15" s="13">
        <v>0.23282318884807299</v>
      </c>
      <c r="N15" s="13">
        <v>0.22813468391776359</v>
      </c>
      <c r="O15" s="13">
        <v>0.21468632356443029</v>
      </c>
      <c r="P15" s="13">
        <v>0.29867319378128437</v>
      </c>
      <c r="Q15" s="13">
        <v>0.2367435032735454</v>
      </c>
      <c r="S15" s="13">
        <v>0.33831035310465352</v>
      </c>
      <c r="T15" s="13">
        <v>0.228262863625076</v>
      </c>
      <c r="U15" s="13">
        <v>0.2010568850507074</v>
      </c>
      <c r="V15" s="13">
        <v>0.2499303709642258</v>
      </c>
      <c r="W15" s="13">
        <v>0.18565003182551509</v>
      </c>
      <c r="X15" s="13">
        <v>0.16414955084704949</v>
      </c>
      <c r="Y15" s="13">
        <v>0.12482674800910069</v>
      </c>
      <c r="Z15" s="13">
        <v>0.20498037343379921</v>
      </c>
      <c r="AB15" s="13">
        <v>0.26319078097197218</v>
      </c>
      <c r="AC15" s="13">
        <v>0.2394855561226639</v>
      </c>
      <c r="AD15" s="13">
        <v>0.2070363876166651</v>
      </c>
      <c r="AE15" s="13">
        <v>0.25676691795519241</v>
      </c>
      <c r="AF15" s="13">
        <v>0.30464553290475321</v>
      </c>
      <c r="AH15" s="13">
        <v>0.26044165643917477</v>
      </c>
      <c r="AI15" s="13">
        <v>0.27956422286193888</v>
      </c>
      <c r="AJ15" s="13">
        <v>0.2069646066630037</v>
      </c>
      <c r="AK15" s="13">
        <v>0.17327591728869421</v>
      </c>
      <c r="AL15" s="13">
        <v>0.33315596674654058</v>
      </c>
      <c r="AM15" s="13">
        <v>0.21719022792886991</v>
      </c>
      <c r="AO15" s="13">
        <v>0.26658655465237702</v>
      </c>
      <c r="AP15" s="13">
        <v>0.29985095549859769</v>
      </c>
      <c r="AQ15" s="13">
        <v>0.20480195900392109</v>
      </c>
      <c r="AR15" s="13">
        <v>0.16267465998250991</v>
      </c>
      <c r="AS15" s="13">
        <v>0.27069349188770331</v>
      </c>
      <c r="AT15" s="13">
        <v>0.21523159476990919</v>
      </c>
      <c r="AV15" s="13">
        <v>0.29892343317239412</v>
      </c>
      <c r="AW15" s="13">
        <v>0.26763436444628991</v>
      </c>
      <c r="AX15" s="13">
        <v>0.15912919454231081</v>
      </c>
      <c r="AY15" s="13">
        <v>0.30317518065132693</v>
      </c>
      <c r="AZ15" s="13">
        <v>0.22102693617909899</v>
      </c>
      <c r="BB15" s="13">
        <v>0.2497110819892889</v>
      </c>
      <c r="BC15" s="13">
        <v>0.2518363793101619</v>
      </c>
      <c r="BD15" s="13">
        <v>0.19739967317139551</v>
      </c>
      <c r="BE15" s="13">
        <v>0.14272972445001511</v>
      </c>
      <c r="BF15" s="13">
        <v>0.33561771529632572</v>
      </c>
      <c r="BH15" s="13">
        <v>0.26592384527634322</v>
      </c>
      <c r="BI15" s="13">
        <v>0.2419862690414793</v>
      </c>
      <c r="BJ15" s="13">
        <v>0.21164738640257261</v>
      </c>
      <c r="BK15" s="13">
        <v>0.13909803669231269</v>
      </c>
      <c r="BL15" s="13">
        <v>0.24736078774180109</v>
      </c>
      <c r="BN15" s="13">
        <v>0.23701851085325371</v>
      </c>
      <c r="BO15" s="13">
        <v>0.2058330458051294</v>
      </c>
      <c r="BP15" s="13">
        <v>0.1368023658354264</v>
      </c>
      <c r="BQ15" s="13">
        <v>0.29344794226702509</v>
      </c>
      <c r="BR15" s="13">
        <v>0.3579692366106193</v>
      </c>
      <c r="BS15" s="13">
        <v>0.23779231482262009</v>
      </c>
    </row>
    <row r="16" spans="2:73" ht="19" customHeight="1" x14ac:dyDescent="0.35">
      <c r="B16" s="12" t="s">
        <v>271</v>
      </c>
      <c r="C16" s="13">
        <v>0.36326964072989842</v>
      </c>
      <c r="D16" s="13">
        <v>0.37348811430850398</v>
      </c>
      <c r="E16" s="13">
        <v>0.38441179298672368</v>
      </c>
      <c r="F16" s="13">
        <v>0.34332648493155782</v>
      </c>
      <c r="G16" s="13">
        <v>0.47467153777439758</v>
      </c>
      <c r="H16" s="13">
        <v>0.33262557802993059</v>
      </c>
      <c r="I16" s="13">
        <v>0.29674210617464247</v>
      </c>
      <c r="K16" s="13">
        <v>0.4076138513191912</v>
      </c>
      <c r="L16" s="13">
        <v>0.31975823900631939</v>
      </c>
      <c r="N16" s="13">
        <v>0.38745618485960381</v>
      </c>
      <c r="O16" s="13">
        <v>0.36068757736388529</v>
      </c>
      <c r="P16" s="13">
        <v>0.36254840129707921</v>
      </c>
      <c r="Q16" s="13">
        <v>0.35158494952312491</v>
      </c>
      <c r="S16" s="13">
        <v>0.36678369933082988</v>
      </c>
      <c r="T16" s="13">
        <v>0.34787714895266342</v>
      </c>
      <c r="U16" s="13">
        <v>0.34591737927344268</v>
      </c>
      <c r="V16" s="13">
        <v>0.39199814450632831</v>
      </c>
      <c r="W16" s="13">
        <v>0.36021112016495349</v>
      </c>
      <c r="X16" s="13">
        <v>0.33841641826272773</v>
      </c>
      <c r="Y16" s="13">
        <v>0.3982975279532367</v>
      </c>
      <c r="Z16" s="13">
        <v>0.3609942398304069</v>
      </c>
      <c r="AB16" s="13">
        <v>0.31498952794008339</v>
      </c>
      <c r="AC16" s="13">
        <v>0.38132144574373</v>
      </c>
      <c r="AD16" s="13">
        <v>0.37801772263497541</v>
      </c>
      <c r="AE16" s="13">
        <v>0.40214297782871128</v>
      </c>
      <c r="AF16" s="13">
        <v>0.36578124905769238</v>
      </c>
      <c r="AH16" s="13">
        <v>0.35824942081334488</v>
      </c>
      <c r="AI16" s="13">
        <v>0.4195842045460984</v>
      </c>
      <c r="AJ16" s="13">
        <v>0.33890075115564861</v>
      </c>
      <c r="AK16" s="13">
        <v>0.32563942136585883</v>
      </c>
      <c r="AL16" s="13">
        <v>0.35094692648511211</v>
      </c>
      <c r="AM16" s="13">
        <v>0.39420931315379981</v>
      </c>
      <c r="AO16" s="13">
        <v>0.36745826457751107</v>
      </c>
      <c r="AP16" s="13">
        <v>0.41264751653010318</v>
      </c>
      <c r="AQ16" s="13">
        <v>0.39189252004539388</v>
      </c>
      <c r="AR16" s="13">
        <v>0.30533573050802332</v>
      </c>
      <c r="AS16" s="13">
        <v>0.31521050730580508</v>
      </c>
      <c r="AT16" s="13">
        <v>0.39061833885232272</v>
      </c>
      <c r="AV16" s="13">
        <v>0.4157634235816855</v>
      </c>
      <c r="AW16" s="13">
        <v>0.34204592443426107</v>
      </c>
      <c r="AX16" s="13">
        <v>0.32006773631220609</v>
      </c>
      <c r="AY16" s="13">
        <v>0.43203487591461609</v>
      </c>
      <c r="AZ16" s="13">
        <v>0.37252761317624761</v>
      </c>
      <c r="BB16" s="13">
        <v>0.3719323277182624</v>
      </c>
      <c r="BC16" s="13">
        <v>0.36054522003092321</v>
      </c>
      <c r="BD16" s="13">
        <v>0.33598763384872338</v>
      </c>
      <c r="BE16" s="13">
        <v>0.33608282059463729</v>
      </c>
      <c r="BF16" s="13">
        <v>0.39013791214367149</v>
      </c>
      <c r="BH16" s="13">
        <v>0.38747478230982602</v>
      </c>
      <c r="BI16" s="13">
        <v>0.35960931996196022</v>
      </c>
      <c r="BJ16" s="13">
        <v>0.356141104574069</v>
      </c>
      <c r="BK16" s="13">
        <v>0.31065308547844378</v>
      </c>
      <c r="BL16" s="13">
        <v>0.34457926778252529</v>
      </c>
      <c r="BN16" s="13">
        <v>0.40711278625000918</v>
      </c>
      <c r="BO16" s="13">
        <v>0.33359292006664981</v>
      </c>
      <c r="BP16" s="13">
        <v>0.34138786940786348</v>
      </c>
      <c r="BQ16" s="13">
        <v>0.36047332793711029</v>
      </c>
      <c r="BR16" s="13">
        <v>0.31896368363871308</v>
      </c>
      <c r="BS16" s="13">
        <v>0.34439223809012309</v>
      </c>
    </row>
    <row r="17" spans="2:71" ht="19" customHeight="1" x14ac:dyDescent="0.35">
      <c r="B17" s="12" t="s">
        <v>144</v>
      </c>
      <c r="C17" s="13">
        <v>2.8400566920265338E-3</v>
      </c>
      <c r="D17" s="13">
        <v>0</v>
      </c>
      <c r="E17" s="13">
        <v>0</v>
      </c>
      <c r="F17" s="13">
        <v>5.0735439023442633E-3</v>
      </c>
      <c r="G17" s="13">
        <v>0</v>
      </c>
      <c r="H17" s="13">
        <v>1.227363911264984E-2</v>
      </c>
      <c r="I17" s="13">
        <v>0</v>
      </c>
      <c r="K17" s="13">
        <v>0</v>
      </c>
      <c r="L17" s="13">
        <v>5.686649193526361E-3</v>
      </c>
      <c r="N17" s="13">
        <v>0</v>
      </c>
      <c r="O17" s="13">
        <v>4.9242216771313114E-3</v>
      </c>
      <c r="P17" s="13">
        <v>0</v>
      </c>
      <c r="Q17" s="13">
        <v>5.1066857595438338E-3</v>
      </c>
      <c r="S17" s="13">
        <v>0</v>
      </c>
      <c r="T17" s="13">
        <v>0</v>
      </c>
      <c r="U17" s="13">
        <v>0</v>
      </c>
      <c r="V17" s="13">
        <v>1.453959606691071E-2</v>
      </c>
      <c r="W17" s="13">
        <v>5.4932123678110671E-3</v>
      </c>
      <c r="X17" s="13">
        <v>0</v>
      </c>
      <c r="Y17" s="13">
        <v>0</v>
      </c>
      <c r="Z17" s="13">
        <v>0</v>
      </c>
      <c r="AB17" s="13">
        <v>3.641077408222997E-3</v>
      </c>
      <c r="AC17" s="13">
        <v>5.62601580052939E-3</v>
      </c>
      <c r="AD17" s="13">
        <v>0</v>
      </c>
      <c r="AE17" s="13">
        <v>0</v>
      </c>
      <c r="AF17" s="13">
        <v>0</v>
      </c>
      <c r="AH17" s="13">
        <v>5.6133759489553009E-3</v>
      </c>
      <c r="AI17" s="13">
        <v>0</v>
      </c>
      <c r="AJ17" s="13">
        <v>0</v>
      </c>
      <c r="AK17" s="13">
        <v>0</v>
      </c>
      <c r="AL17" s="13">
        <v>0</v>
      </c>
      <c r="AM17" s="13">
        <v>0</v>
      </c>
      <c r="AO17" s="13">
        <v>3.9924404082910554E-3</v>
      </c>
      <c r="AP17" s="13">
        <v>0</v>
      </c>
      <c r="AQ17" s="13">
        <v>0</v>
      </c>
      <c r="AR17" s="13">
        <v>0</v>
      </c>
      <c r="AS17" s="13">
        <v>6.606222141551538E-3</v>
      </c>
      <c r="AT17" s="13">
        <v>0</v>
      </c>
      <c r="AV17" s="13">
        <v>3.2823093083186139E-3</v>
      </c>
      <c r="AW17" s="13">
        <v>0</v>
      </c>
      <c r="AX17" s="13">
        <v>0</v>
      </c>
      <c r="AY17" s="13">
        <v>6.4970519714052377E-3</v>
      </c>
      <c r="AZ17" s="13">
        <v>0</v>
      </c>
      <c r="BB17" s="13">
        <v>1.6921851263017259E-3</v>
      </c>
      <c r="BC17" s="13">
        <v>3.8400413236593352E-3</v>
      </c>
      <c r="BD17" s="13">
        <v>0</v>
      </c>
      <c r="BE17" s="13">
        <v>0</v>
      </c>
      <c r="BF17" s="13">
        <v>0</v>
      </c>
      <c r="BH17" s="13">
        <v>1.8340184369125851E-3</v>
      </c>
      <c r="BI17" s="13">
        <v>4.031055581089865E-3</v>
      </c>
      <c r="BJ17" s="13">
        <v>0</v>
      </c>
      <c r="BK17" s="13">
        <v>0</v>
      </c>
      <c r="BL17" s="13">
        <v>0</v>
      </c>
      <c r="BN17" s="13">
        <v>2.6022364198827761E-3</v>
      </c>
      <c r="BO17" s="13">
        <v>0</v>
      </c>
      <c r="BP17" s="13">
        <v>0</v>
      </c>
      <c r="BQ17" s="13">
        <v>9.685795006358416E-3</v>
      </c>
      <c r="BR17" s="13">
        <v>0</v>
      </c>
      <c r="BS17" s="13">
        <v>2.0973205321889342E-3</v>
      </c>
    </row>
    <row r="18" spans="2:71" ht="19" customHeight="1" x14ac:dyDescent="0.35">
      <c r="B18" s="12" t="s">
        <v>96</v>
      </c>
      <c r="C18" s="13">
        <v>4.2428725730576641E-2</v>
      </c>
      <c r="D18" s="13">
        <v>7.7721517593435679E-2</v>
      </c>
      <c r="E18" s="13">
        <v>6.3213076704975737E-2</v>
      </c>
      <c r="F18" s="13">
        <v>3.0041433079355979E-2</v>
      </c>
      <c r="G18" s="13">
        <v>2.44315192604928E-2</v>
      </c>
      <c r="H18" s="13">
        <v>3.8909287679414137E-2</v>
      </c>
      <c r="I18" s="13">
        <v>3.5541730484822412E-2</v>
      </c>
      <c r="K18" s="13">
        <v>2.8194418874671751E-2</v>
      </c>
      <c r="L18" s="13">
        <v>5.676045352892245E-2</v>
      </c>
      <c r="N18" s="13">
        <v>1.895436524682927E-2</v>
      </c>
      <c r="O18" s="13">
        <v>4.5547184936478018E-2</v>
      </c>
      <c r="P18" s="13">
        <v>3.5538047270487171E-2</v>
      </c>
      <c r="Q18" s="13">
        <v>6.2968619980686924E-2</v>
      </c>
      <c r="S18" s="13">
        <v>4.9235741512629848E-2</v>
      </c>
      <c r="T18" s="13">
        <v>4.3329905158319408E-2</v>
      </c>
      <c r="U18" s="13">
        <v>1.5112959137247001E-2</v>
      </c>
      <c r="V18" s="13">
        <v>7.0120316221986459E-2</v>
      </c>
      <c r="W18" s="13">
        <v>1.343348288714737E-2</v>
      </c>
      <c r="X18" s="13">
        <v>2.8663050499847111E-2</v>
      </c>
      <c r="Y18" s="13">
        <v>5.5929872200793818E-2</v>
      </c>
      <c r="Z18" s="13">
        <v>4.0333427716043813E-2</v>
      </c>
      <c r="AB18" s="13">
        <v>4.8652670279102458E-2</v>
      </c>
      <c r="AC18" s="13">
        <v>3.4953811687939942E-2</v>
      </c>
      <c r="AD18" s="13">
        <v>3.2848224296165893E-2</v>
      </c>
      <c r="AE18" s="13">
        <v>4.2079934041548812E-2</v>
      </c>
      <c r="AF18" s="13">
        <v>1.8733762546042011E-2</v>
      </c>
      <c r="AH18" s="13">
        <v>3.6774888844999153E-2</v>
      </c>
      <c r="AI18" s="13">
        <v>9.5345596396689807E-3</v>
      </c>
      <c r="AJ18" s="13">
        <v>7.8583402744636759E-3</v>
      </c>
      <c r="AK18" s="13">
        <v>2.708313290709604E-2</v>
      </c>
      <c r="AL18" s="13">
        <v>4.7997536453390492E-2</v>
      </c>
      <c r="AM18" s="13">
        <v>4.6961789611331461E-2</v>
      </c>
      <c r="AO18" s="13">
        <v>3.8861703493801823E-2</v>
      </c>
      <c r="AP18" s="13">
        <v>9.7007523011279437E-3</v>
      </c>
      <c r="AQ18" s="13">
        <v>7.7111613617893886E-3</v>
      </c>
      <c r="AR18" s="13">
        <v>2.7506452551127349E-2</v>
      </c>
      <c r="AS18" s="13">
        <v>4.1385592809128333E-2</v>
      </c>
      <c r="AT18" s="13">
        <v>4.4246963773630472E-2</v>
      </c>
      <c r="AV18" s="13">
        <v>1.5590880954260519E-2</v>
      </c>
      <c r="AW18" s="13">
        <v>1.351473336636678E-2</v>
      </c>
      <c r="AX18" s="13">
        <v>2.5030091945764599E-2</v>
      </c>
      <c r="AY18" s="13">
        <v>2.826398090463772E-2</v>
      </c>
      <c r="AZ18" s="13">
        <v>4.2058558104118238E-2</v>
      </c>
      <c r="BB18" s="13">
        <v>4.0603410743121127E-2</v>
      </c>
      <c r="BC18" s="13">
        <v>2.533961688804123E-2</v>
      </c>
      <c r="BD18" s="13">
        <v>5.1939353232883841E-3</v>
      </c>
      <c r="BE18" s="13">
        <v>1.9917265724767739E-2</v>
      </c>
      <c r="BF18" s="13">
        <v>4.7432525054491123E-2</v>
      </c>
      <c r="BH18" s="13">
        <v>4.1738155028288211E-2</v>
      </c>
      <c r="BI18" s="13">
        <v>2.6600079392343361E-2</v>
      </c>
      <c r="BJ18" s="13">
        <v>4.9165536706003909E-3</v>
      </c>
      <c r="BK18" s="13">
        <v>3.4032229127291411E-2</v>
      </c>
      <c r="BL18" s="13">
        <v>2.5818012596517712E-2</v>
      </c>
      <c r="BN18" s="13">
        <v>1.7458565029017159E-2</v>
      </c>
      <c r="BO18" s="13">
        <v>6.6209568938415814E-3</v>
      </c>
      <c r="BP18" s="13">
        <v>3.5091076429212852E-2</v>
      </c>
      <c r="BQ18" s="13">
        <v>5.6670438687661667E-2</v>
      </c>
      <c r="BR18" s="13">
        <v>8.1729471043386528E-2</v>
      </c>
      <c r="BS18" s="13">
        <v>3.7949933683061703E-2</v>
      </c>
    </row>
    <row r="19" spans="2:71" ht="19" customHeight="1" x14ac:dyDescent="0.35">
      <c r="B19" s="12" t="s">
        <v>90</v>
      </c>
      <c r="C19" s="13">
        <v>1.118840422656602E-2</v>
      </c>
      <c r="D19" s="13">
        <v>2.8729788711504421E-2</v>
      </c>
      <c r="E19" s="13">
        <v>1.672226714696844E-2</v>
      </c>
      <c r="F19" s="13">
        <v>1.533493866730491E-2</v>
      </c>
      <c r="G19" s="13">
        <v>1.408692143149393E-2</v>
      </c>
      <c r="H19" s="13">
        <v>0</v>
      </c>
      <c r="I19" s="13">
        <v>2.7309569277903221E-3</v>
      </c>
      <c r="K19" s="13">
        <v>9.1243726153262348E-3</v>
      </c>
      <c r="L19" s="13">
        <v>1.3278112435007971E-2</v>
      </c>
      <c r="N19" s="13">
        <v>6.1466906281644178E-3</v>
      </c>
      <c r="O19" s="13">
        <v>7.33542490551906E-3</v>
      </c>
      <c r="P19" s="13">
        <v>2.0453069257042138E-2</v>
      </c>
      <c r="Q19" s="13">
        <v>1.1090741710953729E-2</v>
      </c>
      <c r="S19" s="13">
        <v>8.0301450716158563E-3</v>
      </c>
      <c r="T19" s="13">
        <v>1.003705043535686E-2</v>
      </c>
      <c r="U19" s="13">
        <v>8.9673155599948734E-3</v>
      </c>
      <c r="V19" s="13">
        <v>1.5763904115495751E-2</v>
      </c>
      <c r="W19" s="13">
        <v>1.8967010285810791E-2</v>
      </c>
      <c r="X19" s="13">
        <v>7.8510020686731238E-3</v>
      </c>
      <c r="Y19" s="13">
        <v>0</v>
      </c>
      <c r="Z19" s="13">
        <v>1.487288590834627E-2</v>
      </c>
      <c r="AB19" s="13">
        <v>1.1696017812077819E-2</v>
      </c>
      <c r="AC19" s="13">
        <v>1.386012089153045E-2</v>
      </c>
      <c r="AD19" s="13">
        <v>9.4217574580127642E-3</v>
      </c>
      <c r="AE19" s="13">
        <v>7.3453370738700069E-3</v>
      </c>
      <c r="AF19" s="13">
        <v>1.1943454599865471E-2</v>
      </c>
      <c r="AH19" s="13">
        <v>1.0586802913003301E-2</v>
      </c>
      <c r="AI19" s="13">
        <v>7.8873898718413351E-3</v>
      </c>
      <c r="AJ19" s="13">
        <v>0</v>
      </c>
      <c r="AK19" s="13">
        <v>1.942681211004952E-2</v>
      </c>
      <c r="AL19" s="13">
        <v>9.2759109339404493E-3</v>
      </c>
      <c r="AM19" s="13">
        <v>4.7807164154100761E-3</v>
      </c>
      <c r="AO19" s="13">
        <v>1.397815831984278E-2</v>
      </c>
      <c r="AP19" s="13">
        <v>3.3025744738649711E-3</v>
      </c>
      <c r="AQ19" s="13">
        <v>0</v>
      </c>
      <c r="AR19" s="13">
        <v>1.083916762443406E-2</v>
      </c>
      <c r="AS19" s="13">
        <v>1.2674257820498769E-2</v>
      </c>
      <c r="AT19" s="13">
        <v>4.5043467848084164E-3</v>
      </c>
      <c r="AV19" s="13">
        <v>2.597081325990706E-3</v>
      </c>
      <c r="AW19" s="13">
        <v>0</v>
      </c>
      <c r="AX19" s="13">
        <v>9.863335221103239E-3</v>
      </c>
      <c r="AY19" s="13">
        <v>1.8799498882549361E-2</v>
      </c>
      <c r="AZ19" s="13">
        <v>8.0502208487311846E-3</v>
      </c>
      <c r="BB19" s="13">
        <v>1.1907486081069559E-2</v>
      </c>
      <c r="BC19" s="13">
        <v>3.0383789813571778E-3</v>
      </c>
      <c r="BD19" s="13">
        <v>0</v>
      </c>
      <c r="BE19" s="13">
        <v>1.328646260236784E-2</v>
      </c>
      <c r="BF19" s="13">
        <v>0</v>
      </c>
      <c r="BH19" s="13">
        <v>1.1124905419645221E-2</v>
      </c>
      <c r="BI19" s="13">
        <v>3.1895163405675228E-3</v>
      </c>
      <c r="BJ19" s="13">
        <v>0</v>
      </c>
      <c r="BK19" s="13">
        <v>2.586595873002789E-2</v>
      </c>
      <c r="BL19" s="13">
        <v>1.1901321935317099E-2</v>
      </c>
      <c r="BN19" s="13">
        <v>7.5295693624674361E-3</v>
      </c>
      <c r="BO19" s="13">
        <v>0</v>
      </c>
      <c r="BP19" s="13">
        <v>1.3827957597624721E-2</v>
      </c>
      <c r="BQ19" s="13">
        <v>0</v>
      </c>
      <c r="BR19" s="13">
        <v>0</v>
      </c>
      <c r="BS19" s="13">
        <v>1.227045988240421E-2</v>
      </c>
    </row>
    <row r="21" spans="2:71" x14ac:dyDescent="0.35">
      <c r="B21" t="s">
        <v>292</v>
      </c>
    </row>
    <row r="22" spans="2:71" x14ac:dyDescent="0.35">
      <c r="B22" t="s">
        <v>9</v>
      </c>
    </row>
    <row r="24" spans="2:71" x14ac:dyDescent="0.35">
      <c r="B24"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U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273</v>
      </c>
      <c r="C9" s="13">
        <v>8.544037023367336E-2</v>
      </c>
      <c r="D9" s="13">
        <v>0.1705867248720673</v>
      </c>
      <c r="E9" s="13">
        <v>0.1015886830895016</v>
      </c>
      <c r="F9" s="13">
        <v>7.1876036742848065E-2</v>
      </c>
      <c r="G9" s="13">
        <v>0.12995476239407699</v>
      </c>
      <c r="H9" s="13">
        <v>3.8523462222275477E-2</v>
      </c>
      <c r="I9" s="13">
        <v>4.6204404449224801E-2</v>
      </c>
      <c r="K9" s="13">
        <v>9.3043529584879089E-2</v>
      </c>
      <c r="L9" s="13">
        <v>7.8033108103467197E-2</v>
      </c>
      <c r="N9" s="13">
        <v>9.8927524034567324E-2</v>
      </c>
      <c r="O9" s="13">
        <v>7.5149425813745688E-2</v>
      </c>
      <c r="P9" s="13">
        <v>9.9870995541484098E-2</v>
      </c>
      <c r="Q9" s="13">
        <v>7.5912460897995457E-2</v>
      </c>
      <c r="S9" s="13">
        <v>0.1156412804138114</v>
      </c>
      <c r="T9" s="13">
        <v>0.1163334271752221</v>
      </c>
      <c r="U9" s="13">
        <v>3.0835260868385918E-2</v>
      </c>
      <c r="V9" s="13">
        <v>6.8238913291132686E-2</v>
      </c>
      <c r="W9" s="13">
        <v>3.457742790976541E-2</v>
      </c>
      <c r="X9" s="13">
        <v>7.2502750994581672E-2</v>
      </c>
      <c r="Y9" s="13">
        <v>3.1393330010781408E-2</v>
      </c>
      <c r="Z9" s="13">
        <v>0.10748707027324871</v>
      </c>
      <c r="AB9" s="13">
        <v>9.0986299975185966E-2</v>
      </c>
      <c r="AC9" s="13">
        <v>9.0922686378709427E-2</v>
      </c>
      <c r="AD9" s="13">
        <v>5.8465173008601073E-2</v>
      </c>
      <c r="AE9" s="13">
        <v>0.10092443277241191</v>
      </c>
      <c r="AF9" s="13">
        <v>9.2471811445560867E-2</v>
      </c>
      <c r="AH9" s="13">
        <v>9.7705562777567423E-2</v>
      </c>
      <c r="AI9" s="13">
        <v>9.5138946974879041E-2</v>
      </c>
      <c r="AJ9" s="13">
        <v>4.5227184455659923E-2</v>
      </c>
      <c r="AK9" s="13">
        <v>5.3304230238545823E-2</v>
      </c>
      <c r="AL9" s="13">
        <v>0.17249379030217371</v>
      </c>
      <c r="AM9" s="13">
        <v>5.1541003402239272E-2</v>
      </c>
      <c r="AO9" s="13">
        <v>0.10038742729369959</v>
      </c>
      <c r="AP9" s="13">
        <v>0.1121405337536367</v>
      </c>
      <c r="AQ9" s="13">
        <v>4.9171312017001277E-2</v>
      </c>
      <c r="AR9" s="13">
        <v>4.2132555341454693E-2</v>
      </c>
      <c r="AS9" s="13">
        <v>0.12389341858268681</v>
      </c>
      <c r="AT9" s="13">
        <v>6.2272284221708232E-2</v>
      </c>
      <c r="AV9" s="13">
        <v>0.124997620007972</v>
      </c>
      <c r="AW9" s="13">
        <v>5.4060947040188649E-2</v>
      </c>
      <c r="AX9" s="13">
        <v>6.1728540935642333E-2</v>
      </c>
      <c r="AY9" s="13">
        <v>0.14168114055200021</v>
      </c>
      <c r="AZ9" s="13">
        <v>4.4965812376411403E-2</v>
      </c>
      <c r="BB9" s="13">
        <v>9.23457344201771E-2</v>
      </c>
      <c r="BC9" s="13">
        <v>8.0063674123726183E-2</v>
      </c>
      <c r="BD9" s="13">
        <v>4.7195820211649503E-2</v>
      </c>
      <c r="BE9" s="13">
        <v>8.1083098008546101E-2</v>
      </c>
      <c r="BF9" s="13">
        <v>7.6203790879911817E-2</v>
      </c>
      <c r="BH9" s="13">
        <v>8.920779024161074E-2</v>
      </c>
      <c r="BI9" s="13">
        <v>9.4727353602939282E-2</v>
      </c>
      <c r="BJ9" s="13">
        <v>5.6842620385915539E-2</v>
      </c>
      <c r="BK9" s="13">
        <v>6.1002383506307031E-2</v>
      </c>
      <c r="BL9" s="13">
        <v>7.2797931079199296E-2</v>
      </c>
      <c r="BN9" s="13">
        <v>9.7576961311540811E-2</v>
      </c>
      <c r="BO9" s="13">
        <v>5.6640607904599807E-2</v>
      </c>
      <c r="BP9" s="13">
        <v>8.3700739819211223E-2</v>
      </c>
      <c r="BQ9" s="13">
        <v>5.5914840878695783E-2</v>
      </c>
      <c r="BR9" s="13">
        <v>0.16315498859395899</v>
      </c>
      <c r="BS9" s="13">
        <v>8.288476090911881E-2</v>
      </c>
    </row>
    <row r="10" spans="2:73" ht="46" customHeight="1" x14ac:dyDescent="0.35">
      <c r="B10" s="12" t="s">
        <v>274</v>
      </c>
      <c r="C10" s="13">
        <v>7.0528602262693474E-2</v>
      </c>
      <c r="D10" s="13">
        <v>5.0934164583831543E-2</v>
      </c>
      <c r="E10" s="13">
        <v>5.79030834458455E-2</v>
      </c>
      <c r="F10" s="13">
        <v>0.1005940675423533</v>
      </c>
      <c r="G10" s="13">
        <v>7.3520258839721117E-2</v>
      </c>
      <c r="H10" s="13">
        <v>7.3913434667550015E-2</v>
      </c>
      <c r="I10" s="13">
        <v>6.4319648178264299E-2</v>
      </c>
      <c r="K10" s="13">
        <v>7.8070161057715304E-2</v>
      </c>
      <c r="L10" s="13">
        <v>6.3148741189682445E-2</v>
      </c>
      <c r="N10" s="13">
        <v>6.6466337631950492E-2</v>
      </c>
      <c r="O10" s="13">
        <v>7.6019573175843111E-2</v>
      </c>
      <c r="P10" s="13">
        <v>6.8706901661933453E-2</v>
      </c>
      <c r="Q10" s="13">
        <v>6.7762625072934915E-2</v>
      </c>
      <c r="S10" s="13">
        <v>7.6931649978704289E-2</v>
      </c>
      <c r="T10" s="13">
        <v>6.4515740666986537E-2</v>
      </c>
      <c r="U10" s="13">
        <v>0.1008387562719152</v>
      </c>
      <c r="V10" s="13">
        <v>5.5895353737606179E-2</v>
      </c>
      <c r="W10" s="13">
        <v>8.7256712090574215E-2</v>
      </c>
      <c r="X10" s="13">
        <v>6.7743872919238834E-2</v>
      </c>
      <c r="Y10" s="13">
        <v>1.6446052127891551E-2</v>
      </c>
      <c r="Z10" s="13">
        <v>7.1027761974496839E-2</v>
      </c>
      <c r="AB10" s="13">
        <v>6.8201433451344037E-2</v>
      </c>
      <c r="AC10" s="13">
        <v>7.9240363118623661E-2</v>
      </c>
      <c r="AD10" s="13">
        <v>7.7549902258159553E-2</v>
      </c>
      <c r="AE10" s="13">
        <v>3.7842798627293978E-2</v>
      </c>
      <c r="AF10" s="13">
        <v>6.413346847152146E-2</v>
      </c>
      <c r="AH10" s="13">
        <v>6.0962045058588543E-2</v>
      </c>
      <c r="AI10" s="13">
        <v>8.4259804646485859E-2</v>
      </c>
      <c r="AJ10" s="13">
        <v>6.0669439701321499E-2</v>
      </c>
      <c r="AK10" s="13">
        <v>6.688080513009842E-2</v>
      </c>
      <c r="AL10" s="13">
        <v>8.2644268791348605E-2</v>
      </c>
      <c r="AM10" s="13">
        <v>9.3414699712219509E-2</v>
      </c>
      <c r="AO10" s="13">
        <v>7.0772940120271688E-2</v>
      </c>
      <c r="AP10" s="13">
        <v>7.6865195365566699E-2</v>
      </c>
      <c r="AQ10" s="13">
        <v>3.7314728066211417E-2</v>
      </c>
      <c r="AR10" s="13">
        <v>9.8291242490873329E-2</v>
      </c>
      <c r="AS10" s="13">
        <v>4.7872146693610028E-2</v>
      </c>
      <c r="AT10" s="13">
        <v>9.7776815777626411E-2</v>
      </c>
      <c r="AV10" s="13">
        <v>7.4927503844521876E-2</v>
      </c>
      <c r="AW10" s="13">
        <v>5.0286241954876867E-2</v>
      </c>
      <c r="AX10" s="13">
        <v>7.0787532605529224E-2</v>
      </c>
      <c r="AY10" s="13">
        <v>9.1724372945067578E-2</v>
      </c>
      <c r="AZ10" s="13">
        <v>0.1100499074785698</v>
      </c>
      <c r="BB10" s="13">
        <v>5.4197734880226278E-2</v>
      </c>
      <c r="BC10" s="13">
        <v>0.1136378567980689</v>
      </c>
      <c r="BD10" s="13">
        <v>9.0034697829880161E-2</v>
      </c>
      <c r="BE10" s="13">
        <v>6.3524699581350527E-2</v>
      </c>
      <c r="BF10" s="13">
        <v>6.0755161616866407E-2</v>
      </c>
      <c r="BH10" s="13">
        <v>5.9178100757386123E-2</v>
      </c>
      <c r="BI10" s="13">
        <v>0.10960955797389189</v>
      </c>
      <c r="BJ10" s="13">
        <v>0.1075112797136618</v>
      </c>
      <c r="BK10" s="13">
        <v>6.6765584259873445E-2</v>
      </c>
      <c r="BL10" s="13">
        <v>1.122340989465671E-2</v>
      </c>
      <c r="BN10" s="13">
        <v>9.686034195987557E-2</v>
      </c>
      <c r="BO10" s="13">
        <v>8.6127699165406357E-2</v>
      </c>
      <c r="BP10" s="13">
        <v>2.0540797067529301E-2</v>
      </c>
      <c r="BQ10" s="13">
        <v>7.8056519629072049E-2</v>
      </c>
      <c r="BR10" s="13">
        <v>3.5715829774894972E-2</v>
      </c>
      <c r="BS10" s="13">
        <v>5.9565492415029071E-2</v>
      </c>
    </row>
    <row r="11" spans="2:73" ht="32.15" customHeight="1" x14ac:dyDescent="0.35">
      <c r="B11" s="12" t="s">
        <v>275</v>
      </c>
      <c r="C11" s="13">
        <v>0.25198727518755643</v>
      </c>
      <c r="D11" s="13">
        <v>0.21621767798381489</v>
      </c>
      <c r="E11" s="13">
        <v>0.24362251654852829</v>
      </c>
      <c r="F11" s="13">
        <v>0.30045962528906661</v>
      </c>
      <c r="G11" s="13">
        <v>0.31862400254175499</v>
      </c>
      <c r="H11" s="13">
        <v>0.24765251165053631</v>
      </c>
      <c r="I11" s="13">
        <v>0.19689418786218779</v>
      </c>
      <c r="K11" s="13">
        <v>0.29490740177973912</v>
      </c>
      <c r="L11" s="13">
        <v>0.2096447436662911</v>
      </c>
      <c r="N11" s="13">
        <v>0.31251454367346382</v>
      </c>
      <c r="O11" s="13">
        <v>0.2743660848360775</v>
      </c>
      <c r="P11" s="13">
        <v>0.20757789838144461</v>
      </c>
      <c r="Q11" s="13">
        <v>0.22098322630831491</v>
      </c>
      <c r="S11" s="13">
        <v>0.2494670799902555</v>
      </c>
      <c r="T11" s="13">
        <v>0.31416354772707478</v>
      </c>
      <c r="U11" s="13">
        <v>0.29073561495189859</v>
      </c>
      <c r="V11" s="13">
        <v>0.19476725917788079</v>
      </c>
      <c r="W11" s="13">
        <v>0.2273499636849913</v>
      </c>
      <c r="X11" s="13">
        <v>0.20600517146815309</v>
      </c>
      <c r="Y11" s="13">
        <v>0.361163866958571</v>
      </c>
      <c r="Z11" s="13">
        <v>0.2559349313745784</v>
      </c>
      <c r="AB11" s="13">
        <v>0.2355983774929987</v>
      </c>
      <c r="AC11" s="13">
        <v>0.24219778916899351</v>
      </c>
      <c r="AD11" s="13">
        <v>0.26244386696583982</v>
      </c>
      <c r="AE11" s="13">
        <v>0.31433352957044408</v>
      </c>
      <c r="AF11" s="13">
        <v>0.30396893917432682</v>
      </c>
      <c r="AH11" s="13">
        <v>0.32337701409312042</v>
      </c>
      <c r="AI11" s="13">
        <v>0.32907465213687692</v>
      </c>
      <c r="AJ11" s="13">
        <v>0.191650991700238</v>
      </c>
      <c r="AK11" s="13">
        <v>0.15455688045971341</v>
      </c>
      <c r="AL11" s="13">
        <v>0.30154028460913512</v>
      </c>
      <c r="AM11" s="13">
        <v>9.844398506714494E-2</v>
      </c>
      <c r="AO11" s="13">
        <v>0.29295230289068602</v>
      </c>
      <c r="AP11" s="13">
        <v>0.29944009978699643</v>
      </c>
      <c r="AQ11" s="13">
        <v>0.17866100710391619</v>
      </c>
      <c r="AR11" s="13">
        <v>0.16017173708630941</v>
      </c>
      <c r="AS11" s="13">
        <v>0.42538852096631818</v>
      </c>
      <c r="AT11" s="13">
        <v>0.1205107727566343</v>
      </c>
      <c r="AV11" s="13">
        <v>0.30942165042983022</v>
      </c>
      <c r="AW11" s="13">
        <v>0.1786290019507481</v>
      </c>
      <c r="AX11" s="13">
        <v>0.17369571744774731</v>
      </c>
      <c r="AY11" s="13">
        <v>0.33286987158092279</v>
      </c>
      <c r="AZ11" s="13">
        <v>0.12883500204234799</v>
      </c>
      <c r="BB11" s="13">
        <v>0.31193383028581001</v>
      </c>
      <c r="BC11" s="13">
        <v>0.26257660830095447</v>
      </c>
      <c r="BD11" s="13">
        <v>0.11026655791686921</v>
      </c>
      <c r="BE11" s="13">
        <v>0.17339761131365189</v>
      </c>
      <c r="BF11" s="13">
        <v>0.34777959287442062</v>
      </c>
      <c r="BH11" s="13">
        <v>0.2835103339630371</v>
      </c>
      <c r="BI11" s="13">
        <v>0.27210363691150302</v>
      </c>
      <c r="BJ11" s="13">
        <v>0.104377782226102</v>
      </c>
      <c r="BK11" s="13">
        <v>0.18063711360517631</v>
      </c>
      <c r="BL11" s="13">
        <v>0.50124743811098893</v>
      </c>
      <c r="BN11" s="13">
        <v>0.2464046405608179</v>
      </c>
      <c r="BO11" s="13">
        <v>0.13674676722045101</v>
      </c>
      <c r="BP11" s="13">
        <v>0.1845055055235833</v>
      </c>
      <c r="BQ11" s="13">
        <v>0.1572882775869166</v>
      </c>
      <c r="BR11" s="13">
        <v>0.3201080752359643</v>
      </c>
      <c r="BS11" s="13">
        <v>0.3464754600659859</v>
      </c>
    </row>
    <row r="12" spans="2:73" ht="32.15" customHeight="1" x14ac:dyDescent="0.35">
      <c r="B12" s="12" t="s">
        <v>276</v>
      </c>
      <c r="C12" s="13">
        <v>0.1147446200942618</v>
      </c>
      <c r="D12" s="13">
        <v>0.12693833652624961</v>
      </c>
      <c r="E12" s="13">
        <v>0.14496773654873371</v>
      </c>
      <c r="F12" s="13">
        <v>0.1018967409969485</v>
      </c>
      <c r="G12" s="13">
        <v>8.7912527474375834E-2</v>
      </c>
      <c r="H12" s="13">
        <v>8.8643366868244297E-2</v>
      </c>
      <c r="I12" s="13">
        <v>0.13419101093060271</v>
      </c>
      <c r="K12" s="13">
        <v>0.14751323536829569</v>
      </c>
      <c r="L12" s="13">
        <v>8.2238914578439209E-2</v>
      </c>
      <c r="N12" s="13">
        <v>0.1411442039583472</v>
      </c>
      <c r="O12" s="13">
        <v>0.10272799244024421</v>
      </c>
      <c r="P12" s="13">
        <v>0.1109996950369351</v>
      </c>
      <c r="Q12" s="13">
        <v>0.1117611670147682</v>
      </c>
      <c r="S12" s="13">
        <v>0.12515879514590311</v>
      </c>
      <c r="T12" s="13">
        <v>8.9869352729303881E-2</v>
      </c>
      <c r="U12" s="13">
        <v>0.1656722410499073</v>
      </c>
      <c r="V12" s="13">
        <v>9.2682601818926985E-2</v>
      </c>
      <c r="W12" s="13">
        <v>0.106954987558914</v>
      </c>
      <c r="X12" s="13">
        <v>0.1766918512565876</v>
      </c>
      <c r="Y12" s="13">
        <v>0.10711251148471659</v>
      </c>
      <c r="Z12" s="13">
        <v>7.5707622122629367E-2</v>
      </c>
      <c r="AB12" s="13">
        <v>9.8852916631836624E-2</v>
      </c>
      <c r="AC12" s="13">
        <v>0.1183207297641438</v>
      </c>
      <c r="AD12" s="13">
        <v>9.2127140455566484E-2</v>
      </c>
      <c r="AE12" s="13">
        <v>0.13819708145570339</v>
      </c>
      <c r="AF12" s="13">
        <v>0.152077614052677</v>
      </c>
      <c r="AH12" s="13">
        <v>0.1006603888399531</v>
      </c>
      <c r="AI12" s="13">
        <v>0.1172259062503607</v>
      </c>
      <c r="AJ12" s="13">
        <v>0.1193765084036328</v>
      </c>
      <c r="AK12" s="13">
        <v>0.26849054010173801</v>
      </c>
      <c r="AL12" s="13">
        <v>9.224050120396099E-2</v>
      </c>
      <c r="AM12" s="13">
        <v>9.7284161319022747E-2</v>
      </c>
      <c r="AO12" s="13">
        <v>9.7164233533186442E-2</v>
      </c>
      <c r="AP12" s="13">
        <v>0.1238076438014202</v>
      </c>
      <c r="AQ12" s="13">
        <v>0.14046384035993259</v>
      </c>
      <c r="AR12" s="13">
        <v>0.21796815780983139</v>
      </c>
      <c r="AS12" s="13">
        <v>0.11042119941507331</v>
      </c>
      <c r="AT12" s="13">
        <v>9.9869514215503372E-2</v>
      </c>
      <c r="AV12" s="13">
        <v>0.12713839683906011</v>
      </c>
      <c r="AW12" s="13">
        <v>0.14796352204730981</v>
      </c>
      <c r="AX12" s="13">
        <v>0.2270782668332135</v>
      </c>
      <c r="AY12" s="13">
        <v>0.10207390032431569</v>
      </c>
      <c r="AZ12" s="13">
        <v>9.5545863307790066E-2</v>
      </c>
      <c r="BB12" s="13">
        <v>0.1061624141768982</v>
      </c>
      <c r="BC12" s="13">
        <v>0.1220515179190738</v>
      </c>
      <c r="BD12" s="13">
        <v>0.14283736157767199</v>
      </c>
      <c r="BE12" s="13">
        <v>0.23417839609883509</v>
      </c>
      <c r="BF12" s="13">
        <v>8.7979929963743805E-2</v>
      </c>
      <c r="BH12" s="13">
        <v>0.11424137163099091</v>
      </c>
      <c r="BI12" s="13">
        <v>0.1088853339115209</v>
      </c>
      <c r="BJ12" s="13">
        <v>0.13553271203458481</v>
      </c>
      <c r="BK12" s="13">
        <v>0.20916708108547641</v>
      </c>
      <c r="BL12" s="13">
        <v>9.7283603255748211E-2</v>
      </c>
      <c r="BN12" s="13">
        <v>0.1307478969231709</v>
      </c>
      <c r="BO12" s="13">
        <v>0.11683055646823171</v>
      </c>
      <c r="BP12" s="13">
        <v>0.25317070479446879</v>
      </c>
      <c r="BQ12" s="13">
        <v>9.7866932932180725E-2</v>
      </c>
      <c r="BR12" s="13">
        <v>0.11853143225518099</v>
      </c>
      <c r="BS12" s="13">
        <v>9.9748460370927661E-2</v>
      </c>
    </row>
    <row r="13" spans="2:73" ht="46" customHeight="1" x14ac:dyDescent="0.35">
      <c r="B13" s="12" t="s">
        <v>277</v>
      </c>
      <c r="C13" s="13">
        <v>0.21157922576083921</v>
      </c>
      <c r="D13" s="13">
        <v>7.9599129912097416E-2</v>
      </c>
      <c r="E13" s="13">
        <v>0.13633358539064899</v>
      </c>
      <c r="F13" s="13">
        <v>0.16064679594205961</v>
      </c>
      <c r="G13" s="13">
        <v>0.18060853991036871</v>
      </c>
      <c r="H13" s="13">
        <v>0.26167878438180531</v>
      </c>
      <c r="I13" s="13">
        <v>0.34350335102701968</v>
      </c>
      <c r="K13" s="13">
        <v>0.22024728094682439</v>
      </c>
      <c r="L13" s="13">
        <v>0.2033963575949122</v>
      </c>
      <c r="N13" s="13">
        <v>0.19517198489126639</v>
      </c>
      <c r="O13" s="13">
        <v>0.210658984823204</v>
      </c>
      <c r="P13" s="13">
        <v>0.22199363673114589</v>
      </c>
      <c r="Q13" s="13">
        <v>0.21466340707505421</v>
      </c>
      <c r="S13" s="13">
        <v>0.14614727613111669</v>
      </c>
      <c r="T13" s="13">
        <v>0.1158240540458005</v>
      </c>
      <c r="U13" s="13">
        <v>0.2152192852101153</v>
      </c>
      <c r="V13" s="13">
        <v>0.29867195615675302</v>
      </c>
      <c r="W13" s="13">
        <v>0.32398111832571352</v>
      </c>
      <c r="X13" s="13">
        <v>0.28522408910641422</v>
      </c>
      <c r="Y13" s="13">
        <v>0.193120334976144</v>
      </c>
      <c r="Z13" s="13">
        <v>0.209114774286904</v>
      </c>
      <c r="AB13" s="13">
        <v>0.1766890796049044</v>
      </c>
      <c r="AC13" s="13">
        <v>0.22927393124724499</v>
      </c>
      <c r="AD13" s="13">
        <v>0.23405352400741411</v>
      </c>
      <c r="AE13" s="13">
        <v>0.19298039918129331</v>
      </c>
      <c r="AF13" s="13">
        <v>0.19068245649971499</v>
      </c>
      <c r="AH13" s="13">
        <v>0.17376953893504879</v>
      </c>
      <c r="AI13" s="13">
        <v>0.16111161988874209</v>
      </c>
      <c r="AJ13" s="13">
        <v>0.31943103523049188</v>
      </c>
      <c r="AK13" s="13">
        <v>0.20318231484628041</v>
      </c>
      <c r="AL13" s="13">
        <v>7.9826598982742747E-2</v>
      </c>
      <c r="AM13" s="13">
        <v>0.4094365583839254</v>
      </c>
      <c r="AO13" s="13">
        <v>0.18131803430919199</v>
      </c>
      <c r="AP13" s="13">
        <v>0.18154327420411931</v>
      </c>
      <c r="AQ13" s="13">
        <v>0.30948167461383541</v>
      </c>
      <c r="AR13" s="13">
        <v>0.178670571497589</v>
      </c>
      <c r="AS13" s="13">
        <v>6.5671864420997331E-2</v>
      </c>
      <c r="AT13" s="13">
        <v>0.38975046327734791</v>
      </c>
      <c r="AV13" s="13">
        <v>0.15249630453581081</v>
      </c>
      <c r="AW13" s="13">
        <v>0.27258769002191358</v>
      </c>
      <c r="AX13" s="13">
        <v>0.21896733204843299</v>
      </c>
      <c r="AY13" s="13">
        <v>7.9856279768876534E-2</v>
      </c>
      <c r="AZ13" s="13">
        <v>0.39723764361847952</v>
      </c>
      <c r="BB13" s="13">
        <v>0.18973441764741239</v>
      </c>
      <c r="BC13" s="13">
        <v>0.20874385761070649</v>
      </c>
      <c r="BD13" s="13">
        <v>0.38625678172415467</v>
      </c>
      <c r="BE13" s="13">
        <v>0.27362148330981562</v>
      </c>
      <c r="BF13" s="13">
        <v>0.12641269407013231</v>
      </c>
      <c r="BH13" s="13">
        <v>0.20239572237098241</v>
      </c>
      <c r="BI13" s="13">
        <v>0.1905773283147979</v>
      </c>
      <c r="BJ13" s="13">
        <v>0.38981924564985437</v>
      </c>
      <c r="BK13" s="13">
        <v>0.27704418659143021</v>
      </c>
      <c r="BL13" s="13">
        <v>8.1184071281673403E-2</v>
      </c>
      <c r="BN13" s="13">
        <v>0.200194697120538</v>
      </c>
      <c r="BO13" s="13">
        <v>0.33163730346649178</v>
      </c>
      <c r="BP13" s="13">
        <v>0.2460787844243244</v>
      </c>
      <c r="BQ13" s="13">
        <v>0.3361769257059502</v>
      </c>
      <c r="BR13" s="13">
        <v>6.0723343084104812E-2</v>
      </c>
      <c r="BS13" s="13">
        <v>0.18829042774259491</v>
      </c>
    </row>
    <row r="14" spans="2:73" ht="46" customHeight="1" x14ac:dyDescent="0.35">
      <c r="B14" s="12" t="s">
        <v>278</v>
      </c>
      <c r="C14" s="13">
        <v>5.461060231105043E-2</v>
      </c>
      <c r="D14" s="13">
        <v>0.1161181626347029</v>
      </c>
      <c r="E14" s="13">
        <v>6.2278156217373447E-2</v>
      </c>
      <c r="F14" s="13">
        <v>6.5477522465036464E-2</v>
      </c>
      <c r="G14" s="13">
        <v>2.8889489760306211E-2</v>
      </c>
      <c r="H14" s="13">
        <v>5.1399840622668447E-2</v>
      </c>
      <c r="I14" s="13">
        <v>3.6182531868936489E-2</v>
      </c>
      <c r="K14" s="13">
        <v>5.0817531042105943E-2</v>
      </c>
      <c r="L14" s="13">
        <v>5.6235462748835757E-2</v>
      </c>
      <c r="N14" s="13">
        <v>4.5816952156791629E-2</v>
      </c>
      <c r="O14" s="13">
        <v>5.5750945117466387E-2</v>
      </c>
      <c r="P14" s="13">
        <v>7.0709839843628455E-2</v>
      </c>
      <c r="Q14" s="13">
        <v>4.5698997050932763E-2</v>
      </c>
      <c r="S14" s="13">
        <v>4.2914989461282749E-2</v>
      </c>
      <c r="T14" s="13">
        <v>7.4855351957126018E-2</v>
      </c>
      <c r="U14" s="13">
        <v>7.949527589816438E-2</v>
      </c>
      <c r="V14" s="13">
        <v>4.7010011026694533E-2</v>
      </c>
      <c r="W14" s="13">
        <v>2.9683760769621668E-2</v>
      </c>
      <c r="X14" s="13">
        <v>4.2883841701004968E-2</v>
      </c>
      <c r="Y14" s="13">
        <v>9.2437751518913924E-2</v>
      </c>
      <c r="Z14" s="13">
        <v>7.9674656530797569E-2</v>
      </c>
      <c r="AB14" s="13">
        <v>3.2976809457520753E-2</v>
      </c>
      <c r="AC14" s="13">
        <v>6.2267801205951108E-2</v>
      </c>
      <c r="AD14" s="13">
        <v>6.6357282651848995E-2</v>
      </c>
      <c r="AE14" s="13">
        <v>4.0496209288414922E-2</v>
      </c>
      <c r="AF14" s="13">
        <v>8.1009184959098687E-2</v>
      </c>
      <c r="AH14" s="13">
        <v>5.0551261157514273E-2</v>
      </c>
      <c r="AI14" s="13">
        <v>3.6001153034963429E-2</v>
      </c>
      <c r="AJ14" s="13">
        <v>0.108620221769651</v>
      </c>
      <c r="AK14" s="13">
        <v>3.9614869686396839E-2</v>
      </c>
      <c r="AL14" s="13">
        <v>6.3377159177344919E-2</v>
      </c>
      <c r="AM14" s="13">
        <v>5.18140721541391E-2</v>
      </c>
      <c r="AO14" s="13">
        <v>4.938910190339324E-2</v>
      </c>
      <c r="AP14" s="13">
        <v>3.9851363034434803E-2</v>
      </c>
      <c r="AQ14" s="13">
        <v>0.1089445827587649</v>
      </c>
      <c r="AR14" s="13">
        <v>4.0234065131455513E-2</v>
      </c>
      <c r="AS14" s="13">
        <v>6.0122542999931847E-2</v>
      </c>
      <c r="AT14" s="13">
        <v>5.3260617950724468E-2</v>
      </c>
      <c r="AV14" s="13">
        <v>4.7457720193404433E-2</v>
      </c>
      <c r="AW14" s="13">
        <v>9.2813289826453538E-2</v>
      </c>
      <c r="AX14" s="13">
        <v>4.2615398802929097E-2</v>
      </c>
      <c r="AY14" s="13">
        <v>7.1624488342556067E-2</v>
      </c>
      <c r="AZ14" s="13">
        <v>6.3756397946261839E-2</v>
      </c>
      <c r="BB14" s="13">
        <v>4.6539737388547678E-2</v>
      </c>
      <c r="BC14" s="13">
        <v>3.8637215921493419E-2</v>
      </c>
      <c r="BD14" s="13">
        <v>7.329445768262266E-2</v>
      </c>
      <c r="BE14" s="13">
        <v>3.2599706825353313E-2</v>
      </c>
      <c r="BF14" s="13">
        <v>0.1030869043390896</v>
      </c>
      <c r="BH14" s="13">
        <v>4.7223760741341263E-2</v>
      </c>
      <c r="BI14" s="13">
        <v>4.5448508917011618E-2</v>
      </c>
      <c r="BJ14" s="13">
        <v>7.0571692713961312E-2</v>
      </c>
      <c r="BK14" s="13">
        <v>2.559559636573315E-2</v>
      </c>
      <c r="BL14" s="13">
        <v>9.8240241451245061E-2</v>
      </c>
      <c r="BN14" s="13">
        <v>5.5904383872885911E-2</v>
      </c>
      <c r="BO14" s="13">
        <v>7.3624283950915789E-2</v>
      </c>
      <c r="BP14" s="13">
        <v>3.3928320664948539E-2</v>
      </c>
      <c r="BQ14" s="13">
        <v>7.6702904299662589E-2</v>
      </c>
      <c r="BR14" s="13">
        <v>0.1052509527313077</v>
      </c>
      <c r="BS14" s="13">
        <v>4.6456739989201648E-2</v>
      </c>
    </row>
    <row r="15" spans="2:73" ht="74.150000000000006" customHeight="1" x14ac:dyDescent="0.35">
      <c r="B15" s="12" t="s">
        <v>279</v>
      </c>
      <c r="C15" s="13">
        <v>7.7419096375377916E-2</v>
      </c>
      <c r="D15" s="13">
        <v>7.6583632161971948E-2</v>
      </c>
      <c r="E15" s="13">
        <v>8.5253254973703882E-2</v>
      </c>
      <c r="F15" s="13">
        <v>9.1448744125093101E-2</v>
      </c>
      <c r="G15" s="13">
        <v>6.2670716669476129E-2</v>
      </c>
      <c r="H15" s="13">
        <v>0.101513547837968</v>
      </c>
      <c r="I15" s="13">
        <v>5.6545224494710812E-2</v>
      </c>
      <c r="K15" s="13">
        <v>5.9753584732516907E-2</v>
      </c>
      <c r="L15" s="13">
        <v>9.5262305784854492E-2</v>
      </c>
      <c r="N15" s="13">
        <v>7.5835422357925314E-2</v>
      </c>
      <c r="O15" s="13">
        <v>8.0553056778569915E-2</v>
      </c>
      <c r="P15" s="13">
        <v>8.1939367621301301E-2</v>
      </c>
      <c r="Q15" s="13">
        <v>6.9925550799514111E-2</v>
      </c>
      <c r="S15" s="13">
        <v>9.1836599362254842E-2</v>
      </c>
      <c r="T15" s="13">
        <v>8.6779344569973799E-2</v>
      </c>
      <c r="U15" s="13">
        <v>4.3495315857653739E-2</v>
      </c>
      <c r="V15" s="13">
        <v>9.1861276429689123E-2</v>
      </c>
      <c r="W15" s="13">
        <v>7.5520908564633171E-2</v>
      </c>
      <c r="X15" s="13">
        <v>6.6133635818286921E-2</v>
      </c>
      <c r="Y15" s="13">
        <v>3.074952049647554E-2</v>
      </c>
      <c r="Z15" s="13">
        <v>5.1402993610348828E-2</v>
      </c>
      <c r="AB15" s="13">
        <v>9.9376121645161464E-2</v>
      </c>
      <c r="AC15" s="13">
        <v>5.8277407124110482E-2</v>
      </c>
      <c r="AD15" s="13">
        <v>0.10958880079881041</v>
      </c>
      <c r="AE15" s="13">
        <v>8.4680555826354295E-2</v>
      </c>
      <c r="AF15" s="13">
        <v>5.8395309419809277E-2</v>
      </c>
      <c r="AH15" s="13">
        <v>7.2613212018932866E-2</v>
      </c>
      <c r="AI15" s="13">
        <v>7.6482835044186112E-2</v>
      </c>
      <c r="AJ15" s="13">
        <v>7.0353743228329768E-2</v>
      </c>
      <c r="AK15" s="13">
        <v>8.1115505922052134E-2</v>
      </c>
      <c r="AL15" s="13">
        <v>6.3509492676785184E-2</v>
      </c>
      <c r="AM15" s="13">
        <v>9.2122283757171727E-2</v>
      </c>
      <c r="AO15" s="13">
        <v>7.778462408837819E-2</v>
      </c>
      <c r="AP15" s="13">
        <v>7.6123187603013051E-2</v>
      </c>
      <c r="AQ15" s="13">
        <v>9.2877781018518124E-2</v>
      </c>
      <c r="AR15" s="13">
        <v>9.4066322537037575E-2</v>
      </c>
      <c r="AS15" s="13">
        <v>5.2348374947946683E-2</v>
      </c>
      <c r="AT15" s="13">
        <v>8.6286891574271524E-2</v>
      </c>
      <c r="AV15" s="13">
        <v>6.3017974996059503E-2</v>
      </c>
      <c r="AW15" s="13">
        <v>0.10740577393743909</v>
      </c>
      <c r="AX15" s="13">
        <v>7.9163342666608572E-2</v>
      </c>
      <c r="AY15" s="13">
        <v>9.164628949845241E-2</v>
      </c>
      <c r="AZ15" s="13">
        <v>8.7662284578878549E-2</v>
      </c>
      <c r="BB15" s="13">
        <v>8.1478040748212799E-2</v>
      </c>
      <c r="BC15" s="13">
        <v>7.9859315389395433E-2</v>
      </c>
      <c r="BD15" s="13">
        <v>6.5365114492792975E-2</v>
      </c>
      <c r="BE15" s="13">
        <v>4.9904143718962207E-2</v>
      </c>
      <c r="BF15" s="13">
        <v>5.5064629281721643E-2</v>
      </c>
      <c r="BH15" s="13">
        <v>8.1255580803452729E-2</v>
      </c>
      <c r="BI15" s="13">
        <v>8.3552175391846714E-2</v>
      </c>
      <c r="BJ15" s="13">
        <v>6.1874296383284497E-2</v>
      </c>
      <c r="BK15" s="13">
        <v>5.3372129210970988E-2</v>
      </c>
      <c r="BL15" s="13">
        <v>2.7672589011510651E-2</v>
      </c>
      <c r="BN15" s="13">
        <v>7.2252587640489779E-2</v>
      </c>
      <c r="BO15" s="13">
        <v>7.3866126767334048E-2</v>
      </c>
      <c r="BP15" s="13">
        <v>5.8457496221917531E-2</v>
      </c>
      <c r="BQ15" s="13">
        <v>0.1063658869232727</v>
      </c>
      <c r="BR15" s="13">
        <v>7.6064569421983572E-2</v>
      </c>
      <c r="BS15" s="13">
        <v>6.9744969084230002E-2</v>
      </c>
    </row>
    <row r="16" spans="2:73" ht="19" customHeight="1" x14ac:dyDescent="0.35">
      <c r="B16" s="12" t="s">
        <v>90</v>
      </c>
      <c r="C16" s="13">
        <v>2.2306139066162651E-2</v>
      </c>
      <c r="D16" s="13">
        <v>1.9977994568914241E-2</v>
      </c>
      <c r="E16" s="13">
        <v>3.6749962547951993E-2</v>
      </c>
      <c r="F16" s="13">
        <v>9.521934450122187E-3</v>
      </c>
      <c r="G16" s="13">
        <v>2.4072996068628241E-2</v>
      </c>
      <c r="H16" s="13">
        <v>2.2084521541909229E-2</v>
      </c>
      <c r="I16" s="13">
        <v>1.9952665595862389E-2</v>
      </c>
      <c r="K16" s="13">
        <v>4.5551599817676086E-3</v>
      </c>
      <c r="L16" s="13">
        <v>4.0108415608066918E-2</v>
      </c>
      <c r="N16" s="13">
        <v>9.9912484871727929E-3</v>
      </c>
      <c r="O16" s="13">
        <v>1.7302039548118129E-2</v>
      </c>
      <c r="P16" s="13">
        <v>2.4366031780051992E-2</v>
      </c>
      <c r="Q16" s="13">
        <v>3.5754920719914193E-2</v>
      </c>
      <c r="S16" s="13">
        <v>2.7113738953926401E-2</v>
      </c>
      <c r="T16" s="13">
        <v>1.340381459576368E-2</v>
      </c>
      <c r="U16" s="13">
        <v>0</v>
      </c>
      <c r="V16" s="13">
        <v>3.6750415385232917E-2</v>
      </c>
      <c r="W16" s="13">
        <v>4.2412936057578702E-3</v>
      </c>
      <c r="X16" s="13">
        <v>4.1617924405132532E-2</v>
      </c>
      <c r="Y16" s="13">
        <v>3.8546953133632517E-2</v>
      </c>
      <c r="Z16" s="13">
        <v>9.434116441812971E-3</v>
      </c>
      <c r="AB16" s="13">
        <v>3.6500622787538677E-2</v>
      </c>
      <c r="AC16" s="13">
        <v>1.7522647734771461E-2</v>
      </c>
      <c r="AD16" s="13">
        <v>2.767066751084199E-2</v>
      </c>
      <c r="AE16" s="13">
        <v>0</v>
      </c>
      <c r="AF16" s="13">
        <v>1.9551003173005701E-2</v>
      </c>
      <c r="AH16" s="13">
        <v>1.8040361220504179E-2</v>
      </c>
      <c r="AI16" s="13">
        <v>1.9535230178278271E-2</v>
      </c>
      <c r="AJ16" s="13">
        <v>1.8007340730987271E-2</v>
      </c>
      <c r="AK16" s="13">
        <v>1.5998549068983309E-2</v>
      </c>
      <c r="AL16" s="13">
        <v>1.9431835413115221E-2</v>
      </c>
      <c r="AM16" s="13">
        <v>2.399601841388763E-2</v>
      </c>
      <c r="AO16" s="13">
        <v>1.8734056201590469E-2</v>
      </c>
      <c r="AP16" s="13">
        <v>1.4444417728795469E-2</v>
      </c>
      <c r="AQ16" s="13">
        <v>1.76700811142773E-2</v>
      </c>
      <c r="AR16" s="13">
        <v>3.5236066596728878E-2</v>
      </c>
      <c r="AS16" s="13">
        <v>1.3904066235914491E-2</v>
      </c>
      <c r="AT16" s="13">
        <v>2.2608826585570851E-2</v>
      </c>
      <c r="AV16" s="13">
        <v>1.2057701751785929E-2</v>
      </c>
      <c r="AW16" s="13">
        <v>2.7340072914129359E-2</v>
      </c>
      <c r="AX16" s="13">
        <v>3.8905516972389809E-2</v>
      </c>
      <c r="AY16" s="13">
        <v>1.282029805270235E-2</v>
      </c>
      <c r="AZ16" s="13">
        <v>1.9490427943829339E-2</v>
      </c>
      <c r="BB16" s="13">
        <v>1.8901372510125601E-2</v>
      </c>
      <c r="BC16" s="13">
        <v>9.4488687591930531E-3</v>
      </c>
      <c r="BD16" s="13">
        <v>1.190187238456631E-2</v>
      </c>
      <c r="BE16" s="13">
        <v>3.2720442904654597E-2</v>
      </c>
      <c r="BF16" s="13">
        <v>2.3681986533969138E-2</v>
      </c>
      <c r="BH16" s="13">
        <v>1.8099115545097862E-2</v>
      </c>
      <c r="BI16" s="13">
        <v>9.918881578710282E-3</v>
      </c>
      <c r="BJ16" s="13">
        <v>1.12662539514083E-2</v>
      </c>
      <c r="BK16" s="13">
        <v>5.0616625484750939E-2</v>
      </c>
      <c r="BL16" s="13">
        <v>2.650572559155245E-2</v>
      </c>
      <c r="BN16" s="13">
        <v>9.1705090228969138E-3</v>
      </c>
      <c r="BO16" s="13">
        <v>2.4045704688855411E-2</v>
      </c>
      <c r="BP16" s="13">
        <v>3.4053977390523051E-2</v>
      </c>
      <c r="BQ16" s="13">
        <v>4.1014475592861623E-2</v>
      </c>
      <c r="BR16" s="13">
        <v>3.6728192731518811E-2</v>
      </c>
      <c r="BS16" s="13">
        <v>1.4617312354986259E-2</v>
      </c>
    </row>
    <row r="17" spans="2:71" ht="19" customHeight="1" x14ac:dyDescent="0.35">
      <c r="B17" s="12" t="s">
        <v>96</v>
      </c>
      <c r="C17" s="13">
        <v>0.1113840687083848</v>
      </c>
      <c r="D17" s="13">
        <v>0.14304417675635039</v>
      </c>
      <c r="E17" s="13">
        <v>0.13130302123771259</v>
      </c>
      <c r="F17" s="13">
        <v>9.8078532446471911E-2</v>
      </c>
      <c r="G17" s="13">
        <v>9.3746706341291647E-2</v>
      </c>
      <c r="H17" s="13">
        <v>0.114590530207043</v>
      </c>
      <c r="I17" s="13">
        <v>0.102206975593191</v>
      </c>
      <c r="K17" s="13">
        <v>5.1092115506155882E-2</v>
      </c>
      <c r="L17" s="13">
        <v>0.17193195072545059</v>
      </c>
      <c r="N17" s="13">
        <v>5.4131782808515119E-2</v>
      </c>
      <c r="O17" s="13">
        <v>0.1074718974667311</v>
      </c>
      <c r="P17" s="13">
        <v>0.1138356334020748</v>
      </c>
      <c r="Q17" s="13">
        <v>0.15753764506057141</v>
      </c>
      <c r="S17" s="13">
        <v>0.12478859056274499</v>
      </c>
      <c r="T17" s="13">
        <v>0.12425536653274841</v>
      </c>
      <c r="U17" s="13">
        <v>7.3708249891959537E-2</v>
      </c>
      <c r="V17" s="13">
        <v>0.1141222129760837</v>
      </c>
      <c r="W17" s="13">
        <v>0.1104338274900287</v>
      </c>
      <c r="X17" s="13">
        <v>4.1196862330600367E-2</v>
      </c>
      <c r="Y17" s="13">
        <v>0.12902967929287359</v>
      </c>
      <c r="Z17" s="13">
        <v>0.14021607338518319</v>
      </c>
      <c r="AB17" s="13">
        <v>0.16081833895350939</v>
      </c>
      <c r="AC17" s="13">
        <v>0.1019766442574515</v>
      </c>
      <c r="AD17" s="13">
        <v>7.1743642342917621E-2</v>
      </c>
      <c r="AE17" s="13">
        <v>9.0544993278084157E-2</v>
      </c>
      <c r="AF17" s="13">
        <v>3.7710212804285471E-2</v>
      </c>
      <c r="AH17" s="13">
        <v>0.10232061589877051</v>
      </c>
      <c r="AI17" s="13">
        <v>8.1169851845227667E-2</v>
      </c>
      <c r="AJ17" s="13">
        <v>6.6663534779687894E-2</v>
      </c>
      <c r="AK17" s="13">
        <v>0.1168563045461915</v>
      </c>
      <c r="AL17" s="13">
        <v>0.1249360688433933</v>
      </c>
      <c r="AM17" s="13">
        <v>8.1947217790249854E-2</v>
      </c>
      <c r="AO17" s="13">
        <v>0.11149727965960241</v>
      </c>
      <c r="AP17" s="13">
        <v>7.5784284722017314E-2</v>
      </c>
      <c r="AQ17" s="13">
        <v>6.5414992947542744E-2</v>
      </c>
      <c r="AR17" s="13">
        <v>0.13322928150872029</v>
      </c>
      <c r="AS17" s="13">
        <v>0.10037786573752119</v>
      </c>
      <c r="AT17" s="13">
        <v>6.7663813640612983E-2</v>
      </c>
      <c r="AV17" s="13">
        <v>8.8485127401555314E-2</v>
      </c>
      <c r="AW17" s="13">
        <v>6.8913460306940982E-2</v>
      </c>
      <c r="AX17" s="13">
        <v>8.7058351687507057E-2</v>
      </c>
      <c r="AY17" s="13">
        <v>7.5703358935106407E-2</v>
      </c>
      <c r="AZ17" s="13">
        <v>5.2456660707431359E-2</v>
      </c>
      <c r="BB17" s="13">
        <v>9.8706717942589686E-2</v>
      </c>
      <c r="BC17" s="13">
        <v>8.4981085177388116E-2</v>
      </c>
      <c r="BD17" s="13">
        <v>7.2847336179792319E-2</v>
      </c>
      <c r="BE17" s="13">
        <v>5.897041823883066E-2</v>
      </c>
      <c r="BF17" s="13">
        <v>0.1190353104401444</v>
      </c>
      <c r="BH17" s="13">
        <v>0.1048882239461008</v>
      </c>
      <c r="BI17" s="13">
        <v>8.5177223397778154E-2</v>
      </c>
      <c r="BJ17" s="13">
        <v>6.2204116941227433E-2</v>
      </c>
      <c r="BK17" s="13">
        <v>7.5799299890281502E-2</v>
      </c>
      <c r="BL17" s="13">
        <v>8.384499032342517E-2</v>
      </c>
      <c r="BN17" s="13">
        <v>9.0887981587784147E-2</v>
      </c>
      <c r="BO17" s="13">
        <v>0.1004809503677139</v>
      </c>
      <c r="BP17" s="13">
        <v>8.5563674093493691E-2</v>
      </c>
      <c r="BQ17" s="13">
        <v>5.0613236451387947E-2</v>
      </c>
      <c r="BR17" s="13">
        <v>8.3722616171086062E-2</v>
      </c>
      <c r="BS17" s="13">
        <v>9.2216377067925737E-2</v>
      </c>
    </row>
    <row r="19" spans="2:71" x14ac:dyDescent="0.35">
      <c r="B19" t="s">
        <v>292</v>
      </c>
    </row>
    <row r="20" spans="2:71" x14ac:dyDescent="0.35">
      <c r="B20" t="s">
        <v>9</v>
      </c>
    </row>
    <row r="22" spans="2:71" x14ac:dyDescent="0.35">
      <c r="B22"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U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273</v>
      </c>
      <c r="C9" s="13">
        <v>7.791132894065371E-2</v>
      </c>
      <c r="D9" s="13">
        <v>0.1471246592649845</v>
      </c>
      <c r="E9" s="13">
        <v>0.11820616845542491</v>
      </c>
      <c r="F9" s="13">
        <v>0.1097167499542593</v>
      </c>
      <c r="G9" s="13">
        <v>6.5400505939097825E-2</v>
      </c>
      <c r="H9" s="13">
        <v>5.3517627427171921E-2</v>
      </c>
      <c r="I9" s="13">
        <v>2.455325099214456E-2</v>
      </c>
      <c r="K9" s="13">
        <v>8.4407511946383879E-2</v>
      </c>
      <c r="L9" s="13">
        <v>7.1593784021725435E-2</v>
      </c>
      <c r="N9" s="13">
        <v>0.1250471904488048</v>
      </c>
      <c r="O9" s="13">
        <v>7.8116366988896971E-2</v>
      </c>
      <c r="P9" s="13">
        <v>6.8075020533470684E-2</v>
      </c>
      <c r="Q9" s="13">
        <v>5.3554257697315713E-2</v>
      </c>
      <c r="S9" s="13">
        <v>0.11711747447047199</v>
      </c>
      <c r="T9" s="13">
        <v>8.6127382535292243E-2</v>
      </c>
      <c r="U9" s="13">
        <v>3.1188783856442269E-2</v>
      </c>
      <c r="V9" s="13">
        <v>4.6367673167181121E-2</v>
      </c>
      <c r="W9" s="13">
        <v>7.2489399176826952E-2</v>
      </c>
      <c r="X9" s="13">
        <v>5.4778657537675197E-2</v>
      </c>
      <c r="Y9" s="13">
        <v>6.1779980614180878E-2</v>
      </c>
      <c r="Z9" s="13">
        <v>6.7735156529678778E-2</v>
      </c>
      <c r="AB9" s="13">
        <v>5.1265966463343533E-2</v>
      </c>
      <c r="AC9" s="13">
        <v>8.2183128186375812E-2</v>
      </c>
      <c r="AD9" s="13">
        <v>8.5412233430606957E-2</v>
      </c>
      <c r="AE9" s="13">
        <v>7.5752497345241712E-2</v>
      </c>
      <c r="AF9" s="13">
        <v>0.1291561668220651</v>
      </c>
      <c r="AH9" s="13">
        <v>8.8948915804382619E-2</v>
      </c>
      <c r="AI9" s="13">
        <v>0.1139664295482264</v>
      </c>
      <c r="AJ9" s="13">
        <v>5.871560078983834E-2</v>
      </c>
      <c r="AK9" s="13">
        <v>6.1664950560884273E-2</v>
      </c>
      <c r="AL9" s="13">
        <v>8.7740120937870245E-2</v>
      </c>
      <c r="AM9" s="13">
        <v>5.2000821637614263E-2</v>
      </c>
      <c r="AO9" s="13">
        <v>7.7608290724151763E-2</v>
      </c>
      <c r="AP9" s="13">
        <v>0.12997787602526531</v>
      </c>
      <c r="AQ9" s="13">
        <v>5.8579651720564688E-2</v>
      </c>
      <c r="AR9" s="13">
        <v>6.8331161470754853E-2</v>
      </c>
      <c r="AS9" s="13">
        <v>9.6834406164837822E-2</v>
      </c>
      <c r="AT9" s="13">
        <v>5.3436571586615633E-2</v>
      </c>
      <c r="AV9" s="13">
        <v>0.13777683450125949</v>
      </c>
      <c r="AW9" s="13">
        <v>6.4389063620141754E-2</v>
      </c>
      <c r="AX9" s="13">
        <v>6.4766392486534458E-2</v>
      </c>
      <c r="AY9" s="13">
        <v>8.6069188674534072E-2</v>
      </c>
      <c r="AZ9" s="13">
        <v>4.4679853234727507E-2</v>
      </c>
      <c r="BB9" s="13">
        <v>7.8397616372438556E-2</v>
      </c>
      <c r="BC9" s="13">
        <v>9.7834569725502293E-2</v>
      </c>
      <c r="BD9" s="13">
        <v>4.9425801900126277E-2</v>
      </c>
      <c r="BE9" s="13">
        <v>4.5059184007994427E-2</v>
      </c>
      <c r="BF9" s="13">
        <v>4.7626811601828307E-2</v>
      </c>
      <c r="BH9" s="13">
        <v>7.8171576921193073E-2</v>
      </c>
      <c r="BI9" s="13">
        <v>0.10452636715618691</v>
      </c>
      <c r="BJ9" s="13">
        <v>5.02100860986942E-2</v>
      </c>
      <c r="BK9" s="13">
        <v>2.4815283449973611E-2</v>
      </c>
      <c r="BL9" s="13">
        <v>9.1230465027310956E-2</v>
      </c>
      <c r="BN9" s="13">
        <v>9.7639984508899269E-2</v>
      </c>
      <c r="BO9" s="13">
        <v>4.164070488304606E-2</v>
      </c>
      <c r="BP9" s="13">
        <v>3.4138382769768869E-2</v>
      </c>
      <c r="BQ9" s="13">
        <v>6.2180019038796323E-2</v>
      </c>
      <c r="BR9" s="13">
        <v>0.10877794640680261</v>
      </c>
      <c r="BS9" s="13">
        <v>8.2784017423566253E-2</v>
      </c>
    </row>
    <row r="10" spans="2:73" ht="46" customHeight="1" x14ac:dyDescent="0.35">
      <c r="B10" s="12" t="s">
        <v>274</v>
      </c>
      <c r="C10" s="13">
        <v>5.8817567743136373E-2</v>
      </c>
      <c r="D10" s="13">
        <v>6.04818121761364E-2</v>
      </c>
      <c r="E10" s="13">
        <v>9.6435387003003928E-2</v>
      </c>
      <c r="F10" s="13">
        <v>6.5146540839431097E-2</v>
      </c>
      <c r="G10" s="13">
        <v>4.4256211732139741E-2</v>
      </c>
      <c r="H10" s="13">
        <v>5.2274076578944062E-2</v>
      </c>
      <c r="I10" s="13">
        <v>4.2131410715966523E-2</v>
      </c>
      <c r="K10" s="13">
        <v>5.9433735925187678E-2</v>
      </c>
      <c r="L10" s="13">
        <v>5.8336292211742677E-2</v>
      </c>
      <c r="N10" s="13">
        <v>7.0507428876972728E-2</v>
      </c>
      <c r="O10" s="13">
        <v>4.6616755344396257E-2</v>
      </c>
      <c r="P10" s="13">
        <v>8.6472960274919144E-2</v>
      </c>
      <c r="Q10" s="13">
        <v>4.0208824594350517E-2</v>
      </c>
      <c r="S10" s="13">
        <v>5.9205238879629377E-2</v>
      </c>
      <c r="T10" s="13">
        <v>3.3009076246913002E-2</v>
      </c>
      <c r="U10" s="13">
        <v>4.9212919471313399E-2</v>
      </c>
      <c r="V10" s="13">
        <v>8.7864857375217972E-2</v>
      </c>
      <c r="W10" s="13">
        <v>4.9040350008953633E-2</v>
      </c>
      <c r="X10" s="13">
        <v>6.5483349140612851E-2</v>
      </c>
      <c r="Y10" s="13">
        <v>4.9714980042169551E-2</v>
      </c>
      <c r="Z10" s="13">
        <v>7.0813261628954433E-2</v>
      </c>
      <c r="AB10" s="13">
        <v>5.2272291024322667E-2</v>
      </c>
      <c r="AC10" s="13">
        <v>6.7661614371098813E-2</v>
      </c>
      <c r="AD10" s="13">
        <v>7.2991910638049648E-2</v>
      </c>
      <c r="AE10" s="13">
        <v>3.3085706857432909E-2</v>
      </c>
      <c r="AF10" s="13">
        <v>6.5177249908477966E-2</v>
      </c>
      <c r="AH10" s="13">
        <v>3.6510727086385697E-2</v>
      </c>
      <c r="AI10" s="13">
        <v>6.7666581504914822E-2</v>
      </c>
      <c r="AJ10" s="13">
        <v>8.5083554437310471E-2</v>
      </c>
      <c r="AK10" s="13">
        <v>6.3859714488371078E-2</v>
      </c>
      <c r="AL10" s="13">
        <v>5.4356226918102241E-2</v>
      </c>
      <c r="AM10" s="13">
        <v>8.9779286094521765E-2</v>
      </c>
      <c r="AO10" s="13">
        <v>4.1943787408256973E-2</v>
      </c>
      <c r="AP10" s="13">
        <v>6.4655679927933501E-2</v>
      </c>
      <c r="AQ10" s="13">
        <v>4.5838091350868602E-2</v>
      </c>
      <c r="AR10" s="13">
        <v>7.2103924798539012E-2</v>
      </c>
      <c r="AS10" s="13">
        <v>3.8893525152729237E-2</v>
      </c>
      <c r="AT10" s="13">
        <v>0.10249531720444439</v>
      </c>
      <c r="AV10" s="13">
        <v>6.8420070364496988E-2</v>
      </c>
      <c r="AW10" s="13">
        <v>2.6920141160373279E-2</v>
      </c>
      <c r="AX10" s="13">
        <v>8.3403347784936688E-2</v>
      </c>
      <c r="AY10" s="13">
        <v>6.231967371750325E-2</v>
      </c>
      <c r="AZ10" s="13">
        <v>0.1021752368837979</v>
      </c>
      <c r="BB10" s="13">
        <v>4.6083535608123921E-2</v>
      </c>
      <c r="BC10" s="13">
        <v>5.6944096201036083E-2</v>
      </c>
      <c r="BD10" s="13">
        <v>9.8700680528641518E-2</v>
      </c>
      <c r="BE10" s="13">
        <v>7.0291668301629737E-2</v>
      </c>
      <c r="BF10" s="13">
        <v>6.6971236389363739E-2</v>
      </c>
      <c r="BH10" s="13">
        <v>4.8796678818419807E-2</v>
      </c>
      <c r="BI10" s="13">
        <v>6.9226455760305283E-2</v>
      </c>
      <c r="BJ10" s="13">
        <v>8.4220111681023696E-2</v>
      </c>
      <c r="BK10" s="13">
        <v>6.1781874026516213E-2</v>
      </c>
      <c r="BL10" s="13">
        <v>5.7140993785422763E-2</v>
      </c>
      <c r="BN10" s="13">
        <v>6.3512156208426637E-2</v>
      </c>
      <c r="BO10" s="13">
        <v>8.8049863691252062E-2</v>
      </c>
      <c r="BP10" s="13">
        <v>3.2673506444470063E-2</v>
      </c>
      <c r="BQ10" s="13">
        <v>9.3218710793252835E-2</v>
      </c>
      <c r="BR10" s="13">
        <v>9.9550549638574667E-2</v>
      </c>
      <c r="BS10" s="13">
        <v>4.7585089691279399E-2</v>
      </c>
    </row>
    <row r="11" spans="2:73" ht="32.15" customHeight="1" x14ac:dyDescent="0.35">
      <c r="B11" s="12" t="s">
        <v>275</v>
      </c>
      <c r="C11" s="13">
        <v>0.26188054144708289</v>
      </c>
      <c r="D11" s="13">
        <v>0.21839878640772639</v>
      </c>
      <c r="E11" s="13">
        <v>0.26241883289192502</v>
      </c>
      <c r="F11" s="13">
        <v>0.30428495734794081</v>
      </c>
      <c r="G11" s="13">
        <v>0.31023573793311637</v>
      </c>
      <c r="H11" s="13">
        <v>0.25336288456879907</v>
      </c>
      <c r="I11" s="13">
        <v>0.2240310647978713</v>
      </c>
      <c r="K11" s="13">
        <v>0.28118186515627652</v>
      </c>
      <c r="L11" s="13">
        <v>0.2431796872808514</v>
      </c>
      <c r="N11" s="13">
        <v>0.274268957289241</v>
      </c>
      <c r="O11" s="13">
        <v>0.33017237402015109</v>
      </c>
      <c r="P11" s="13">
        <v>0.22084275834406181</v>
      </c>
      <c r="Q11" s="13">
        <v>0.20114976409610369</v>
      </c>
      <c r="S11" s="13">
        <v>0.22501934706600191</v>
      </c>
      <c r="T11" s="13">
        <v>0.32028544308258738</v>
      </c>
      <c r="U11" s="13">
        <v>0.28930672915618211</v>
      </c>
      <c r="V11" s="13">
        <v>0.2004320517014086</v>
      </c>
      <c r="W11" s="13">
        <v>0.240478601866984</v>
      </c>
      <c r="X11" s="13">
        <v>0.25498049609888013</v>
      </c>
      <c r="Y11" s="13">
        <v>0.49199140738742853</v>
      </c>
      <c r="Z11" s="13">
        <v>0.28879151685834342</v>
      </c>
      <c r="AB11" s="13">
        <v>0.2613597096723223</v>
      </c>
      <c r="AC11" s="13">
        <v>0.24704233602723619</v>
      </c>
      <c r="AD11" s="13">
        <v>0.27094315182527912</v>
      </c>
      <c r="AE11" s="13">
        <v>0.32181210330472981</v>
      </c>
      <c r="AF11" s="13">
        <v>0.25487928966344348</v>
      </c>
      <c r="AH11" s="13">
        <v>0.34066381894256381</v>
      </c>
      <c r="AI11" s="13">
        <v>0.32108685530067882</v>
      </c>
      <c r="AJ11" s="13">
        <v>0.15254559047544719</v>
      </c>
      <c r="AK11" s="13">
        <v>0.2389300798438258</v>
      </c>
      <c r="AL11" s="13">
        <v>0.36923789173767768</v>
      </c>
      <c r="AM11" s="13">
        <v>0.10114529261473471</v>
      </c>
      <c r="AO11" s="13">
        <v>0.31089277640570151</v>
      </c>
      <c r="AP11" s="13">
        <v>0.30104454918308732</v>
      </c>
      <c r="AQ11" s="13">
        <v>0.15546904522841981</v>
      </c>
      <c r="AR11" s="13">
        <v>0.26197736622987822</v>
      </c>
      <c r="AS11" s="13">
        <v>0.45328443149687708</v>
      </c>
      <c r="AT11" s="13">
        <v>0.1066802725388806</v>
      </c>
      <c r="AV11" s="13">
        <v>0.31545903970415512</v>
      </c>
      <c r="AW11" s="13">
        <v>0.1957824083194068</v>
      </c>
      <c r="AX11" s="13">
        <v>0.242109180207048</v>
      </c>
      <c r="AY11" s="13">
        <v>0.38417392041286991</v>
      </c>
      <c r="AZ11" s="13">
        <v>0.1144042745905397</v>
      </c>
      <c r="BB11" s="13">
        <v>0.31910282748929858</v>
      </c>
      <c r="BC11" s="13">
        <v>0.28591371416196582</v>
      </c>
      <c r="BD11" s="13">
        <v>9.2319226618857983E-2</v>
      </c>
      <c r="BE11" s="13">
        <v>0.18944445354996151</v>
      </c>
      <c r="BF11" s="13">
        <v>0.30680055086484059</v>
      </c>
      <c r="BH11" s="13">
        <v>0.31100668496952838</v>
      </c>
      <c r="BI11" s="13">
        <v>0.2795773437686036</v>
      </c>
      <c r="BJ11" s="13">
        <v>0.11108864823036629</v>
      </c>
      <c r="BK11" s="13">
        <v>0.20632061760954329</v>
      </c>
      <c r="BL11" s="13">
        <v>0.38252812081621518</v>
      </c>
      <c r="BN11" s="13">
        <v>0.26715084279027451</v>
      </c>
      <c r="BO11" s="13">
        <v>0.13001756603753459</v>
      </c>
      <c r="BP11" s="13">
        <v>0.21034816346589699</v>
      </c>
      <c r="BQ11" s="13">
        <v>7.6252888426062676E-2</v>
      </c>
      <c r="BR11" s="13">
        <v>0.34473080980854282</v>
      </c>
      <c r="BS11" s="13">
        <v>0.35055032306861811</v>
      </c>
    </row>
    <row r="12" spans="2:73" ht="32.15" customHeight="1" x14ac:dyDescent="0.35">
      <c r="B12" s="12" t="s">
        <v>276</v>
      </c>
      <c r="C12" s="13">
        <v>0.13850887964792261</v>
      </c>
      <c r="D12" s="13">
        <v>0.1735855519000474</v>
      </c>
      <c r="E12" s="13">
        <v>0.16964957627678021</v>
      </c>
      <c r="F12" s="13">
        <v>9.9338506691046394E-2</v>
      </c>
      <c r="G12" s="13">
        <v>0.10237239297574501</v>
      </c>
      <c r="H12" s="13">
        <v>0.11989366657792121</v>
      </c>
      <c r="I12" s="13">
        <v>0.16559475053426709</v>
      </c>
      <c r="K12" s="13">
        <v>0.17838698545155859</v>
      </c>
      <c r="L12" s="13">
        <v>9.6654641908095237E-2</v>
      </c>
      <c r="N12" s="13">
        <v>0.19488988616357089</v>
      </c>
      <c r="O12" s="13">
        <v>0.1081059379312963</v>
      </c>
      <c r="P12" s="13">
        <v>0.12614986460580721</v>
      </c>
      <c r="Q12" s="13">
        <v>0.14724027264660461</v>
      </c>
      <c r="S12" s="13">
        <v>0.13057694785277069</v>
      </c>
      <c r="T12" s="13">
        <v>0.15603706361930969</v>
      </c>
      <c r="U12" s="13">
        <v>0.15011011216721759</v>
      </c>
      <c r="V12" s="13">
        <v>0.1211323452083735</v>
      </c>
      <c r="W12" s="13">
        <v>0.1800911712206229</v>
      </c>
      <c r="X12" s="13">
        <v>0.13593122092778179</v>
      </c>
      <c r="Y12" s="13">
        <v>8.5509792029738213E-2</v>
      </c>
      <c r="Z12" s="13">
        <v>0.1236765510903346</v>
      </c>
      <c r="AB12" s="13">
        <v>0.1190071753671192</v>
      </c>
      <c r="AC12" s="13">
        <v>0.14322287543646939</v>
      </c>
      <c r="AD12" s="13">
        <v>0.12684066427373919</v>
      </c>
      <c r="AE12" s="13">
        <v>0.15006049471196761</v>
      </c>
      <c r="AF12" s="13">
        <v>0.18448980903136139</v>
      </c>
      <c r="AH12" s="13">
        <v>0.1155530153577306</v>
      </c>
      <c r="AI12" s="13">
        <v>0.13826143577503711</v>
      </c>
      <c r="AJ12" s="13">
        <v>0.1907308490441588</v>
      </c>
      <c r="AK12" s="13">
        <v>0.19793308829035211</v>
      </c>
      <c r="AL12" s="13">
        <v>0.16519106156564831</v>
      </c>
      <c r="AM12" s="13">
        <v>0.1246104206744863</v>
      </c>
      <c r="AO12" s="13">
        <v>0.1126096020665316</v>
      </c>
      <c r="AP12" s="13">
        <v>0.13048197988828461</v>
      </c>
      <c r="AQ12" s="13">
        <v>0.20347640723097679</v>
      </c>
      <c r="AR12" s="13">
        <v>0.1688884946035917</v>
      </c>
      <c r="AS12" s="13">
        <v>0.1522785619615446</v>
      </c>
      <c r="AT12" s="13">
        <v>0.14343413955624079</v>
      </c>
      <c r="AV12" s="13">
        <v>0.1352721531582487</v>
      </c>
      <c r="AW12" s="13">
        <v>0.20439382004891499</v>
      </c>
      <c r="AX12" s="13">
        <v>0.18961148374813411</v>
      </c>
      <c r="AY12" s="13">
        <v>0.17678793963188111</v>
      </c>
      <c r="AZ12" s="13">
        <v>0.14093911563715841</v>
      </c>
      <c r="BB12" s="13">
        <v>0.1148386225143669</v>
      </c>
      <c r="BC12" s="13">
        <v>0.16159085131823869</v>
      </c>
      <c r="BD12" s="13">
        <v>0.18266650403905879</v>
      </c>
      <c r="BE12" s="13">
        <v>0.2222115178716669</v>
      </c>
      <c r="BF12" s="13">
        <v>0.27325705885929219</v>
      </c>
      <c r="BH12" s="13">
        <v>0.1118160089340845</v>
      </c>
      <c r="BI12" s="13">
        <v>0.15140155045433629</v>
      </c>
      <c r="BJ12" s="13">
        <v>0.17437457960399241</v>
      </c>
      <c r="BK12" s="13">
        <v>0.26136412389018382</v>
      </c>
      <c r="BL12" s="13">
        <v>0.25217225760576378</v>
      </c>
      <c r="BN12" s="13">
        <v>0.17733677497422731</v>
      </c>
      <c r="BO12" s="13">
        <v>0.184940967496456</v>
      </c>
      <c r="BP12" s="13">
        <v>0.27560761282097318</v>
      </c>
      <c r="BQ12" s="13">
        <v>0.14122778891417309</v>
      </c>
      <c r="BR12" s="13">
        <v>0.2009831055355209</v>
      </c>
      <c r="BS12" s="13">
        <v>9.9697883998431866E-2</v>
      </c>
    </row>
    <row r="13" spans="2:73" ht="46" customHeight="1" x14ac:dyDescent="0.35">
      <c r="B13" s="12" t="s">
        <v>277</v>
      </c>
      <c r="C13" s="13">
        <v>0.22685372667786169</v>
      </c>
      <c r="D13" s="13">
        <v>6.524856134291207E-2</v>
      </c>
      <c r="E13" s="13">
        <v>0.10755712537977261</v>
      </c>
      <c r="F13" s="13">
        <v>0.18537394670330751</v>
      </c>
      <c r="G13" s="13">
        <v>0.2479840439394369</v>
      </c>
      <c r="H13" s="13">
        <v>0.29641774981021179</v>
      </c>
      <c r="I13" s="13">
        <v>0.34546410231825009</v>
      </c>
      <c r="K13" s="13">
        <v>0.23959004371703241</v>
      </c>
      <c r="L13" s="13">
        <v>0.21463759680524111</v>
      </c>
      <c r="N13" s="13">
        <v>0.18431490941808309</v>
      </c>
      <c r="O13" s="13">
        <v>0.245311715117047</v>
      </c>
      <c r="P13" s="13">
        <v>0.2472797741085217</v>
      </c>
      <c r="Q13" s="13">
        <v>0.21674895727040949</v>
      </c>
      <c r="S13" s="13">
        <v>0.19752037289269009</v>
      </c>
      <c r="T13" s="13">
        <v>0.14398872642694949</v>
      </c>
      <c r="U13" s="13">
        <v>0.29247831854280038</v>
      </c>
      <c r="V13" s="13">
        <v>0.29151630380206689</v>
      </c>
      <c r="W13" s="13">
        <v>0.29570568298807498</v>
      </c>
      <c r="X13" s="13">
        <v>0.29032543569839292</v>
      </c>
      <c r="Y13" s="13">
        <v>0.16265812361701951</v>
      </c>
      <c r="Z13" s="13">
        <v>0.17997573695004609</v>
      </c>
      <c r="AB13" s="13">
        <v>0.19290615907207639</v>
      </c>
      <c r="AC13" s="13">
        <v>0.23578183360567079</v>
      </c>
      <c r="AD13" s="13">
        <v>0.26998852122064321</v>
      </c>
      <c r="AE13" s="13">
        <v>0.22240492492171851</v>
      </c>
      <c r="AF13" s="13">
        <v>0.1855695767804216</v>
      </c>
      <c r="AH13" s="13">
        <v>0.19581042190039791</v>
      </c>
      <c r="AI13" s="13">
        <v>0.18831755984327511</v>
      </c>
      <c r="AJ13" s="13">
        <v>0.29712539177063829</v>
      </c>
      <c r="AK13" s="13">
        <v>0.29090754947823633</v>
      </c>
      <c r="AL13" s="13">
        <v>5.1261663608654841E-2</v>
      </c>
      <c r="AM13" s="13">
        <v>0.3843964874838609</v>
      </c>
      <c r="AO13" s="13">
        <v>0.20266620014984579</v>
      </c>
      <c r="AP13" s="13">
        <v>0.20099296879180009</v>
      </c>
      <c r="AQ13" s="13">
        <v>0.33151636220665742</v>
      </c>
      <c r="AR13" s="13">
        <v>0.27472531912321241</v>
      </c>
      <c r="AS13" s="13">
        <v>6.9455808950560152E-2</v>
      </c>
      <c r="AT13" s="13">
        <v>0.35250753668339829</v>
      </c>
      <c r="AV13" s="13">
        <v>0.17609426249869961</v>
      </c>
      <c r="AW13" s="13">
        <v>0.28195291955747032</v>
      </c>
      <c r="AX13" s="13">
        <v>0.27562097973255889</v>
      </c>
      <c r="AY13" s="13">
        <v>5.2116205486499E-2</v>
      </c>
      <c r="AZ13" s="13">
        <v>0.37481606843553139</v>
      </c>
      <c r="BB13" s="13">
        <v>0.20959759310698611</v>
      </c>
      <c r="BC13" s="13">
        <v>0.21929553383418879</v>
      </c>
      <c r="BD13" s="13">
        <v>0.43149485557701323</v>
      </c>
      <c r="BE13" s="13">
        <v>0.30753622576455503</v>
      </c>
      <c r="BF13" s="13">
        <v>4.6015021757706623E-2</v>
      </c>
      <c r="BH13" s="13">
        <v>0.21750494787721891</v>
      </c>
      <c r="BI13" s="13">
        <v>0.20629377902460649</v>
      </c>
      <c r="BJ13" s="13">
        <v>0.4249809728970283</v>
      </c>
      <c r="BK13" s="13">
        <v>0.2966395932701516</v>
      </c>
      <c r="BL13" s="13">
        <v>4.8581557391712507E-2</v>
      </c>
      <c r="BN13" s="13">
        <v>0.22191658220643559</v>
      </c>
      <c r="BO13" s="13">
        <v>0.37498813922866497</v>
      </c>
      <c r="BP13" s="13">
        <v>0.28954122577713409</v>
      </c>
      <c r="BQ13" s="13">
        <v>0.31075431034187051</v>
      </c>
      <c r="BR13" s="13">
        <v>1.7009451231967249E-2</v>
      </c>
      <c r="BS13" s="13">
        <v>0.20013451871974511</v>
      </c>
    </row>
    <row r="14" spans="2:73" ht="46" customHeight="1" x14ac:dyDescent="0.35">
      <c r="B14" s="12" t="s">
        <v>278</v>
      </c>
      <c r="C14" s="13">
        <v>3.7460131078973488E-2</v>
      </c>
      <c r="D14" s="13">
        <v>5.2294452918245048E-2</v>
      </c>
      <c r="E14" s="13">
        <v>4.9937290068390427E-2</v>
      </c>
      <c r="F14" s="13">
        <v>5.2472706967047332E-2</v>
      </c>
      <c r="G14" s="13">
        <v>3.6737002057393831E-2</v>
      </c>
      <c r="H14" s="13">
        <v>2.7164087079515811E-2</v>
      </c>
      <c r="I14" s="13">
        <v>2.0181298163544529E-2</v>
      </c>
      <c r="K14" s="13">
        <v>4.7984204282029493E-2</v>
      </c>
      <c r="L14" s="13">
        <v>2.7021890132093902E-2</v>
      </c>
      <c r="N14" s="13">
        <v>3.5026324192535811E-2</v>
      </c>
      <c r="O14" s="13">
        <v>2.3621179800580781E-2</v>
      </c>
      <c r="P14" s="13">
        <v>4.7682125309315551E-2</v>
      </c>
      <c r="Q14" s="13">
        <v>4.6917394374171847E-2</v>
      </c>
      <c r="S14" s="13">
        <v>3.547095161956268E-2</v>
      </c>
      <c r="T14" s="13">
        <v>3.6711937109605963E-2</v>
      </c>
      <c r="U14" s="13">
        <v>2.8687161622322328E-2</v>
      </c>
      <c r="V14" s="13">
        <v>5.3048425113062021E-2</v>
      </c>
      <c r="W14" s="13">
        <v>2.362770335771483E-2</v>
      </c>
      <c r="X14" s="13">
        <v>2.796384196038091E-2</v>
      </c>
      <c r="Y14" s="13">
        <v>1.298077291996096E-2</v>
      </c>
      <c r="Z14" s="13">
        <v>6.3648283749547896E-2</v>
      </c>
      <c r="AB14" s="13">
        <v>4.9190917900294243E-2</v>
      </c>
      <c r="AC14" s="13">
        <v>3.6848665499979907E-2</v>
      </c>
      <c r="AD14" s="13">
        <v>3.3145837806679977E-2</v>
      </c>
      <c r="AE14" s="13">
        <v>1.399511082377277E-2</v>
      </c>
      <c r="AF14" s="13">
        <v>5.7165359604527087E-2</v>
      </c>
      <c r="AH14" s="13">
        <v>2.3284625237380941E-2</v>
      </c>
      <c r="AI14" s="13">
        <v>3.9821139727423648E-2</v>
      </c>
      <c r="AJ14" s="13">
        <v>3.6418292349985747E-2</v>
      </c>
      <c r="AK14" s="13">
        <v>2.454252071608479E-2</v>
      </c>
      <c r="AL14" s="13">
        <v>5.8701705017641777E-2</v>
      </c>
      <c r="AM14" s="13">
        <v>5.9198492955359741E-2</v>
      </c>
      <c r="AO14" s="13">
        <v>2.8427768019367371E-2</v>
      </c>
      <c r="AP14" s="13">
        <v>3.5792947296782167E-2</v>
      </c>
      <c r="AQ14" s="13">
        <v>3.7783723619062903E-2</v>
      </c>
      <c r="AR14" s="13">
        <v>4.3340735690550213E-2</v>
      </c>
      <c r="AS14" s="13">
        <v>2.3613258804690389E-2</v>
      </c>
      <c r="AT14" s="13">
        <v>5.9604374287568263E-2</v>
      </c>
      <c r="AV14" s="13">
        <v>2.7173905211079451E-2</v>
      </c>
      <c r="AW14" s="13">
        <v>5.1151211639203317E-2</v>
      </c>
      <c r="AX14" s="13">
        <v>4.8169750991753947E-2</v>
      </c>
      <c r="AY14" s="13">
        <v>3.9885962958535658E-2</v>
      </c>
      <c r="AZ14" s="13">
        <v>5.6417444585781379E-2</v>
      </c>
      <c r="BB14" s="13">
        <v>2.85987217876588E-2</v>
      </c>
      <c r="BC14" s="13">
        <v>3.3516329198890783E-2</v>
      </c>
      <c r="BD14" s="13">
        <v>3.7689018317706033E-2</v>
      </c>
      <c r="BE14" s="13">
        <v>6.2137826312678092E-2</v>
      </c>
      <c r="BF14" s="13">
        <v>8.1264298218143141E-2</v>
      </c>
      <c r="BH14" s="13">
        <v>3.191343832443537E-2</v>
      </c>
      <c r="BI14" s="13">
        <v>3.9121914812217717E-2</v>
      </c>
      <c r="BJ14" s="13">
        <v>4.0629882939750103E-2</v>
      </c>
      <c r="BK14" s="13">
        <v>5.4711853336381337E-2</v>
      </c>
      <c r="BL14" s="13">
        <v>3.2753634082830378E-2</v>
      </c>
      <c r="BN14" s="13">
        <v>3.4493449406226902E-2</v>
      </c>
      <c r="BO14" s="13">
        <v>2.5770954224099411E-2</v>
      </c>
      <c r="BP14" s="13">
        <v>5.8706979807407848E-2</v>
      </c>
      <c r="BQ14" s="13">
        <v>9.5975759320395954E-2</v>
      </c>
      <c r="BR14" s="13">
        <v>2.713646419098667E-2</v>
      </c>
      <c r="BS14" s="13">
        <v>3.01719197936803E-2</v>
      </c>
    </row>
    <row r="15" spans="2:73" ht="74.150000000000006" customHeight="1" x14ac:dyDescent="0.35">
      <c r="B15" s="12" t="s">
        <v>279</v>
      </c>
      <c r="C15" s="13">
        <v>7.4346251989418105E-2</v>
      </c>
      <c r="D15" s="13">
        <v>0.13399814365840471</v>
      </c>
      <c r="E15" s="13">
        <v>4.0417221519167303E-2</v>
      </c>
      <c r="F15" s="13">
        <v>8.3992256886928615E-2</v>
      </c>
      <c r="G15" s="13">
        <v>0.1007673499465357</v>
      </c>
      <c r="H15" s="13">
        <v>5.2244428721278387E-2</v>
      </c>
      <c r="I15" s="13">
        <v>6.3063689817249732E-2</v>
      </c>
      <c r="K15" s="13">
        <v>4.9378712381787787E-2</v>
      </c>
      <c r="L15" s="13">
        <v>9.9484498828791845E-2</v>
      </c>
      <c r="N15" s="13">
        <v>7.0922250575118889E-2</v>
      </c>
      <c r="O15" s="13">
        <v>6.4289147300689048E-2</v>
      </c>
      <c r="P15" s="13">
        <v>7.7001769922461508E-2</v>
      </c>
      <c r="Q15" s="13">
        <v>8.7627090647989847E-2</v>
      </c>
      <c r="S15" s="13">
        <v>0.10819246408133031</v>
      </c>
      <c r="T15" s="13">
        <v>9.3619940892890621E-2</v>
      </c>
      <c r="U15" s="13">
        <v>8.1168636751305839E-2</v>
      </c>
      <c r="V15" s="13">
        <v>4.0193001972898303E-2</v>
      </c>
      <c r="W15" s="13">
        <v>1.9161110608709949E-2</v>
      </c>
      <c r="X15" s="13">
        <v>8.6671178964419837E-2</v>
      </c>
      <c r="Y15" s="13">
        <v>3.3078111578523632E-2</v>
      </c>
      <c r="Z15" s="13">
        <v>6.6980670939581224E-2</v>
      </c>
      <c r="AB15" s="13">
        <v>0.10558085952760569</v>
      </c>
      <c r="AC15" s="13">
        <v>7.1225455547929056E-2</v>
      </c>
      <c r="AD15" s="13">
        <v>5.7640064463168737E-2</v>
      </c>
      <c r="AE15" s="13">
        <v>7.1754321645873073E-2</v>
      </c>
      <c r="AF15" s="13">
        <v>8.1209966598130442E-2</v>
      </c>
      <c r="AH15" s="13">
        <v>7.8397651371124227E-2</v>
      </c>
      <c r="AI15" s="13">
        <v>5.6820406977305532E-2</v>
      </c>
      <c r="AJ15" s="13">
        <v>8.6550424108420648E-2</v>
      </c>
      <c r="AK15" s="13">
        <v>2.9120489925108989E-2</v>
      </c>
      <c r="AL15" s="13">
        <v>9.0982903072550469E-2</v>
      </c>
      <c r="AM15" s="13">
        <v>8.1196935735339162E-2</v>
      </c>
      <c r="AO15" s="13">
        <v>9.1061559058408861E-2</v>
      </c>
      <c r="AP15" s="13">
        <v>6.6035006522164097E-2</v>
      </c>
      <c r="AQ15" s="13">
        <v>8.6008640243005974E-2</v>
      </c>
      <c r="AR15" s="13">
        <v>3.2025702132679842E-2</v>
      </c>
      <c r="AS15" s="13">
        <v>6.4224645918353793E-2</v>
      </c>
      <c r="AT15" s="13">
        <v>7.7114971689372966E-2</v>
      </c>
      <c r="AV15" s="13">
        <v>6.7734540927787759E-2</v>
      </c>
      <c r="AW15" s="13">
        <v>7.6886611335529015E-2</v>
      </c>
      <c r="AX15" s="13">
        <v>2.9397141242119861E-2</v>
      </c>
      <c r="AY15" s="13">
        <v>0.1064954157433276</v>
      </c>
      <c r="AZ15" s="13">
        <v>7.4509038679005227E-2</v>
      </c>
      <c r="BB15" s="13">
        <v>8.1138019913251883E-2</v>
      </c>
      <c r="BC15" s="13">
        <v>6.2383141711041493E-2</v>
      </c>
      <c r="BD15" s="13">
        <v>2.4964599983411741E-2</v>
      </c>
      <c r="BE15" s="13">
        <v>6.6242593424497329E-2</v>
      </c>
      <c r="BF15" s="13">
        <v>8.7535529150931074E-2</v>
      </c>
      <c r="BH15" s="13">
        <v>7.5497457500223672E-2</v>
      </c>
      <c r="BI15" s="13">
        <v>6.7512876096684798E-2</v>
      </c>
      <c r="BJ15" s="13">
        <v>4.2927904894212492E-2</v>
      </c>
      <c r="BK15" s="13">
        <v>4.3266640255776423E-2</v>
      </c>
      <c r="BL15" s="13">
        <v>7.7296916637390078E-2</v>
      </c>
      <c r="BN15" s="13">
        <v>6.5710062636597233E-2</v>
      </c>
      <c r="BO15" s="13">
        <v>5.4497435350211253E-2</v>
      </c>
      <c r="BP15" s="13">
        <v>4.0648820900831849E-2</v>
      </c>
      <c r="BQ15" s="13">
        <v>9.3032528161066247E-2</v>
      </c>
      <c r="BR15" s="13">
        <v>6.0465506187207779E-2</v>
      </c>
      <c r="BS15" s="13">
        <v>7.0976786081762777E-2</v>
      </c>
    </row>
    <row r="16" spans="2:73" ht="19" customHeight="1" x14ac:dyDescent="0.35">
      <c r="B16" s="12" t="s">
        <v>90</v>
      </c>
      <c r="C16" s="13">
        <v>1.490229858143891E-2</v>
      </c>
      <c r="D16" s="13">
        <v>1.190084901887551E-2</v>
      </c>
      <c r="E16" s="13">
        <v>2.764814336312444E-2</v>
      </c>
      <c r="F16" s="13">
        <v>1.7775106998302381E-2</v>
      </c>
      <c r="G16" s="13">
        <v>8.1495101045825288E-3</v>
      </c>
      <c r="H16" s="13">
        <v>2.1978390231670621E-2</v>
      </c>
      <c r="I16" s="13">
        <v>4.9907545636272439E-3</v>
      </c>
      <c r="K16" s="13">
        <v>4.5344143007656629E-3</v>
      </c>
      <c r="L16" s="13">
        <v>2.5304442057327362E-2</v>
      </c>
      <c r="N16" s="13">
        <v>5.2808589503606047E-3</v>
      </c>
      <c r="O16" s="13">
        <v>1.005524886862154E-2</v>
      </c>
      <c r="P16" s="13">
        <v>1.7864725415727971E-2</v>
      </c>
      <c r="Q16" s="13">
        <v>2.5234523924875931E-2</v>
      </c>
      <c r="S16" s="13">
        <v>1.311847228661373E-2</v>
      </c>
      <c r="T16" s="13">
        <v>5.2065424152762064E-3</v>
      </c>
      <c r="U16" s="13">
        <v>0</v>
      </c>
      <c r="V16" s="13">
        <v>3.4183712273230513E-2</v>
      </c>
      <c r="W16" s="13">
        <v>1.5700550032564629E-2</v>
      </c>
      <c r="X16" s="13">
        <v>6.806915412086707E-3</v>
      </c>
      <c r="Y16" s="13">
        <v>0</v>
      </c>
      <c r="Z16" s="13">
        <v>2.9470958070571301E-2</v>
      </c>
      <c r="AB16" s="13">
        <v>2.1635055384371691E-2</v>
      </c>
      <c r="AC16" s="13">
        <v>9.5734634024677752E-3</v>
      </c>
      <c r="AD16" s="13">
        <v>2.2942746939489479E-2</v>
      </c>
      <c r="AE16" s="13">
        <v>7.9171401580586751E-3</v>
      </c>
      <c r="AF16" s="13">
        <v>1.229335657037153E-2</v>
      </c>
      <c r="AH16" s="13">
        <v>1.427035948312089E-2</v>
      </c>
      <c r="AI16" s="13">
        <v>4.1024358519941174E-3</v>
      </c>
      <c r="AJ16" s="13">
        <v>1.645244229416656E-2</v>
      </c>
      <c r="AK16" s="13">
        <v>0</v>
      </c>
      <c r="AL16" s="13">
        <v>1.7048332154025549E-2</v>
      </c>
      <c r="AM16" s="13">
        <v>2.0070483514486419E-2</v>
      </c>
      <c r="AO16" s="13">
        <v>1.6038275208919501E-2</v>
      </c>
      <c r="AP16" s="13">
        <v>4.1739435837063318E-3</v>
      </c>
      <c r="AQ16" s="13">
        <v>1.614430438169151E-2</v>
      </c>
      <c r="AR16" s="13">
        <v>0</v>
      </c>
      <c r="AS16" s="13">
        <v>1.219859753039359E-2</v>
      </c>
      <c r="AT16" s="13">
        <v>1.8910223914687611E-2</v>
      </c>
      <c r="AV16" s="13">
        <v>3.9811975510900674E-3</v>
      </c>
      <c r="AW16" s="13">
        <v>1.576095269881915E-2</v>
      </c>
      <c r="AX16" s="13">
        <v>9.0375326216543921E-3</v>
      </c>
      <c r="AY16" s="13">
        <v>1.1160199456125831E-2</v>
      </c>
      <c r="AZ16" s="13">
        <v>1.28698002101098E-2</v>
      </c>
      <c r="BB16" s="13">
        <v>1.3595559599941191E-2</v>
      </c>
      <c r="BC16" s="13">
        <v>4.8988329298880412E-3</v>
      </c>
      <c r="BD16" s="13">
        <v>1.2174384566163951E-2</v>
      </c>
      <c r="BE16" s="13">
        <v>1.280317717988686E-2</v>
      </c>
      <c r="BF16" s="13">
        <v>0</v>
      </c>
      <c r="BH16" s="13">
        <v>1.473509403839901E-2</v>
      </c>
      <c r="BI16" s="13">
        <v>5.1425144050360949E-3</v>
      </c>
      <c r="BJ16" s="13">
        <v>1.1524212644253349E-2</v>
      </c>
      <c r="BK16" s="13">
        <v>1.369290755902158E-2</v>
      </c>
      <c r="BL16" s="13">
        <v>0</v>
      </c>
      <c r="BN16" s="13">
        <v>4.7371774579657074E-3</v>
      </c>
      <c r="BO16" s="13">
        <v>1.551926822426977E-2</v>
      </c>
      <c r="BP16" s="13">
        <v>1.332497568817155E-2</v>
      </c>
      <c r="BQ16" s="13">
        <v>3.2598040444181388E-2</v>
      </c>
      <c r="BR16" s="13">
        <v>1.70586883038004E-2</v>
      </c>
      <c r="BS16" s="13">
        <v>1.080209218191845E-2</v>
      </c>
    </row>
    <row r="17" spans="2:71" ht="19" customHeight="1" x14ac:dyDescent="0.35">
      <c r="B17" s="12" t="s">
        <v>96</v>
      </c>
      <c r="C17" s="13">
        <v>0.1093192738935123</v>
      </c>
      <c r="D17" s="13">
        <v>0.13696718331266811</v>
      </c>
      <c r="E17" s="13">
        <v>0.1277302550424112</v>
      </c>
      <c r="F17" s="13">
        <v>8.18992276117365E-2</v>
      </c>
      <c r="G17" s="13">
        <v>8.4097245371951956E-2</v>
      </c>
      <c r="H17" s="13">
        <v>0.123147089004487</v>
      </c>
      <c r="I17" s="13">
        <v>0.10998967809707901</v>
      </c>
      <c r="K17" s="13">
        <v>5.510252683897806E-2</v>
      </c>
      <c r="L17" s="13">
        <v>0.1637871667541311</v>
      </c>
      <c r="N17" s="13">
        <v>3.9742194085312113E-2</v>
      </c>
      <c r="O17" s="13">
        <v>9.3711274628320934E-2</v>
      </c>
      <c r="P17" s="13">
        <v>0.10863100148571431</v>
      </c>
      <c r="Q17" s="13">
        <v>0.18131891474817841</v>
      </c>
      <c r="S17" s="13">
        <v>0.1137787308509292</v>
      </c>
      <c r="T17" s="13">
        <v>0.12501388767117511</v>
      </c>
      <c r="U17" s="13">
        <v>7.7847338432416036E-2</v>
      </c>
      <c r="V17" s="13">
        <v>0.12526162938656099</v>
      </c>
      <c r="W17" s="13">
        <v>0.1037054307395479</v>
      </c>
      <c r="X17" s="13">
        <v>7.7058904259769703E-2</v>
      </c>
      <c r="Y17" s="13">
        <v>0.1022868318109789</v>
      </c>
      <c r="Z17" s="13">
        <v>0.1089078641829421</v>
      </c>
      <c r="AB17" s="13">
        <v>0.14678186558854431</v>
      </c>
      <c r="AC17" s="13">
        <v>0.10646062792277219</v>
      </c>
      <c r="AD17" s="13">
        <v>6.0094869402343737E-2</v>
      </c>
      <c r="AE17" s="13">
        <v>0.103217700231205</v>
      </c>
      <c r="AF17" s="13">
        <v>3.0059225021201549E-2</v>
      </c>
      <c r="AH17" s="13">
        <v>0.10656046481691329</v>
      </c>
      <c r="AI17" s="13">
        <v>6.9957155471144464E-2</v>
      </c>
      <c r="AJ17" s="13">
        <v>7.6377854730033889E-2</v>
      </c>
      <c r="AK17" s="13">
        <v>9.3041606697136528E-2</v>
      </c>
      <c r="AL17" s="13">
        <v>0.10548009498782859</v>
      </c>
      <c r="AM17" s="13">
        <v>8.7601779289596948E-2</v>
      </c>
      <c r="AO17" s="13">
        <v>0.1187517409588166</v>
      </c>
      <c r="AP17" s="13">
        <v>6.6845048780976454E-2</v>
      </c>
      <c r="AQ17" s="13">
        <v>6.5183774018752472E-2</v>
      </c>
      <c r="AR17" s="13">
        <v>7.8607295950793785E-2</v>
      </c>
      <c r="AS17" s="13">
        <v>8.9216764020013356E-2</v>
      </c>
      <c r="AT17" s="13">
        <v>8.5816592538791231E-2</v>
      </c>
      <c r="AV17" s="13">
        <v>6.8087996083182972E-2</v>
      </c>
      <c r="AW17" s="13">
        <v>8.2762871620141301E-2</v>
      </c>
      <c r="AX17" s="13">
        <v>5.7884191185259601E-2</v>
      </c>
      <c r="AY17" s="13">
        <v>8.0991493918723623E-2</v>
      </c>
      <c r="AZ17" s="13">
        <v>7.9189167743348499E-2</v>
      </c>
      <c r="BB17" s="13">
        <v>0.10864750360793381</v>
      </c>
      <c r="BC17" s="13">
        <v>7.7622930919247851E-2</v>
      </c>
      <c r="BD17" s="13">
        <v>7.0564928469020405E-2</v>
      </c>
      <c r="BE17" s="13">
        <v>2.4273353587130279E-2</v>
      </c>
      <c r="BF17" s="13">
        <v>9.0529493157894103E-2</v>
      </c>
      <c r="BH17" s="13">
        <v>0.1105581126164973</v>
      </c>
      <c r="BI17" s="13">
        <v>7.7197198522022586E-2</v>
      </c>
      <c r="BJ17" s="13">
        <v>6.0043601010679092E-2</v>
      </c>
      <c r="BK17" s="13">
        <v>3.740710660245207E-2</v>
      </c>
      <c r="BL17" s="13">
        <v>5.8296054653354239E-2</v>
      </c>
      <c r="BN17" s="13">
        <v>6.750296981094675E-2</v>
      </c>
      <c r="BO17" s="13">
        <v>8.4575100864465805E-2</v>
      </c>
      <c r="BP17" s="13">
        <v>4.5010332325345279E-2</v>
      </c>
      <c r="BQ17" s="13">
        <v>9.4759954560201226E-2</v>
      </c>
      <c r="BR17" s="13">
        <v>0.12428747869659711</v>
      </c>
      <c r="BS17" s="13">
        <v>0.10729736904099769</v>
      </c>
    </row>
    <row r="19" spans="2:71" x14ac:dyDescent="0.35">
      <c r="B19" t="s">
        <v>292</v>
      </c>
    </row>
    <row r="20" spans="2:71" x14ac:dyDescent="0.35">
      <c r="B20" t="s">
        <v>9</v>
      </c>
    </row>
    <row r="22" spans="2:71" x14ac:dyDescent="0.35">
      <c r="B22"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U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32.15" customHeight="1" x14ac:dyDescent="0.35">
      <c r="B9" s="12" t="s">
        <v>273</v>
      </c>
      <c r="C9" s="13">
        <v>6.7210007074955239E-2</v>
      </c>
      <c r="D9" s="13">
        <v>0.14248445788229341</v>
      </c>
      <c r="E9" s="13">
        <v>9.267966300294013E-2</v>
      </c>
      <c r="F9" s="13">
        <v>8.9176672806772744E-2</v>
      </c>
      <c r="G9" s="13">
        <v>6.4337712930915336E-2</v>
      </c>
      <c r="H9" s="13">
        <v>5.8231423612004257E-2</v>
      </c>
      <c r="I9" s="13">
        <v>1.010523411055636E-2</v>
      </c>
      <c r="K9" s="13">
        <v>7.4808354534426205E-2</v>
      </c>
      <c r="L9" s="13">
        <v>5.9765745731736333E-2</v>
      </c>
      <c r="N9" s="13">
        <v>9.6213718719180649E-2</v>
      </c>
      <c r="O9" s="13">
        <v>4.6878524435867409E-2</v>
      </c>
      <c r="P9" s="13">
        <v>8.3803612793938859E-2</v>
      </c>
      <c r="Q9" s="13">
        <v>5.2638315416994048E-2</v>
      </c>
      <c r="S9" s="13">
        <v>8.7049082616989154E-2</v>
      </c>
      <c r="T9" s="13">
        <v>9.1922276714413359E-2</v>
      </c>
      <c r="U9" s="13">
        <v>3.6246845823979891E-2</v>
      </c>
      <c r="V9" s="13">
        <v>4.4038697972836362E-2</v>
      </c>
      <c r="W9" s="13">
        <v>6.605496478379061E-2</v>
      </c>
      <c r="X9" s="13">
        <v>5.5331059014168932E-2</v>
      </c>
      <c r="Y9" s="13">
        <v>5.6692049108301203E-2</v>
      </c>
      <c r="Z9" s="13">
        <v>4.1716043610334368E-2</v>
      </c>
      <c r="AB9" s="13">
        <v>4.8565341560898832E-2</v>
      </c>
      <c r="AC9" s="13">
        <v>7.2266860941529426E-2</v>
      </c>
      <c r="AD9" s="13">
        <v>4.1213542548400067E-2</v>
      </c>
      <c r="AE9" s="13">
        <v>8.9962231615949753E-2</v>
      </c>
      <c r="AF9" s="13">
        <v>0.1057934823471012</v>
      </c>
      <c r="AH9" s="13">
        <v>7.8783718885259021E-2</v>
      </c>
      <c r="AI9" s="13">
        <v>0.1093314065333022</v>
      </c>
      <c r="AJ9" s="13">
        <v>2.574622660018204E-2</v>
      </c>
      <c r="AK9" s="13">
        <v>6.1047751842536559E-2</v>
      </c>
      <c r="AL9" s="13">
        <v>9.6032200781697247E-2</v>
      </c>
      <c r="AM9" s="13">
        <v>1.4331894802367819E-2</v>
      </c>
      <c r="AO9" s="13">
        <v>8.1069107577303234E-2</v>
      </c>
      <c r="AP9" s="13">
        <v>0.10429306841315771</v>
      </c>
      <c r="AQ9" s="13">
        <v>3.1044507569779219E-2</v>
      </c>
      <c r="AR9" s="13">
        <v>5.65326299732819E-2</v>
      </c>
      <c r="AS9" s="13">
        <v>7.9021048032976896E-2</v>
      </c>
      <c r="AT9" s="13">
        <v>2.7307314274699169E-2</v>
      </c>
      <c r="AV9" s="13">
        <v>0.11986226828726219</v>
      </c>
      <c r="AW9" s="13">
        <v>5.9143538018013468E-2</v>
      </c>
      <c r="AX9" s="13">
        <v>4.2606310391127583E-2</v>
      </c>
      <c r="AY9" s="13">
        <v>0.1079887341708843</v>
      </c>
      <c r="AZ9" s="13">
        <v>2.2482144061825068E-2</v>
      </c>
      <c r="BB9" s="13">
        <v>6.3308518407200587E-2</v>
      </c>
      <c r="BC9" s="13">
        <v>9.3921368042523268E-2</v>
      </c>
      <c r="BD9" s="13">
        <v>4.2025726528106017E-2</v>
      </c>
      <c r="BE9" s="13">
        <v>3.4965122730362057E-2</v>
      </c>
      <c r="BF9" s="13">
        <v>0.11576072919030921</v>
      </c>
      <c r="BH9" s="13">
        <v>6.5932338082848735E-2</v>
      </c>
      <c r="BI9" s="13">
        <v>9.6134400753804458E-2</v>
      </c>
      <c r="BJ9" s="13">
        <v>4.3902628851730671E-2</v>
      </c>
      <c r="BK9" s="13">
        <v>1.3931087397707339E-2</v>
      </c>
      <c r="BL9" s="13">
        <v>9.8663332290130079E-2</v>
      </c>
      <c r="BN9" s="13">
        <v>8.6838785214771425E-2</v>
      </c>
      <c r="BO9" s="13">
        <v>3.0767494443190681E-2</v>
      </c>
      <c r="BP9" s="13">
        <v>4.0716826824822742E-2</v>
      </c>
      <c r="BQ9" s="13">
        <v>2.7307608806187988E-2</v>
      </c>
      <c r="BR9" s="13">
        <v>0.1541310320123479</v>
      </c>
      <c r="BS9" s="13">
        <v>7.004770279862399E-2</v>
      </c>
    </row>
    <row r="10" spans="2:73" ht="46" customHeight="1" x14ac:dyDescent="0.35">
      <c r="B10" s="12" t="s">
        <v>274</v>
      </c>
      <c r="C10" s="13">
        <v>5.9517348954751789E-2</v>
      </c>
      <c r="D10" s="13">
        <v>6.5289404172779633E-2</v>
      </c>
      <c r="E10" s="13">
        <v>5.1192830094612903E-2</v>
      </c>
      <c r="F10" s="13">
        <v>6.001036795172137E-2</v>
      </c>
      <c r="G10" s="13">
        <v>5.5933865867557581E-2</v>
      </c>
      <c r="H10" s="13">
        <v>8.2198452385716297E-2</v>
      </c>
      <c r="I10" s="13">
        <v>4.8995934326777242E-2</v>
      </c>
      <c r="K10" s="13">
        <v>6.5548742390264966E-2</v>
      </c>
      <c r="L10" s="13">
        <v>5.3622410838512193E-2</v>
      </c>
      <c r="N10" s="13">
        <v>6.5803441647305422E-2</v>
      </c>
      <c r="O10" s="13">
        <v>5.5518115041051287E-2</v>
      </c>
      <c r="P10" s="13">
        <v>5.804258836973894E-2</v>
      </c>
      <c r="Q10" s="13">
        <v>6.2038020775203463E-2</v>
      </c>
      <c r="S10" s="13">
        <v>3.3897837426774047E-2</v>
      </c>
      <c r="T10" s="13">
        <v>6.8269477663445627E-2</v>
      </c>
      <c r="U10" s="13">
        <v>5.7189234469641623E-2</v>
      </c>
      <c r="V10" s="13">
        <v>7.8353232339171491E-2</v>
      </c>
      <c r="W10" s="13">
        <v>0.1080347999528263</v>
      </c>
      <c r="X10" s="13">
        <v>4.3755002204186572E-2</v>
      </c>
      <c r="Y10" s="13">
        <v>1.6446052127891551E-2</v>
      </c>
      <c r="Z10" s="13">
        <v>6.382235296522365E-2</v>
      </c>
      <c r="AB10" s="13">
        <v>7.7411668214765625E-2</v>
      </c>
      <c r="AC10" s="13">
        <v>4.449254573654101E-2</v>
      </c>
      <c r="AD10" s="13">
        <v>6.9994070496089647E-2</v>
      </c>
      <c r="AE10" s="13">
        <v>4.046915663099742E-2</v>
      </c>
      <c r="AF10" s="13">
        <v>9.1147261949001149E-2</v>
      </c>
      <c r="AH10" s="13">
        <v>4.5088737442206227E-2</v>
      </c>
      <c r="AI10" s="13">
        <v>5.1787923268592891E-2</v>
      </c>
      <c r="AJ10" s="13">
        <v>8.6086402140628973E-2</v>
      </c>
      <c r="AK10" s="13">
        <v>3.5415006021657987E-2</v>
      </c>
      <c r="AL10" s="13">
        <v>4.1443970226089699E-2</v>
      </c>
      <c r="AM10" s="13">
        <v>0.10900413656387301</v>
      </c>
      <c r="AO10" s="13">
        <v>5.0674657549878828E-2</v>
      </c>
      <c r="AP10" s="13">
        <v>5.0601876813656181E-2</v>
      </c>
      <c r="AQ10" s="13">
        <v>8.4474089283132631E-2</v>
      </c>
      <c r="AR10" s="13">
        <v>5.5252603625008292E-2</v>
      </c>
      <c r="AS10" s="13">
        <v>3.5691477633764172E-2</v>
      </c>
      <c r="AT10" s="13">
        <v>0.1033754012583821</v>
      </c>
      <c r="AV10" s="13">
        <v>5.6143511529789247E-2</v>
      </c>
      <c r="AW10" s="13">
        <v>5.0666701932813189E-2</v>
      </c>
      <c r="AX10" s="13">
        <v>5.2737080491025157E-2</v>
      </c>
      <c r="AY10" s="13">
        <v>4.2027196415450198E-2</v>
      </c>
      <c r="AZ10" s="13">
        <v>0.1019886185972705</v>
      </c>
      <c r="BB10" s="13">
        <v>5.521937596011723E-2</v>
      </c>
      <c r="BC10" s="13">
        <v>5.4502253429342021E-2</v>
      </c>
      <c r="BD10" s="13">
        <v>9.0478598460199705E-2</v>
      </c>
      <c r="BE10" s="13">
        <v>8.2787287171408944E-2</v>
      </c>
      <c r="BF10" s="13">
        <v>4.5124789700278917E-2</v>
      </c>
      <c r="BH10" s="13">
        <v>5.8396538357555983E-2</v>
      </c>
      <c r="BI10" s="13">
        <v>5.524429775172536E-2</v>
      </c>
      <c r="BJ10" s="13">
        <v>9.4131629759911156E-2</v>
      </c>
      <c r="BK10" s="13">
        <v>8.8877592366805092E-2</v>
      </c>
      <c r="BL10" s="13">
        <v>2.2677347979915899E-2</v>
      </c>
      <c r="BN10" s="13">
        <v>5.8725091077562137E-2</v>
      </c>
      <c r="BO10" s="13">
        <v>7.8049704696534827E-2</v>
      </c>
      <c r="BP10" s="13">
        <v>6.3839746567881064E-2</v>
      </c>
      <c r="BQ10" s="13">
        <v>8.7168165590328764E-2</v>
      </c>
      <c r="BR10" s="13">
        <v>4.247464242966556E-2</v>
      </c>
      <c r="BS10" s="13">
        <v>5.4326917343185968E-2</v>
      </c>
    </row>
    <row r="11" spans="2:73" ht="32.15" customHeight="1" x14ac:dyDescent="0.35">
      <c r="B11" s="12" t="s">
        <v>275</v>
      </c>
      <c r="C11" s="13">
        <v>0.24885201690067069</v>
      </c>
      <c r="D11" s="13">
        <v>0.23642080778938299</v>
      </c>
      <c r="E11" s="13">
        <v>0.25129555858464531</v>
      </c>
      <c r="F11" s="13">
        <v>0.26030364125513089</v>
      </c>
      <c r="G11" s="13">
        <v>0.30464380685517328</v>
      </c>
      <c r="H11" s="13">
        <v>0.25097297254802842</v>
      </c>
      <c r="I11" s="13">
        <v>0.20278362958996579</v>
      </c>
      <c r="K11" s="13">
        <v>0.26170093539414302</v>
      </c>
      <c r="L11" s="13">
        <v>0.23657373753736899</v>
      </c>
      <c r="N11" s="13">
        <v>0.28079659400507989</v>
      </c>
      <c r="O11" s="13">
        <v>0.25580183263048811</v>
      </c>
      <c r="P11" s="13">
        <v>0.22271203981978471</v>
      </c>
      <c r="Q11" s="13">
        <v>0.23971907187957939</v>
      </c>
      <c r="S11" s="13">
        <v>0.24355312791609321</v>
      </c>
      <c r="T11" s="13">
        <v>0.28097253014420992</v>
      </c>
      <c r="U11" s="13">
        <v>0.26469965246470079</v>
      </c>
      <c r="V11" s="13">
        <v>0.2194416624195106</v>
      </c>
      <c r="W11" s="13">
        <v>0.28074258019865878</v>
      </c>
      <c r="X11" s="13">
        <v>0.20869454521947531</v>
      </c>
      <c r="Y11" s="13">
        <v>0.30511321713215711</v>
      </c>
      <c r="Z11" s="13">
        <v>0.225713717991469</v>
      </c>
      <c r="AB11" s="13">
        <v>0.30131088296536701</v>
      </c>
      <c r="AC11" s="13">
        <v>0.21842053958997609</v>
      </c>
      <c r="AD11" s="13">
        <v>0.25757137444289929</v>
      </c>
      <c r="AE11" s="13">
        <v>0.2916049596543917</v>
      </c>
      <c r="AF11" s="13">
        <v>0.25971207253142309</v>
      </c>
      <c r="AH11" s="13">
        <v>0.33750142469959432</v>
      </c>
      <c r="AI11" s="13">
        <v>0.2497120855319831</v>
      </c>
      <c r="AJ11" s="13">
        <v>0.13746940823309911</v>
      </c>
      <c r="AK11" s="13">
        <v>0.25708530770614108</v>
      </c>
      <c r="AL11" s="13">
        <v>0.3504794580577863</v>
      </c>
      <c r="AM11" s="13">
        <v>0.1013788112208926</v>
      </c>
      <c r="AO11" s="13">
        <v>0.3052563423378265</v>
      </c>
      <c r="AP11" s="13">
        <v>0.2438343062477282</v>
      </c>
      <c r="AQ11" s="13">
        <v>0.13641237923716501</v>
      </c>
      <c r="AR11" s="13">
        <v>0.26524506865781178</v>
      </c>
      <c r="AS11" s="13">
        <v>0.42756835595422282</v>
      </c>
      <c r="AT11" s="13">
        <v>0.1168780377720306</v>
      </c>
      <c r="AV11" s="13">
        <v>0.27036627182724549</v>
      </c>
      <c r="AW11" s="13">
        <v>0.1495471212602566</v>
      </c>
      <c r="AX11" s="13">
        <v>0.26684853621329641</v>
      </c>
      <c r="AY11" s="13">
        <v>0.38288506901832531</v>
      </c>
      <c r="AZ11" s="13">
        <v>0.11814210859926549</v>
      </c>
      <c r="BB11" s="13">
        <v>0.32202202415374159</v>
      </c>
      <c r="BC11" s="13">
        <v>0.2001468216931406</v>
      </c>
      <c r="BD11" s="13">
        <v>7.2616236370683138E-2</v>
      </c>
      <c r="BE11" s="13">
        <v>0.21448528603096889</v>
      </c>
      <c r="BF11" s="13">
        <v>0.28074997836361198</v>
      </c>
      <c r="BH11" s="13">
        <v>0.30454315376764018</v>
      </c>
      <c r="BI11" s="13">
        <v>0.20316717467075621</v>
      </c>
      <c r="BJ11" s="13">
        <v>7.8504756538814002E-2</v>
      </c>
      <c r="BK11" s="13">
        <v>0.22765211050597969</v>
      </c>
      <c r="BL11" s="13">
        <v>0.41079980535226129</v>
      </c>
      <c r="BN11" s="13">
        <v>0.24410374368138821</v>
      </c>
      <c r="BO11" s="13">
        <v>9.88744738226775E-2</v>
      </c>
      <c r="BP11" s="13">
        <v>0.24579552995167181</v>
      </c>
      <c r="BQ11" s="13">
        <v>0.1237903681244121</v>
      </c>
      <c r="BR11" s="13">
        <v>0.27086083639421188</v>
      </c>
      <c r="BS11" s="13">
        <v>0.34157527188912562</v>
      </c>
    </row>
    <row r="12" spans="2:73" ht="32.15" customHeight="1" x14ac:dyDescent="0.35">
      <c r="B12" s="12" t="s">
        <v>276</v>
      </c>
      <c r="C12" s="13">
        <v>0.13715953834015709</v>
      </c>
      <c r="D12" s="13">
        <v>0.1448964233663439</v>
      </c>
      <c r="E12" s="13">
        <v>0.16955601955063801</v>
      </c>
      <c r="F12" s="13">
        <v>0.11714702765886641</v>
      </c>
      <c r="G12" s="13">
        <v>9.3283925491049288E-2</v>
      </c>
      <c r="H12" s="13">
        <v>0.1024749770122774</v>
      </c>
      <c r="I12" s="13">
        <v>0.18026119203181459</v>
      </c>
      <c r="K12" s="13">
        <v>0.18256395268007181</v>
      </c>
      <c r="L12" s="13">
        <v>8.9775854225020782E-2</v>
      </c>
      <c r="N12" s="13">
        <v>0.17700155102261669</v>
      </c>
      <c r="O12" s="13">
        <v>0.13715902512602329</v>
      </c>
      <c r="P12" s="13">
        <v>0.11410570707374761</v>
      </c>
      <c r="Q12" s="13">
        <v>0.13159575997678691</v>
      </c>
      <c r="S12" s="13">
        <v>0.14436892165334511</v>
      </c>
      <c r="T12" s="13">
        <v>0.13885403481982081</v>
      </c>
      <c r="U12" s="13">
        <v>0.19970719019219821</v>
      </c>
      <c r="V12" s="13">
        <v>0.1199675152797675</v>
      </c>
      <c r="W12" s="13">
        <v>0.10484183569530391</v>
      </c>
      <c r="X12" s="13">
        <v>0.1718258741120893</v>
      </c>
      <c r="Y12" s="13">
        <v>0.14358918775132529</v>
      </c>
      <c r="Z12" s="13">
        <v>0.10222413069079871</v>
      </c>
      <c r="AB12" s="13">
        <v>0.12468992831136549</v>
      </c>
      <c r="AC12" s="13">
        <v>0.1361002864965894</v>
      </c>
      <c r="AD12" s="13">
        <v>0.15590362570531141</v>
      </c>
      <c r="AE12" s="13">
        <v>0.12891636457682451</v>
      </c>
      <c r="AF12" s="13">
        <v>0.1550306218886274</v>
      </c>
      <c r="AH12" s="13">
        <v>0.1087490251284032</v>
      </c>
      <c r="AI12" s="13">
        <v>0.14269112411022461</v>
      </c>
      <c r="AJ12" s="13">
        <v>0.23395273665287769</v>
      </c>
      <c r="AK12" s="13">
        <v>0.21719804586308369</v>
      </c>
      <c r="AL12" s="13">
        <v>0.12926060251330079</v>
      </c>
      <c r="AM12" s="13">
        <v>0.12957422076775049</v>
      </c>
      <c r="AO12" s="13">
        <v>0.1073446068121187</v>
      </c>
      <c r="AP12" s="13">
        <v>0.14620045396835141</v>
      </c>
      <c r="AQ12" s="13">
        <v>0.2479980347456488</v>
      </c>
      <c r="AR12" s="13">
        <v>0.17274695666008091</v>
      </c>
      <c r="AS12" s="13">
        <v>0.1318679932415828</v>
      </c>
      <c r="AT12" s="13">
        <v>0.13258159117570381</v>
      </c>
      <c r="AV12" s="13">
        <v>0.1226905181063126</v>
      </c>
      <c r="AW12" s="13">
        <v>0.26151419649033553</v>
      </c>
      <c r="AX12" s="13">
        <v>0.22580331748842389</v>
      </c>
      <c r="AY12" s="13">
        <v>0.1221085016043786</v>
      </c>
      <c r="AZ12" s="13">
        <v>0.13948047280680759</v>
      </c>
      <c r="BB12" s="13">
        <v>0.10104947144015659</v>
      </c>
      <c r="BC12" s="13">
        <v>0.13841586731083849</v>
      </c>
      <c r="BD12" s="13">
        <v>0.2269131059030367</v>
      </c>
      <c r="BE12" s="13">
        <v>0.2383937466370202</v>
      </c>
      <c r="BF12" s="13">
        <v>0.1330044106810975</v>
      </c>
      <c r="BH12" s="13">
        <v>0.107061164792045</v>
      </c>
      <c r="BI12" s="13">
        <v>0.13804455891400461</v>
      </c>
      <c r="BJ12" s="13">
        <v>0.195153290181241</v>
      </c>
      <c r="BK12" s="13">
        <v>0.2616183104214081</v>
      </c>
      <c r="BL12" s="13">
        <v>0.1083838879646583</v>
      </c>
      <c r="BN12" s="13">
        <v>0.14511066806525039</v>
      </c>
      <c r="BO12" s="13">
        <v>0.19812129436229381</v>
      </c>
      <c r="BP12" s="13">
        <v>0.26874880143529922</v>
      </c>
      <c r="BQ12" s="13">
        <v>0.15522505083761959</v>
      </c>
      <c r="BR12" s="13">
        <v>0.15372967676096991</v>
      </c>
      <c r="BS12" s="13">
        <v>9.3767469286369726E-2</v>
      </c>
    </row>
    <row r="13" spans="2:73" ht="46" customHeight="1" x14ac:dyDescent="0.35">
      <c r="B13" s="12" t="s">
        <v>277</v>
      </c>
      <c r="C13" s="13">
        <v>0.20065337823307869</v>
      </c>
      <c r="D13" s="13">
        <v>7.3469873386406204E-2</v>
      </c>
      <c r="E13" s="13">
        <v>0.15260803267710929</v>
      </c>
      <c r="F13" s="13">
        <v>0.16999553549593319</v>
      </c>
      <c r="G13" s="13">
        <v>0.19259792524803429</v>
      </c>
      <c r="H13" s="13">
        <v>0.25844063520541699</v>
      </c>
      <c r="I13" s="13">
        <v>0.27539749405443792</v>
      </c>
      <c r="K13" s="13">
        <v>0.2103344593172983</v>
      </c>
      <c r="L13" s="13">
        <v>0.19143241794699989</v>
      </c>
      <c r="N13" s="13">
        <v>0.15504461887673049</v>
      </c>
      <c r="O13" s="13">
        <v>0.2119916711055233</v>
      </c>
      <c r="P13" s="13">
        <v>0.23169007900149899</v>
      </c>
      <c r="Q13" s="13">
        <v>0.19104034415547241</v>
      </c>
      <c r="S13" s="13">
        <v>0.1595004987504722</v>
      </c>
      <c r="T13" s="13">
        <v>0.16358971018002641</v>
      </c>
      <c r="U13" s="13">
        <v>0.18686496098773939</v>
      </c>
      <c r="V13" s="13">
        <v>0.28212020841033608</v>
      </c>
      <c r="W13" s="13">
        <v>0.18716544027134741</v>
      </c>
      <c r="X13" s="13">
        <v>0.23556206517092779</v>
      </c>
      <c r="Y13" s="13">
        <v>0.1095696807293164</v>
      </c>
      <c r="Z13" s="13">
        <v>0.28059431099114163</v>
      </c>
      <c r="AB13" s="13">
        <v>0.14878663596463221</v>
      </c>
      <c r="AC13" s="13">
        <v>0.23107086534959209</v>
      </c>
      <c r="AD13" s="13">
        <v>0.24675819143963859</v>
      </c>
      <c r="AE13" s="13">
        <v>0.19032810676830861</v>
      </c>
      <c r="AF13" s="13">
        <v>0.15365262406540189</v>
      </c>
      <c r="AH13" s="13">
        <v>0.15533642222526409</v>
      </c>
      <c r="AI13" s="13">
        <v>0.14483737540611349</v>
      </c>
      <c r="AJ13" s="13">
        <v>0.30638519553515758</v>
      </c>
      <c r="AK13" s="13">
        <v>0.2173985115746509</v>
      </c>
      <c r="AL13" s="13">
        <v>9.9429120945890084E-2</v>
      </c>
      <c r="AM13" s="13">
        <v>0.37360692827542052</v>
      </c>
      <c r="AO13" s="13">
        <v>0.1677098618623977</v>
      </c>
      <c r="AP13" s="13">
        <v>0.1657578828994144</v>
      </c>
      <c r="AQ13" s="13">
        <v>0.29341295697139719</v>
      </c>
      <c r="AR13" s="13">
        <v>0.1985154659838578</v>
      </c>
      <c r="AS13" s="13">
        <v>6.2867422727308789E-2</v>
      </c>
      <c r="AT13" s="13">
        <v>0.35816039893037949</v>
      </c>
      <c r="AV13" s="13">
        <v>0.15798170289671851</v>
      </c>
      <c r="AW13" s="13">
        <v>0.28650797152768792</v>
      </c>
      <c r="AX13" s="13">
        <v>0.18812360546940129</v>
      </c>
      <c r="AY13" s="13">
        <v>8.4796222337227334E-2</v>
      </c>
      <c r="AZ13" s="13">
        <v>0.37190723546430032</v>
      </c>
      <c r="BB13" s="13">
        <v>0.1794988790523171</v>
      </c>
      <c r="BC13" s="13">
        <v>0.1890784178673624</v>
      </c>
      <c r="BD13" s="13">
        <v>0.3952164193677794</v>
      </c>
      <c r="BE13" s="13">
        <v>0.16630828953011109</v>
      </c>
      <c r="BF13" s="13">
        <v>8.3043071939459215E-2</v>
      </c>
      <c r="BH13" s="13">
        <v>0.1876633473935298</v>
      </c>
      <c r="BI13" s="13">
        <v>0.17548980534553571</v>
      </c>
      <c r="BJ13" s="13">
        <v>0.40609191341083722</v>
      </c>
      <c r="BK13" s="13">
        <v>0.1557061823382255</v>
      </c>
      <c r="BL13" s="13">
        <v>6.8010788166568775E-2</v>
      </c>
      <c r="BN13" s="13">
        <v>0.16884340349590601</v>
      </c>
      <c r="BO13" s="13">
        <v>0.37041289621103057</v>
      </c>
      <c r="BP13" s="13">
        <v>0.18243567224279431</v>
      </c>
      <c r="BQ13" s="13">
        <v>0.37602574702985259</v>
      </c>
      <c r="BR13" s="13">
        <v>5.5870973427260211E-2</v>
      </c>
      <c r="BS13" s="13">
        <v>0.16957442927190611</v>
      </c>
    </row>
    <row r="14" spans="2:73" ht="46" customHeight="1" x14ac:dyDescent="0.35">
      <c r="B14" s="12" t="s">
        <v>278</v>
      </c>
      <c r="C14" s="13">
        <v>3.0198023258661649E-2</v>
      </c>
      <c r="D14" s="13">
        <v>6.9834157091275398E-2</v>
      </c>
      <c r="E14" s="13">
        <v>2.7274081520391499E-2</v>
      </c>
      <c r="F14" s="13">
        <v>4.5135179063866528E-2</v>
      </c>
      <c r="G14" s="13">
        <v>4.1847280157886052E-2</v>
      </c>
      <c r="H14" s="13">
        <v>1.262056129452771E-2</v>
      </c>
      <c r="I14" s="13">
        <v>9.4053135549165227E-3</v>
      </c>
      <c r="K14" s="13">
        <v>2.7536267624602959E-2</v>
      </c>
      <c r="L14" s="13">
        <v>3.2929058513143331E-2</v>
      </c>
      <c r="N14" s="13">
        <v>3.3435604426854407E-2</v>
      </c>
      <c r="O14" s="13">
        <v>1.9413225344741901E-2</v>
      </c>
      <c r="P14" s="13">
        <v>4.3130841983978138E-2</v>
      </c>
      <c r="Q14" s="13">
        <v>2.9231977900915501E-2</v>
      </c>
      <c r="S14" s="13">
        <v>4.818631013400556E-2</v>
      </c>
      <c r="T14" s="13">
        <v>1.9380275000031751E-2</v>
      </c>
      <c r="U14" s="13">
        <v>2.8900161438708379E-2</v>
      </c>
      <c r="V14" s="13">
        <v>2.6539783476316268E-2</v>
      </c>
      <c r="W14" s="13">
        <v>1.0695337154361649E-2</v>
      </c>
      <c r="X14" s="13">
        <v>2.0046575561242719E-2</v>
      </c>
      <c r="Y14" s="13">
        <v>7.0222024748626405E-2</v>
      </c>
      <c r="Z14" s="13">
        <v>2.232065193043704E-2</v>
      </c>
      <c r="AB14" s="13">
        <v>1.527376088272534E-2</v>
      </c>
      <c r="AC14" s="13">
        <v>4.4469940366572792E-2</v>
      </c>
      <c r="AD14" s="13">
        <v>9.7779343007589874E-3</v>
      </c>
      <c r="AE14" s="13">
        <v>1.554619739258674E-2</v>
      </c>
      <c r="AF14" s="13">
        <v>4.4423684522344117E-2</v>
      </c>
      <c r="AH14" s="13">
        <v>2.2321604573540439E-2</v>
      </c>
      <c r="AI14" s="13">
        <v>4.4823378915371657E-2</v>
      </c>
      <c r="AJ14" s="13">
        <v>2.2167188220974049E-2</v>
      </c>
      <c r="AK14" s="13">
        <v>2.2463351754043029E-2</v>
      </c>
      <c r="AL14" s="13">
        <v>3.9316504169846549E-2</v>
      </c>
      <c r="AM14" s="13">
        <v>3.2212189164028251E-2</v>
      </c>
      <c r="AO14" s="13">
        <v>2.2092837506356069E-2</v>
      </c>
      <c r="AP14" s="13">
        <v>4.8827365203887051E-2</v>
      </c>
      <c r="AQ14" s="13">
        <v>1.1267427924503149E-2</v>
      </c>
      <c r="AR14" s="13">
        <v>1.9050944682086991E-2</v>
      </c>
      <c r="AS14" s="13">
        <v>3.4615325460867111E-2</v>
      </c>
      <c r="AT14" s="13">
        <v>3.137167072429517E-2</v>
      </c>
      <c r="AV14" s="13">
        <v>4.0219595430572262E-2</v>
      </c>
      <c r="AW14" s="13">
        <v>2.4395490294446671E-2</v>
      </c>
      <c r="AX14" s="13">
        <v>3.6316174824870769E-2</v>
      </c>
      <c r="AY14" s="13">
        <v>4.8441049889253802E-2</v>
      </c>
      <c r="AZ14" s="13">
        <v>3.1670594715687943E-2</v>
      </c>
      <c r="BB14" s="13">
        <v>1.87807919871536E-2</v>
      </c>
      <c r="BC14" s="13">
        <v>3.6687524684124471E-2</v>
      </c>
      <c r="BD14" s="13">
        <v>1.129486422460021E-2</v>
      </c>
      <c r="BE14" s="13">
        <v>4.9139625315756802E-2</v>
      </c>
      <c r="BF14" s="13">
        <v>4.5509082319586038E-2</v>
      </c>
      <c r="BH14" s="13">
        <v>2.1509874495428259E-2</v>
      </c>
      <c r="BI14" s="13">
        <v>4.1701979793273843E-2</v>
      </c>
      <c r="BJ14" s="13">
        <v>1.460154472882933E-2</v>
      </c>
      <c r="BK14" s="13">
        <v>3.0322438887555699E-2</v>
      </c>
      <c r="BL14" s="13">
        <v>5.2208836004268247E-2</v>
      </c>
      <c r="BN14" s="13">
        <v>4.0236153365280053E-2</v>
      </c>
      <c r="BO14" s="13">
        <v>1.7273809176028821E-2</v>
      </c>
      <c r="BP14" s="13">
        <v>2.4304048464454629E-2</v>
      </c>
      <c r="BQ14" s="13">
        <v>5.0046473339392543E-2</v>
      </c>
      <c r="BR14" s="13">
        <v>7.1062218957843828E-2</v>
      </c>
      <c r="BS14" s="13">
        <v>1.8697366806266161E-2</v>
      </c>
    </row>
    <row r="15" spans="2:73" ht="74.150000000000006" customHeight="1" x14ac:dyDescent="0.35">
      <c r="B15" s="12" t="s">
        <v>279</v>
      </c>
      <c r="C15" s="13">
        <v>9.7124853978918652E-2</v>
      </c>
      <c r="D15" s="13">
        <v>0.1211511068025176</v>
      </c>
      <c r="E15" s="13">
        <v>9.5747832113728906E-2</v>
      </c>
      <c r="F15" s="13">
        <v>0.1209304711295509</v>
      </c>
      <c r="G15" s="13">
        <v>0.1051854822009107</v>
      </c>
      <c r="H15" s="13">
        <v>7.4536468202878667E-2</v>
      </c>
      <c r="I15" s="13">
        <v>8.2601672100581766E-2</v>
      </c>
      <c r="K15" s="13">
        <v>7.3785772375858552E-2</v>
      </c>
      <c r="L15" s="13">
        <v>0.1206868725809974</v>
      </c>
      <c r="N15" s="13">
        <v>8.818362301779438E-2</v>
      </c>
      <c r="O15" s="13">
        <v>0.1142000017712595</v>
      </c>
      <c r="P15" s="13">
        <v>8.4815002375250706E-2</v>
      </c>
      <c r="Q15" s="13">
        <v>9.2932724700138178E-2</v>
      </c>
      <c r="S15" s="13">
        <v>0.11119145177858331</v>
      </c>
      <c r="T15" s="13">
        <v>9.1962947739550244E-2</v>
      </c>
      <c r="U15" s="13">
        <v>0.1164675198374697</v>
      </c>
      <c r="V15" s="13">
        <v>9.0439008508473751E-2</v>
      </c>
      <c r="W15" s="13">
        <v>8.0036340941163492E-2</v>
      </c>
      <c r="X15" s="13">
        <v>7.9842042857831863E-2</v>
      </c>
      <c r="Y15" s="13">
        <v>0.10744366867171121</v>
      </c>
      <c r="Z15" s="13">
        <v>0.1002081979885686</v>
      </c>
      <c r="AB15" s="13">
        <v>0.12636417018946269</v>
      </c>
      <c r="AC15" s="13">
        <v>8.6906438920343151E-2</v>
      </c>
      <c r="AD15" s="13">
        <v>0.1010320503466321</v>
      </c>
      <c r="AE15" s="13">
        <v>0.1010900093328654</v>
      </c>
      <c r="AF15" s="13">
        <v>8.0811627017057686E-2</v>
      </c>
      <c r="AH15" s="13">
        <v>0.1122763439562398</v>
      </c>
      <c r="AI15" s="13">
        <v>9.1149672649518551E-2</v>
      </c>
      <c r="AJ15" s="13">
        <v>9.9045779618314997E-2</v>
      </c>
      <c r="AK15" s="13">
        <v>6.9194826042157917E-2</v>
      </c>
      <c r="AL15" s="13">
        <v>0.1132121839992038</v>
      </c>
      <c r="AM15" s="13">
        <v>8.0203355418783817E-2</v>
      </c>
      <c r="AO15" s="13">
        <v>0.1236464531149532</v>
      </c>
      <c r="AP15" s="13">
        <v>9.4462398041811516E-2</v>
      </c>
      <c r="AQ15" s="13">
        <v>0.1058446631982517</v>
      </c>
      <c r="AR15" s="13">
        <v>6.1682459012827602E-2</v>
      </c>
      <c r="AS15" s="13">
        <v>9.0929170862282527E-2</v>
      </c>
      <c r="AT15" s="13">
        <v>8.1422622116683371E-2</v>
      </c>
      <c r="AV15" s="13">
        <v>0.10444990063995729</v>
      </c>
      <c r="AW15" s="13">
        <v>7.2554237858393475E-2</v>
      </c>
      <c r="AX15" s="13">
        <v>0.10733617866003051</v>
      </c>
      <c r="AY15" s="13">
        <v>9.5170648601997615E-2</v>
      </c>
      <c r="AZ15" s="13">
        <v>7.7933506077831158E-2</v>
      </c>
      <c r="BB15" s="13">
        <v>0.11975166240247311</v>
      </c>
      <c r="BC15" s="13">
        <v>8.2679775710453748E-2</v>
      </c>
      <c r="BD15" s="13">
        <v>6.3656920059223729E-2</v>
      </c>
      <c r="BE15" s="13">
        <v>0.1245157006725819</v>
      </c>
      <c r="BF15" s="13">
        <v>0.1814979871359686</v>
      </c>
      <c r="BH15" s="13">
        <v>0.1162446320826194</v>
      </c>
      <c r="BI15" s="13">
        <v>8.9778423026366558E-2</v>
      </c>
      <c r="BJ15" s="13">
        <v>7.7958622725719004E-2</v>
      </c>
      <c r="BK15" s="13">
        <v>7.7648566604793356E-2</v>
      </c>
      <c r="BL15" s="13">
        <v>0.1188367251929926</v>
      </c>
      <c r="BN15" s="13">
        <v>9.039654725543228E-2</v>
      </c>
      <c r="BO15" s="13">
        <v>8.0227450031731429E-2</v>
      </c>
      <c r="BP15" s="13">
        <v>5.5842326257171671E-2</v>
      </c>
      <c r="BQ15" s="13">
        <v>8.942147937648455E-2</v>
      </c>
      <c r="BR15" s="13">
        <v>8.4406632763956005E-2</v>
      </c>
      <c r="BS15" s="13">
        <v>0.1117718226255071</v>
      </c>
    </row>
    <row r="16" spans="2:73" ht="19" customHeight="1" x14ac:dyDescent="0.35">
      <c r="B16" s="12" t="s">
        <v>90</v>
      </c>
      <c r="C16" s="13">
        <v>4.3443665867920721E-2</v>
      </c>
      <c r="D16" s="13">
        <v>3.445980309210691E-2</v>
      </c>
      <c r="E16" s="13">
        <v>3.095687962570268E-2</v>
      </c>
      <c r="F16" s="13">
        <v>3.751847959574426E-2</v>
      </c>
      <c r="G16" s="13">
        <v>2.4122002017422609E-2</v>
      </c>
      <c r="H16" s="13">
        <v>5.5085650383091073E-2</v>
      </c>
      <c r="I16" s="13">
        <v>6.6026138046679408E-2</v>
      </c>
      <c r="K16" s="13">
        <v>4.1962042885256588E-2</v>
      </c>
      <c r="L16" s="13">
        <v>4.502493799792108E-2</v>
      </c>
      <c r="N16" s="13">
        <v>2.433773143370703E-2</v>
      </c>
      <c r="O16" s="13">
        <v>3.5716492857015399E-2</v>
      </c>
      <c r="P16" s="13">
        <v>5.4651359161864727E-2</v>
      </c>
      <c r="Q16" s="13">
        <v>5.7000190346920783E-2</v>
      </c>
      <c r="S16" s="13">
        <v>4.6208006235462833E-2</v>
      </c>
      <c r="T16" s="13">
        <v>2.24254484505618E-2</v>
      </c>
      <c r="U16" s="13">
        <v>3.489918565368836E-2</v>
      </c>
      <c r="V16" s="13">
        <v>2.8785748662068272E-2</v>
      </c>
      <c r="W16" s="13">
        <v>5.1584535405208923E-2</v>
      </c>
      <c r="X16" s="13">
        <v>8.3668476450232371E-2</v>
      </c>
      <c r="Y16" s="13">
        <v>4.1034569349853903E-2</v>
      </c>
      <c r="Z16" s="13">
        <v>4.6707419369468713E-2</v>
      </c>
      <c r="AB16" s="13">
        <v>3.2514457705887893E-2</v>
      </c>
      <c r="AC16" s="13">
        <v>5.2622107621130801E-2</v>
      </c>
      <c r="AD16" s="13">
        <v>5.5977153074013582E-2</v>
      </c>
      <c r="AE16" s="13">
        <v>3.2411785686540968E-2</v>
      </c>
      <c r="AF16" s="13">
        <v>1.2008070398718609E-2</v>
      </c>
      <c r="AH16" s="13">
        <v>3.8323910808825447E-2</v>
      </c>
      <c r="AI16" s="13">
        <v>6.3360446312239749E-2</v>
      </c>
      <c r="AJ16" s="13">
        <v>1.5954029371815719E-2</v>
      </c>
      <c r="AK16" s="13">
        <v>3.2169883610017783E-2</v>
      </c>
      <c r="AL16" s="13">
        <v>2.921900301338811E-2</v>
      </c>
      <c r="AM16" s="13">
        <v>5.93944621615001E-2</v>
      </c>
      <c r="AO16" s="13">
        <v>3.3175006646890888E-2</v>
      </c>
      <c r="AP16" s="13">
        <v>5.7582810949026481E-2</v>
      </c>
      <c r="AQ16" s="13">
        <v>1.7723740307149408E-2</v>
      </c>
      <c r="AR16" s="13">
        <v>5.3691908409221528E-2</v>
      </c>
      <c r="AS16" s="13">
        <v>4.5187658106895408E-2</v>
      </c>
      <c r="AT16" s="13">
        <v>5.5109178507946839E-2</v>
      </c>
      <c r="AV16" s="13">
        <v>4.8794506258372332E-2</v>
      </c>
      <c r="AW16" s="13">
        <v>5.8692617984400517E-3</v>
      </c>
      <c r="AX16" s="13">
        <v>4.4833860710426082E-2</v>
      </c>
      <c r="AY16" s="13">
        <v>2.831978681516778E-2</v>
      </c>
      <c r="AZ16" s="13">
        <v>4.813346576738349E-2</v>
      </c>
      <c r="BB16" s="13">
        <v>4.0592641579290947E-2</v>
      </c>
      <c r="BC16" s="13">
        <v>8.1020064742500522E-2</v>
      </c>
      <c r="BD16" s="13">
        <v>2.9021859902006959E-2</v>
      </c>
      <c r="BE16" s="13">
        <v>3.5252002798958411E-2</v>
      </c>
      <c r="BF16" s="13">
        <v>0</v>
      </c>
      <c r="BH16" s="13">
        <v>3.6780074326961752E-2</v>
      </c>
      <c r="BI16" s="13">
        <v>7.0745839250417428E-2</v>
      </c>
      <c r="BJ16" s="13">
        <v>3.1305148887330242E-2</v>
      </c>
      <c r="BK16" s="13">
        <v>6.7243888383169637E-2</v>
      </c>
      <c r="BL16" s="13">
        <v>4.786615176452727E-2</v>
      </c>
      <c r="BN16" s="13">
        <v>7.3012557766558767E-2</v>
      </c>
      <c r="BO16" s="13">
        <v>2.6954607337163951E-2</v>
      </c>
      <c r="BP16" s="13">
        <v>3.8380567671706597E-2</v>
      </c>
      <c r="BQ16" s="13">
        <v>1.083386676438511E-2</v>
      </c>
      <c r="BR16" s="13">
        <v>1.9475595257168601E-2</v>
      </c>
      <c r="BS16" s="13">
        <v>3.9188446414839942E-2</v>
      </c>
    </row>
    <row r="17" spans="2:71" ht="19" customHeight="1" x14ac:dyDescent="0.35">
      <c r="B17" s="12" t="s">
        <v>96</v>
      </c>
      <c r="C17" s="13">
        <v>0.1158411673908855</v>
      </c>
      <c r="D17" s="13">
        <v>0.11199396641689401</v>
      </c>
      <c r="E17" s="13">
        <v>0.1286891028302313</v>
      </c>
      <c r="F17" s="13">
        <v>9.9782625042413434E-2</v>
      </c>
      <c r="G17" s="13">
        <v>0.11804799923105069</v>
      </c>
      <c r="H17" s="13">
        <v>0.10543885935605921</v>
      </c>
      <c r="I17" s="13">
        <v>0.1244233921842705</v>
      </c>
      <c r="K17" s="13">
        <v>6.1759472798077683E-2</v>
      </c>
      <c r="L17" s="13">
        <v>0.17018896462829991</v>
      </c>
      <c r="N17" s="13">
        <v>7.918311685073097E-2</v>
      </c>
      <c r="O17" s="13">
        <v>0.1233211116880298</v>
      </c>
      <c r="P17" s="13">
        <v>0.1070487694201971</v>
      </c>
      <c r="Q17" s="13">
        <v>0.14380359484798941</v>
      </c>
      <c r="S17" s="13">
        <v>0.12604476348827451</v>
      </c>
      <c r="T17" s="13">
        <v>0.1226232992879399</v>
      </c>
      <c r="U17" s="13">
        <v>7.5025249131873764E-2</v>
      </c>
      <c r="V17" s="13">
        <v>0.1103141429315195</v>
      </c>
      <c r="W17" s="13">
        <v>0.11084416559733901</v>
      </c>
      <c r="X17" s="13">
        <v>0.1012743594098453</v>
      </c>
      <c r="Y17" s="13">
        <v>0.149889550380817</v>
      </c>
      <c r="Z17" s="13">
        <v>0.1166931744625584</v>
      </c>
      <c r="AB17" s="13">
        <v>0.12508315420489499</v>
      </c>
      <c r="AC17" s="13">
        <v>0.1136504149777251</v>
      </c>
      <c r="AD17" s="13">
        <v>6.1772057646256227E-2</v>
      </c>
      <c r="AE17" s="13">
        <v>0.109671188341535</v>
      </c>
      <c r="AF17" s="13">
        <v>9.7420555280325088E-2</v>
      </c>
      <c r="AH17" s="13">
        <v>0.1016188122806673</v>
      </c>
      <c r="AI17" s="13">
        <v>0.10230658727265381</v>
      </c>
      <c r="AJ17" s="13">
        <v>7.3193033626949802E-2</v>
      </c>
      <c r="AK17" s="13">
        <v>8.8027315585710864E-2</v>
      </c>
      <c r="AL17" s="13">
        <v>0.1016069562927972</v>
      </c>
      <c r="AM17" s="13">
        <v>0.1002940016253835</v>
      </c>
      <c r="AO17" s="13">
        <v>0.1090311265922748</v>
      </c>
      <c r="AP17" s="13">
        <v>8.8439837462967033E-2</v>
      </c>
      <c r="AQ17" s="13">
        <v>7.1822200762973035E-2</v>
      </c>
      <c r="AR17" s="13">
        <v>0.11728196299582309</v>
      </c>
      <c r="AS17" s="13">
        <v>9.2251547980099408E-2</v>
      </c>
      <c r="AT17" s="13">
        <v>9.3793785239879371E-2</v>
      </c>
      <c r="AV17" s="13">
        <v>7.9491725023770027E-2</v>
      </c>
      <c r="AW17" s="13">
        <v>8.9801480819613116E-2</v>
      </c>
      <c r="AX17" s="13">
        <v>3.5394935751398252E-2</v>
      </c>
      <c r="AY17" s="13">
        <v>8.8262791147315209E-2</v>
      </c>
      <c r="AZ17" s="13">
        <v>8.8261853909628318E-2</v>
      </c>
      <c r="BB17" s="13">
        <v>9.9776635017548979E-2</v>
      </c>
      <c r="BC17" s="13">
        <v>0.1235479065197143</v>
      </c>
      <c r="BD17" s="13">
        <v>6.8776269184363914E-2</v>
      </c>
      <c r="BE17" s="13">
        <v>5.4152939112831727E-2</v>
      </c>
      <c r="BF17" s="13">
        <v>0.1153099506696884</v>
      </c>
      <c r="BH17" s="13">
        <v>0.10186887670137069</v>
      </c>
      <c r="BI17" s="13">
        <v>0.1296935204941157</v>
      </c>
      <c r="BJ17" s="13">
        <v>5.8350464915587388E-2</v>
      </c>
      <c r="BK17" s="13">
        <v>7.6999823094355671E-2</v>
      </c>
      <c r="BL17" s="13">
        <v>7.2553125284677542E-2</v>
      </c>
      <c r="BN17" s="13">
        <v>9.2733050077850571E-2</v>
      </c>
      <c r="BO17" s="13">
        <v>9.9318269919348348E-2</v>
      </c>
      <c r="BP17" s="13">
        <v>7.9936480584197833E-2</v>
      </c>
      <c r="BQ17" s="13">
        <v>8.0181240131336998E-2</v>
      </c>
      <c r="BR17" s="13">
        <v>0.14798839199657629</v>
      </c>
      <c r="BS17" s="13">
        <v>0.10105057356417529</v>
      </c>
    </row>
    <row r="19" spans="2:71" x14ac:dyDescent="0.35">
      <c r="B19" t="s">
        <v>292</v>
      </c>
    </row>
    <row r="20" spans="2:71" x14ac:dyDescent="0.35">
      <c r="B20" t="s">
        <v>9</v>
      </c>
    </row>
    <row r="22" spans="2:71" x14ac:dyDescent="0.35">
      <c r="B22"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U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122</v>
      </c>
      <c r="C9" s="13">
        <v>0.30442489707142573</v>
      </c>
      <c r="D9" s="13">
        <v>0.2384386660230331</v>
      </c>
      <c r="E9" s="13">
        <v>0.26999023029076052</v>
      </c>
      <c r="F9" s="13">
        <v>0.34894191304810018</v>
      </c>
      <c r="G9" s="13">
        <v>0.3553909841604066</v>
      </c>
      <c r="H9" s="13">
        <v>0.3537885072069813</v>
      </c>
      <c r="I9" s="13">
        <v>0.25687749007011301</v>
      </c>
      <c r="K9" s="13">
        <v>0.34692760648858112</v>
      </c>
      <c r="L9" s="13">
        <v>0.26032656183585562</v>
      </c>
      <c r="N9" s="13">
        <v>0.3495879414554624</v>
      </c>
      <c r="O9" s="13">
        <v>0.30344401195216703</v>
      </c>
      <c r="P9" s="13">
        <v>0.27603205480827081</v>
      </c>
      <c r="Q9" s="13">
        <v>0.3019932100611849</v>
      </c>
      <c r="S9" s="13">
        <v>0.30335771682557711</v>
      </c>
      <c r="T9" s="13">
        <v>0.33468607297924119</v>
      </c>
      <c r="U9" s="13">
        <v>0.35113396047397422</v>
      </c>
      <c r="V9" s="13">
        <v>0.21768979081649559</v>
      </c>
      <c r="W9" s="13">
        <v>0.32587477370546858</v>
      </c>
      <c r="X9" s="13">
        <v>0.32870080524661782</v>
      </c>
      <c r="Y9" s="13">
        <v>0.29967302970076032</v>
      </c>
      <c r="Z9" s="13">
        <v>0.31279615603631339</v>
      </c>
      <c r="AB9" s="13">
        <v>0.30990028586789742</v>
      </c>
      <c r="AC9" s="13">
        <v>0.29729136774488452</v>
      </c>
      <c r="AD9" s="13">
        <v>0.34489461360031398</v>
      </c>
      <c r="AE9" s="13">
        <v>0.28919612461046712</v>
      </c>
      <c r="AF9" s="13">
        <v>0.32491807077361567</v>
      </c>
      <c r="AH9" s="13">
        <v>0.39688682348374221</v>
      </c>
      <c r="AI9" s="13">
        <v>0.29766801324378472</v>
      </c>
      <c r="AJ9" s="13">
        <v>0.1626872195691943</v>
      </c>
      <c r="AK9" s="13">
        <v>0.26119673224977608</v>
      </c>
      <c r="AL9" s="13">
        <v>0.41207868069736109</v>
      </c>
      <c r="AM9" s="13">
        <v>0.19327360006622701</v>
      </c>
      <c r="AO9" s="13">
        <v>0.35740508218152339</v>
      </c>
      <c r="AP9" s="13">
        <v>0.32414543459594303</v>
      </c>
      <c r="AQ9" s="13">
        <v>0.14517254150135669</v>
      </c>
      <c r="AR9" s="13">
        <v>0.2390033128220867</v>
      </c>
      <c r="AS9" s="13">
        <v>0.49701857300981062</v>
      </c>
      <c r="AT9" s="13">
        <v>0.1880056787707001</v>
      </c>
      <c r="AV9" s="13">
        <v>0.34062864635405471</v>
      </c>
      <c r="AW9" s="13">
        <v>0.1552410249574773</v>
      </c>
      <c r="AX9" s="13">
        <v>0.29464774498961072</v>
      </c>
      <c r="AY9" s="13">
        <v>0.44050569960739677</v>
      </c>
      <c r="AZ9" s="13">
        <v>0.17890851746160419</v>
      </c>
      <c r="BB9" s="13">
        <v>0.40995712678885488</v>
      </c>
      <c r="BC9" s="13">
        <v>0.29747028159525529</v>
      </c>
      <c r="BD9" s="13">
        <v>0.14640317794752369</v>
      </c>
      <c r="BE9" s="13">
        <v>0.27095506285971582</v>
      </c>
      <c r="BF9" s="13">
        <v>0.37129512966175737</v>
      </c>
      <c r="BH9" s="13">
        <v>0.39815367820658659</v>
      </c>
      <c r="BI9" s="13">
        <v>0.30356311970142658</v>
      </c>
      <c r="BJ9" s="13">
        <v>0.14633100705260371</v>
      </c>
      <c r="BK9" s="13">
        <v>0.21983337073105119</v>
      </c>
      <c r="BL9" s="13">
        <v>0.50255932226759825</v>
      </c>
      <c r="BN9" s="13">
        <v>0.32753294935585442</v>
      </c>
      <c r="BO9" s="13">
        <v>0.15223767743196381</v>
      </c>
      <c r="BP9" s="13">
        <v>0.23566354619030319</v>
      </c>
      <c r="BQ9" s="13">
        <v>0.18808943572261569</v>
      </c>
      <c r="BR9" s="13">
        <v>0.40731899936386662</v>
      </c>
      <c r="BS9" s="13">
        <v>0.41554251204485287</v>
      </c>
    </row>
    <row r="10" spans="2:73" ht="19" customHeight="1" x14ac:dyDescent="0.35">
      <c r="B10" s="12" t="s">
        <v>283</v>
      </c>
      <c r="C10" s="13">
        <v>0.28207285019173861</v>
      </c>
      <c r="D10" s="13">
        <v>0.27695027418083018</v>
      </c>
      <c r="E10" s="13">
        <v>0.29036049448927947</v>
      </c>
      <c r="F10" s="13">
        <v>0.29699978384948778</v>
      </c>
      <c r="G10" s="13">
        <v>0.3090867519296569</v>
      </c>
      <c r="H10" s="13">
        <v>0.21441252555411491</v>
      </c>
      <c r="I10" s="13">
        <v>0.29762601170993858</v>
      </c>
      <c r="K10" s="13">
        <v>0.29094133794559862</v>
      </c>
      <c r="L10" s="13">
        <v>0.27385122426463121</v>
      </c>
      <c r="N10" s="13">
        <v>0.32532128404987848</v>
      </c>
      <c r="O10" s="13">
        <v>0.30207133991855589</v>
      </c>
      <c r="P10" s="13">
        <v>0.26838656435534008</v>
      </c>
      <c r="Q10" s="13">
        <v>0.2345494520015417</v>
      </c>
      <c r="S10" s="13">
        <v>0.31562720502097058</v>
      </c>
      <c r="T10" s="13">
        <v>0.28037607968040029</v>
      </c>
      <c r="U10" s="13">
        <v>0.21410891916257321</v>
      </c>
      <c r="V10" s="13">
        <v>0.25049801318938109</v>
      </c>
      <c r="W10" s="13">
        <v>0.32912119323228167</v>
      </c>
      <c r="X10" s="13">
        <v>0.21735589580116291</v>
      </c>
      <c r="Y10" s="13">
        <v>0.28545538495554601</v>
      </c>
      <c r="Z10" s="13">
        <v>0.28915847790113941</v>
      </c>
      <c r="AB10" s="13">
        <v>0.21589189495770739</v>
      </c>
      <c r="AC10" s="13">
        <v>0.31039189242873599</v>
      </c>
      <c r="AD10" s="13">
        <v>0.25040628246814489</v>
      </c>
      <c r="AE10" s="13">
        <v>0.28374743171037597</v>
      </c>
      <c r="AF10" s="13">
        <v>0.36565505403830773</v>
      </c>
      <c r="AH10" s="13">
        <v>0.26151584567219083</v>
      </c>
      <c r="AI10" s="13">
        <v>0.44861575453460328</v>
      </c>
      <c r="AJ10" s="13">
        <v>0.23439808615271809</v>
      </c>
      <c r="AK10" s="13">
        <v>0.32306705027939708</v>
      </c>
      <c r="AL10" s="13">
        <v>0.26086787750180629</v>
      </c>
      <c r="AM10" s="13">
        <v>0.24891655876043839</v>
      </c>
      <c r="AO10" s="13">
        <v>0.25699995369073031</v>
      </c>
      <c r="AP10" s="13">
        <v>0.41100362191609258</v>
      </c>
      <c r="AQ10" s="13">
        <v>0.238483877088628</v>
      </c>
      <c r="AR10" s="13">
        <v>0.40513096656633157</v>
      </c>
      <c r="AS10" s="13">
        <v>0.23487810157561781</v>
      </c>
      <c r="AT10" s="13">
        <v>0.25969165138494488</v>
      </c>
      <c r="AV10" s="13">
        <v>0.41245878020623472</v>
      </c>
      <c r="AW10" s="13">
        <v>0.25783221906471893</v>
      </c>
      <c r="AX10" s="13">
        <v>0.33354413228896201</v>
      </c>
      <c r="AY10" s="13">
        <v>0.21724166211649129</v>
      </c>
      <c r="AZ10" s="13">
        <v>0.26826147054335958</v>
      </c>
      <c r="BB10" s="13">
        <v>0.24938655560868639</v>
      </c>
      <c r="BC10" s="13">
        <v>0.37533551946120641</v>
      </c>
      <c r="BD10" s="13">
        <v>0.25682347060555177</v>
      </c>
      <c r="BE10" s="13">
        <v>0.29561549779325003</v>
      </c>
      <c r="BF10" s="13">
        <v>0.26383339319850851</v>
      </c>
      <c r="BH10" s="13">
        <v>0.25189307772072389</v>
      </c>
      <c r="BI10" s="13">
        <v>0.3424600032803089</v>
      </c>
      <c r="BJ10" s="13">
        <v>0.29223005631528542</v>
      </c>
      <c r="BK10" s="13">
        <v>0.33045861258496922</v>
      </c>
      <c r="BL10" s="13">
        <v>0.28578195167405929</v>
      </c>
      <c r="BN10" s="13">
        <v>0.35577797894533142</v>
      </c>
      <c r="BO10" s="13">
        <v>0.26103581975645851</v>
      </c>
      <c r="BP10" s="13">
        <v>0.35470734544295002</v>
      </c>
      <c r="BQ10" s="13">
        <v>0.1902078167527434</v>
      </c>
      <c r="BR10" s="13">
        <v>0.23508686219815769</v>
      </c>
      <c r="BS10" s="13">
        <v>0.25035944222740231</v>
      </c>
    </row>
    <row r="11" spans="2:73" ht="32.15" customHeight="1" x14ac:dyDescent="0.35">
      <c r="B11" s="12" t="s">
        <v>124</v>
      </c>
      <c r="C11" s="13">
        <v>0.18312898949779541</v>
      </c>
      <c r="D11" s="13">
        <v>0.1707025538459144</v>
      </c>
      <c r="E11" s="13">
        <v>0.19275043022353111</v>
      </c>
      <c r="F11" s="13">
        <v>0.14431237199278879</v>
      </c>
      <c r="G11" s="13">
        <v>0.17434547485268639</v>
      </c>
      <c r="H11" s="13">
        <v>0.21441974314547979</v>
      </c>
      <c r="I11" s="13">
        <v>0.190502959370523</v>
      </c>
      <c r="K11" s="13">
        <v>0.17396085232924649</v>
      </c>
      <c r="L11" s="13">
        <v>0.1927172026068506</v>
      </c>
      <c r="N11" s="13">
        <v>0.1444735096951274</v>
      </c>
      <c r="O11" s="13">
        <v>0.18615875191524059</v>
      </c>
      <c r="P11" s="13">
        <v>0.18507145847877199</v>
      </c>
      <c r="Q11" s="13">
        <v>0.20703240378358381</v>
      </c>
      <c r="S11" s="13">
        <v>0.1759343678811511</v>
      </c>
      <c r="T11" s="13">
        <v>0.15925171008769001</v>
      </c>
      <c r="U11" s="13">
        <v>0.27098790371454989</v>
      </c>
      <c r="V11" s="13">
        <v>0.18086145341570969</v>
      </c>
      <c r="W11" s="13">
        <v>0.1351290927875082</v>
      </c>
      <c r="X11" s="13">
        <v>0.2240620911434334</v>
      </c>
      <c r="Y11" s="13">
        <v>0.20656411207546821</v>
      </c>
      <c r="Z11" s="13">
        <v>0.20115258313208059</v>
      </c>
      <c r="AB11" s="13">
        <v>0.1861040211347004</v>
      </c>
      <c r="AC11" s="13">
        <v>0.1981388545197949</v>
      </c>
      <c r="AD11" s="13">
        <v>0.17488323147325241</v>
      </c>
      <c r="AE11" s="13">
        <v>0.16001558901254079</v>
      </c>
      <c r="AF11" s="13">
        <v>0.12772220936856549</v>
      </c>
      <c r="AH11" s="13">
        <v>0.1555949186500723</v>
      </c>
      <c r="AI11" s="13">
        <v>0.1224747331771026</v>
      </c>
      <c r="AJ11" s="13">
        <v>0.31068701271021382</v>
      </c>
      <c r="AK11" s="13">
        <v>0.2568789510718813</v>
      </c>
      <c r="AL11" s="13">
        <v>0.120163036815105</v>
      </c>
      <c r="AM11" s="13">
        <v>0.19775924904775191</v>
      </c>
      <c r="AO11" s="13">
        <v>0.16818192059279621</v>
      </c>
      <c r="AP11" s="13">
        <v>0.1129029290599572</v>
      </c>
      <c r="AQ11" s="13">
        <v>0.28388777188938541</v>
      </c>
      <c r="AR11" s="13">
        <v>0.2303360290157471</v>
      </c>
      <c r="AS11" s="13">
        <v>0.12626298208117229</v>
      </c>
      <c r="AT11" s="13">
        <v>0.22340704648812579</v>
      </c>
      <c r="AV11" s="13">
        <v>0.1141000663138353</v>
      </c>
      <c r="AW11" s="13">
        <v>0.27326125883321278</v>
      </c>
      <c r="AX11" s="13">
        <v>0.24826804635986219</v>
      </c>
      <c r="AY11" s="13">
        <v>0.14429526700740469</v>
      </c>
      <c r="AZ11" s="13">
        <v>0.20519245303665071</v>
      </c>
      <c r="BB11" s="13">
        <v>0.1538248249430656</v>
      </c>
      <c r="BC11" s="13">
        <v>0.15018088242401001</v>
      </c>
      <c r="BD11" s="13">
        <v>0.24066753180502379</v>
      </c>
      <c r="BE11" s="13">
        <v>0.26966493626951382</v>
      </c>
      <c r="BF11" s="13">
        <v>6.5675382468243296E-2</v>
      </c>
      <c r="BH11" s="13">
        <v>0.1593948339326739</v>
      </c>
      <c r="BI11" s="13">
        <v>0.15325002891987971</v>
      </c>
      <c r="BJ11" s="13">
        <v>0.24234331047289209</v>
      </c>
      <c r="BK11" s="13">
        <v>0.2456886791276166</v>
      </c>
      <c r="BL11" s="13">
        <v>8.0767863327359302E-2</v>
      </c>
      <c r="BN11" s="13">
        <v>0.1428952475669347</v>
      </c>
      <c r="BO11" s="13">
        <v>0.25387140584456108</v>
      </c>
      <c r="BP11" s="13">
        <v>0.2491247801197711</v>
      </c>
      <c r="BQ11" s="13">
        <v>0.22810209132969619</v>
      </c>
      <c r="BR11" s="13">
        <v>8.5187041157110344E-2</v>
      </c>
      <c r="BS11" s="13">
        <v>0.1480808033847453</v>
      </c>
    </row>
    <row r="12" spans="2:73" ht="19" customHeight="1" x14ac:dyDescent="0.35">
      <c r="B12" s="12" t="s">
        <v>284</v>
      </c>
      <c r="C12" s="13">
        <v>8.9302739482555044E-2</v>
      </c>
      <c r="D12" s="13">
        <v>7.1353230599329506E-2</v>
      </c>
      <c r="E12" s="13">
        <v>7.8640858398553351E-2</v>
      </c>
      <c r="F12" s="13">
        <v>7.1896832896263099E-2</v>
      </c>
      <c r="G12" s="13">
        <v>5.4624483444635892E-2</v>
      </c>
      <c r="H12" s="13">
        <v>8.4532875083469072E-2</v>
      </c>
      <c r="I12" s="13">
        <v>0.144950105980933</v>
      </c>
      <c r="K12" s="13">
        <v>8.7311749626766855E-2</v>
      </c>
      <c r="L12" s="13">
        <v>9.1498559755186296E-2</v>
      </c>
      <c r="N12" s="13">
        <v>9.3824671767624102E-2</v>
      </c>
      <c r="O12" s="13">
        <v>0.10814243702820241</v>
      </c>
      <c r="P12" s="13">
        <v>6.9351783370860717E-2</v>
      </c>
      <c r="Q12" s="13">
        <v>8.3451426735667078E-2</v>
      </c>
      <c r="S12" s="13">
        <v>7.3517240907035195E-2</v>
      </c>
      <c r="T12" s="13">
        <v>9.3947902506411982E-2</v>
      </c>
      <c r="U12" s="13">
        <v>3.2945560038270011E-2</v>
      </c>
      <c r="V12" s="13">
        <v>0.13223824575623749</v>
      </c>
      <c r="W12" s="13">
        <v>8.6901361993004717E-2</v>
      </c>
      <c r="X12" s="13">
        <v>0.11355042038799761</v>
      </c>
      <c r="Y12" s="13">
        <v>3.9185335302381837E-2</v>
      </c>
      <c r="Z12" s="13">
        <v>9.11948159401966E-2</v>
      </c>
      <c r="AB12" s="13">
        <v>0.1087855159941304</v>
      </c>
      <c r="AC12" s="13">
        <v>7.4366110666826607E-2</v>
      </c>
      <c r="AD12" s="13">
        <v>0.1056258753231705</v>
      </c>
      <c r="AE12" s="13">
        <v>9.6441911550699116E-2</v>
      </c>
      <c r="AF12" s="13">
        <v>7.7649979228285121E-2</v>
      </c>
      <c r="AH12" s="13">
        <v>6.5177393355964938E-2</v>
      </c>
      <c r="AI12" s="13">
        <v>4.4084165578219828E-2</v>
      </c>
      <c r="AJ12" s="13">
        <v>0.19367529847122489</v>
      </c>
      <c r="AK12" s="13">
        <v>9.8332032350964702E-2</v>
      </c>
      <c r="AL12" s="13">
        <v>1.7370907243517229E-2</v>
      </c>
      <c r="AM12" s="13">
        <v>0.150773097280922</v>
      </c>
      <c r="AO12" s="13">
        <v>7.3645395827776627E-2</v>
      </c>
      <c r="AP12" s="13">
        <v>6.4601138678791525E-2</v>
      </c>
      <c r="AQ12" s="13">
        <v>0.22424690922534729</v>
      </c>
      <c r="AR12" s="13">
        <v>7.0710309033291591E-2</v>
      </c>
      <c r="AS12" s="13">
        <v>1.8466472630627961E-2</v>
      </c>
      <c r="AT12" s="13">
        <v>0.1357920907200604</v>
      </c>
      <c r="AV12" s="13">
        <v>4.7299762764771977E-2</v>
      </c>
      <c r="AW12" s="13">
        <v>0.21207812933799139</v>
      </c>
      <c r="AX12" s="13">
        <v>6.1526878780298201E-2</v>
      </c>
      <c r="AY12" s="13">
        <v>3.6172140917917463E-2</v>
      </c>
      <c r="AZ12" s="13">
        <v>0.13199903292248161</v>
      </c>
      <c r="BB12" s="13">
        <v>7.0243148240682493E-2</v>
      </c>
      <c r="BC12" s="13">
        <v>6.0968680932508332E-2</v>
      </c>
      <c r="BD12" s="13">
        <v>0.21665309652940939</v>
      </c>
      <c r="BE12" s="13">
        <v>0.1000052991508773</v>
      </c>
      <c r="BF12" s="13">
        <v>4.1484793733543461E-2</v>
      </c>
      <c r="BH12" s="13">
        <v>6.3713214121456321E-2</v>
      </c>
      <c r="BI12" s="13">
        <v>7.5030124365646933E-2</v>
      </c>
      <c r="BJ12" s="13">
        <v>0.2056562844191302</v>
      </c>
      <c r="BK12" s="13">
        <v>0.1077825168416605</v>
      </c>
      <c r="BL12" s="13">
        <v>2.5181349568993441E-2</v>
      </c>
      <c r="BN12" s="13">
        <v>8.6024049176624248E-2</v>
      </c>
      <c r="BO12" s="13">
        <v>0.21023503142660871</v>
      </c>
      <c r="BP12" s="13">
        <v>7.9071043619962908E-2</v>
      </c>
      <c r="BQ12" s="13">
        <v>0.1275897956458043</v>
      </c>
      <c r="BR12" s="13">
        <v>3.8375581153357097E-2</v>
      </c>
      <c r="BS12" s="13">
        <v>7.4481827275553275E-2</v>
      </c>
    </row>
    <row r="13" spans="2:73" ht="19" customHeight="1" x14ac:dyDescent="0.35">
      <c r="B13" s="12" t="s">
        <v>126</v>
      </c>
      <c r="C13" s="13">
        <v>7.0258791749794131E-2</v>
      </c>
      <c r="D13" s="13">
        <v>9.0987062529698876E-2</v>
      </c>
      <c r="E13" s="13">
        <v>6.0195447495091488E-2</v>
      </c>
      <c r="F13" s="13">
        <v>5.5420616259254492E-2</v>
      </c>
      <c r="G13" s="13">
        <v>5.5153217761025927E-2</v>
      </c>
      <c r="H13" s="13">
        <v>8.7322962976079013E-2</v>
      </c>
      <c r="I13" s="13">
        <v>7.676977438334795E-2</v>
      </c>
      <c r="K13" s="13">
        <v>7.33991098905412E-2</v>
      </c>
      <c r="L13" s="13">
        <v>6.7279586880305844E-2</v>
      </c>
      <c r="N13" s="13">
        <v>6.3190147782170469E-2</v>
      </c>
      <c r="O13" s="13">
        <v>5.348304076149956E-2</v>
      </c>
      <c r="P13" s="13">
        <v>0.1007144697711313</v>
      </c>
      <c r="Q13" s="13">
        <v>6.5076473329994597E-2</v>
      </c>
      <c r="S13" s="13">
        <v>6.2597030224084402E-2</v>
      </c>
      <c r="T13" s="13">
        <v>6.2477800856364188E-2</v>
      </c>
      <c r="U13" s="13">
        <v>6.6185176582699318E-2</v>
      </c>
      <c r="V13" s="13">
        <v>0.12204313130996711</v>
      </c>
      <c r="W13" s="13">
        <v>5.6193135811633238E-2</v>
      </c>
      <c r="X13" s="13">
        <v>6.9285261832368383E-2</v>
      </c>
      <c r="Y13" s="13">
        <v>6.4473791679545991E-2</v>
      </c>
      <c r="Z13" s="13">
        <v>4.7235217390752322E-2</v>
      </c>
      <c r="AB13" s="13">
        <v>9.8855340236499223E-2</v>
      </c>
      <c r="AC13" s="13">
        <v>5.1078539848411431E-2</v>
      </c>
      <c r="AD13" s="13">
        <v>7.3340019784554622E-2</v>
      </c>
      <c r="AE13" s="13">
        <v>8.6290843560185737E-2</v>
      </c>
      <c r="AF13" s="13">
        <v>8.7640765094419495E-2</v>
      </c>
      <c r="AH13" s="13">
        <v>6.2272159131837361E-2</v>
      </c>
      <c r="AI13" s="13">
        <v>5.1189549040026067E-2</v>
      </c>
      <c r="AJ13" s="13">
        <v>7.0727654696037659E-2</v>
      </c>
      <c r="AK13" s="13">
        <v>4.1606310112613842E-2</v>
      </c>
      <c r="AL13" s="13">
        <v>4.5278312611780662E-2</v>
      </c>
      <c r="AM13" s="13">
        <v>0.14789830235709109</v>
      </c>
      <c r="AO13" s="13">
        <v>7.0987994047838385E-2</v>
      </c>
      <c r="AP13" s="13">
        <v>5.5474449873188961E-2</v>
      </c>
      <c r="AQ13" s="13">
        <v>8.0905301437097413E-2</v>
      </c>
      <c r="AR13" s="13">
        <v>4.5315798532446397E-2</v>
      </c>
      <c r="AS13" s="13">
        <v>2.6360939910572839E-2</v>
      </c>
      <c r="AT13" s="13">
        <v>0.1312913234538203</v>
      </c>
      <c r="AV13" s="13">
        <v>4.0332763679586367E-2</v>
      </c>
      <c r="AW13" s="13">
        <v>6.8627619795301228E-2</v>
      </c>
      <c r="AX13" s="13">
        <v>5.4998471419077113E-2</v>
      </c>
      <c r="AY13" s="13">
        <v>5.6017992101881388E-2</v>
      </c>
      <c r="AZ13" s="13">
        <v>0.15096547015408521</v>
      </c>
      <c r="BB13" s="13">
        <v>6.6856804362488059E-2</v>
      </c>
      <c r="BC13" s="13">
        <v>6.3903798569060893E-2</v>
      </c>
      <c r="BD13" s="13">
        <v>9.7521058008928838E-2</v>
      </c>
      <c r="BE13" s="13">
        <v>5.0733323229462751E-2</v>
      </c>
      <c r="BF13" s="13">
        <v>2.3681986533969138E-2</v>
      </c>
      <c r="BH13" s="13">
        <v>7.2945324224682223E-2</v>
      </c>
      <c r="BI13" s="13">
        <v>6.6072886323698787E-2</v>
      </c>
      <c r="BJ13" s="13">
        <v>8.6349497194054978E-2</v>
      </c>
      <c r="BK13" s="13">
        <v>5.4258930840566093E-2</v>
      </c>
      <c r="BL13" s="13">
        <v>0</v>
      </c>
      <c r="BN13" s="13">
        <v>4.6953627942381969E-2</v>
      </c>
      <c r="BO13" s="13">
        <v>9.8574360851552481E-2</v>
      </c>
      <c r="BP13" s="13">
        <v>6.787652905233986E-2</v>
      </c>
      <c r="BQ13" s="13">
        <v>0.1502854727409775</v>
      </c>
      <c r="BR13" s="13">
        <v>7.8896633680266781E-2</v>
      </c>
      <c r="BS13" s="13">
        <v>5.7175708866054997E-2</v>
      </c>
    </row>
    <row r="14" spans="2:73" ht="19" customHeight="1" x14ac:dyDescent="0.35">
      <c r="B14" s="12" t="s">
        <v>120</v>
      </c>
      <c r="C14" s="13">
        <v>7.0811732006691094E-2</v>
      </c>
      <c r="D14" s="13">
        <v>0.15156821282119401</v>
      </c>
      <c r="E14" s="13">
        <v>0.1080625391027842</v>
      </c>
      <c r="F14" s="13">
        <v>8.242848195410539E-2</v>
      </c>
      <c r="G14" s="13">
        <v>5.13990878515884E-2</v>
      </c>
      <c r="H14" s="13">
        <v>4.5523386033875998E-2</v>
      </c>
      <c r="I14" s="13">
        <v>3.3273658485144443E-2</v>
      </c>
      <c r="K14" s="13">
        <v>2.7459343719265821E-2</v>
      </c>
      <c r="L14" s="13">
        <v>0.1143268646571704</v>
      </c>
      <c r="N14" s="13">
        <v>2.3602445249737199E-2</v>
      </c>
      <c r="O14" s="13">
        <v>4.6700418424334547E-2</v>
      </c>
      <c r="P14" s="13">
        <v>0.100443669215625</v>
      </c>
      <c r="Q14" s="13">
        <v>0.107897034088028</v>
      </c>
      <c r="S14" s="13">
        <v>6.8966439141181571E-2</v>
      </c>
      <c r="T14" s="13">
        <v>6.9260433889892267E-2</v>
      </c>
      <c r="U14" s="13">
        <v>6.4638480027933362E-2</v>
      </c>
      <c r="V14" s="13">
        <v>9.6669365512208991E-2</v>
      </c>
      <c r="W14" s="13">
        <v>6.678044247010359E-2</v>
      </c>
      <c r="X14" s="13">
        <v>4.7045525588420033E-2</v>
      </c>
      <c r="Y14" s="13">
        <v>0.10464834628629779</v>
      </c>
      <c r="Z14" s="13">
        <v>5.8462749599517617E-2</v>
      </c>
      <c r="AB14" s="13">
        <v>8.0462941809065144E-2</v>
      </c>
      <c r="AC14" s="13">
        <v>6.8733234791346437E-2</v>
      </c>
      <c r="AD14" s="13">
        <v>5.0849977350563583E-2</v>
      </c>
      <c r="AE14" s="13">
        <v>8.4308099555731195E-2</v>
      </c>
      <c r="AF14" s="13">
        <v>1.6413921496806771E-2</v>
      </c>
      <c r="AH14" s="13">
        <v>5.8552859706192367E-2</v>
      </c>
      <c r="AI14" s="13">
        <v>3.5967784426263548E-2</v>
      </c>
      <c r="AJ14" s="13">
        <v>2.7824728400611339E-2</v>
      </c>
      <c r="AK14" s="13">
        <v>1.8918923935366851E-2</v>
      </c>
      <c r="AL14" s="13">
        <v>0.14424118513042941</v>
      </c>
      <c r="AM14" s="13">
        <v>6.1379192487569817E-2</v>
      </c>
      <c r="AO14" s="13">
        <v>7.277965365933517E-2</v>
      </c>
      <c r="AP14" s="13">
        <v>3.1872425876026747E-2</v>
      </c>
      <c r="AQ14" s="13">
        <v>2.7303598858185309E-2</v>
      </c>
      <c r="AR14" s="13">
        <v>9.5035840300966099E-3</v>
      </c>
      <c r="AS14" s="13">
        <v>9.7012930792198387E-2</v>
      </c>
      <c r="AT14" s="13">
        <v>6.1812209182348372E-2</v>
      </c>
      <c r="AV14" s="13">
        <v>4.517998068151708E-2</v>
      </c>
      <c r="AW14" s="13">
        <v>3.295974801129832E-2</v>
      </c>
      <c r="AX14" s="13">
        <v>7.0147261621898343E-3</v>
      </c>
      <c r="AY14" s="13">
        <v>0.10576723824890839</v>
      </c>
      <c r="AZ14" s="13">
        <v>6.4673055881818695E-2</v>
      </c>
      <c r="BB14" s="13">
        <v>4.9731540056222392E-2</v>
      </c>
      <c r="BC14" s="13">
        <v>5.2140837017959088E-2</v>
      </c>
      <c r="BD14" s="13">
        <v>4.1931665103562318E-2</v>
      </c>
      <c r="BE14" s="13">
        <v>1.3025880697180499E-2</v>
      </c>
      <c r="BF14" s="13">
        <v>0.23402931440397809</v>
      </c>
      <c r="BH14" s="13">
        <v>5.3899871793877001E-2</v>
      </c>
      <c r="BI14" s="13">
        <v>5.9623837409039031E-2</v>
      </c>
      <c r="BJ14" s="13">
        <v>2.7089844546033619E-2</v>
      </c>
      <c r="BK14" s="13">
        <v>4.1977889874136372E-2</v>
      </c>
      <c r="BL14" s="13">
        <v>0.1057095131619897</v>
      </c>
      <c r="BN14" s="13">
        <v>4.0816147012873262E-2</v>
      </c>
      <c r="BO14" s="13">
        <v>2.4045704688855411E-2</v>
      </c>
      <c r="BP14" s="13">
        <v>1.3556755574672679E-2</v>
      </c>
      <c r="BQ14" s="13">
        <v>0.11572538780816299</v>
      </c>
      <c r="BR14" s="13">
        <v>0.15513488244724161</v>
      </c>
      <c r="BS14" s="13">
        <v>5.4359706201390988E-2</v>
      </c>
    </row>
    <row r="16" spans="2:73" x14ac:dyDescent="0.35">
      <c r="B16" t="s">
        <v>292</v>
      </c>
    </row>
    <row r="17" spans="2:2" x14ac:dyDescent="0.35">
      <c r="B17" t="s">
        <v>9</v>
      </c>
    </row>
    <row r="19" spans="2:2" x14ac:dyDescent="0.35">
      <c r="B19"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I18"/>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14" t="s">
        <v>349</v>
      </c>
    </row>
    <row r="6" spans="2:9" ht="50.15" customHeight="1" x14ac:dyDescent="0.35">
      <c r="C6" s="15" t="s">
        <v>350</v>
      </c>
      <c r="D6" s="15" t="s">
        <v>351</v>
      </c>
      <c r="E6" s="15" t="s">
        <v>352</v>
      </c>
      <c r="F6" s="15" t="s">
        <v>353</v>
      </c>
      <c r="G6" s="15" t="s">
        <v>354</v>
      </c>
      <c r="H6" s="15" t="s">
        <v>355</v>
      </c>
      <c r="I6" s="15" t="s">
        <v>327</v>
      </c>
    </row>
    <row r="7" spans="2:9" x14ac:dyDescent="0.35">
      <c r="B7" s="12" t="s">
        <v>225</v>
      </c>
      <c r="C7" s="13">
        <v>0.14645866048781911</v>
      </c>
      <c r="D7" s="13">
        <v>0.15958049913136321</v>
      </c>
      <c r="E7" s="13">
        <v>9.2469989957854035E-2</v>
      </c>
      <c r="F7" s="13">
        <v>0.1141807334170156</v>
      </c>
      <c r="G7" s="13">
        <v>0.1220678385691277</v>
      </c>
      <c r="H7" s="13">
        <v>0.1062084698850856</v>
      </c>
      <c r="I7" s="13">
        <v>6.6419167722455874E-2</v>
      </c>
    </row>
    <row r="8" spans="2:9" x14ac:dyDescent="0.35">
      <c r="B8" s="12" t="s">
        <v>226</v>
      </c>
      <c r="C8" s="13">
        <v>0.32618530650920852</v>
      </c>
      <c r="D8" s="13">
        <v>0.35021397243609509</v>
      </c>
      <c r="E8" s="13">
        <v>0.2759793456814133</v>
      </c>
      <c r="F8" s="13">
        <v>0.35860469581026422</v>
      </c>
      <c r="G8" s="13">
        <v>0.34784282656438231</v>
      </c>
      <c r="H8" s="13">
        <v>0.3227736288138402</v>
      </c>
      <c r="I8" s="13">
        <v>0.21512793969951699</v>
      </c>
    </row>
    <row r="9" spans="2:9" x14ac:dyDescent="0.35">
      <c r="B9" s="12" t="s">
        <v>227</v>
      </c>
      <c r="C9" s="13">
        <v>0.24567284394215641</v>
      </c>
      <c r="D9" s="13">
        <v>0.23172197253741389</v>
      </c>
      <c r="E9" s="13">
        <v>0.26752239426923102</v>
      </c>
      <c r="F9" s="13">
        <v>0.23082356243064159</v>
      </c>
      <c r="G9" s="13">
        <v>0.2314444545705234</v>
      </c>
      <c r="H9" s="13">
        <v>0.25417125634032889</v>
      </c>
      <c r="I9" s="13">
        <v>0.30847733893578883</v>
      </c>
    </row>
    <row r="10" spans="2:9" x14ac:dyDescent="0.35">
      <c r="B10" s="12" t="s">
        <v>228</v>
      </c>
      <c r="C10" s="13">
        <v>8.6790022611069925E-2</v>
      </c>
      <c r="D10" s="13">
        <v>6.4985478267253663E-2</v>
      </c>
      <c r="E10" s="13">
        <v>0.14600747920241969</v>
      </c>
      <c r="F10" s="13">
        <v>9.5165266407138641E-2</v>
      </c>
      <c r="G10" s="13">
        <v>7.9176550258800021E-2</v>
      </c>
      <c r="H10" s="13">
        <v>0.1013275518115829</v>
      </c>
      <c r="I10" s="13">
        <v>0.25090261637376132</v>
      </c>
    </row>
    <row r="11" spans="2:9" x14ac:dyDescent="0.35">
      <c r="B11" s="12" t="s">
        <v>96</v>
      </c>
      <c r="C11" s="13">
        <v>0.19489316644974619</v>
      </c>
      <c r="D11" s="13">
        <v>0.19349807762787419</v>
      </c>
      <c r="E11" s="13">
        <v>0.21802079088908211</v>
      </c>
      <c r="F11" s="13">
        <v>0.20122574193494019</v>
      </c>
      <c r="G11" s="13">
        <v>0.21946833003716679</v>
      </c>
      <c r="H11" s="13">
        <v>0.2155190931491624</v>
      </c>
      <c r="I11" s="13">
        <v>0.1590729372684771</v>
      </c>
    </row>
    <row r="14" spans="2:9" x14ac:dyDescent="0.35">
      <c r="B14" t="s">
        <v>292</v>
      </c>
    </row>
    <row r="15" spans="2:9" x14ac:dyDescent="0.35">
      <c r="B15" t="s">
        <v>9</v>
      </c>
    </row>
    <row r="18" spans="2:2" x14ac:dyDescent="0.35">
      <c r="B18" t="str">
        <f>HYPERLINK("#Contents!A1", "Return to Contents")</f>
        <v>Return to Contents</v>
      </c>
    </row>
  </sheetData>
  <pageMargins left="0.75" right="0.75" top="1" bottom="1" header="0.5" footer="0.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U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225</v>
      </c>
      <c r="C9" s="13">
        <v>0.14645866048781911</v>
      </c>
      <c r="D9" s="13">
        <v>6.9660732308783446E-2</v>
      </c>
      <c r="E9" s="13">
        <v>0.1772508227547949</v>
      </c>
      <c r="F9" s="13">
        <v>0.12617718760806659</v>
      </c>
      <c r="G9" s="13">
        <v>9.5415251330259493E-2</v>
      </c>
      <c r="H9" s="13">
        <v>0.15679585374288441</v>
      </c>
      <c r="I9" s="13">
        <v>0.20089543484678271</v>
      </c>
      <c r="K9" s="13">
        <v>0.16693561828183859</v>
      </c>
      <c r="L9" s="13">
        <v>0.1240239549430293</v>
      </c>
      <c r="N9" s="13">
        <v>0.1562915574392284</v>
      </c>
      <c r="O9" s="13">
        <v>0.1244319785405331</v>
      </c>
      <c r="P9" s="13">
        <v>0.15156175319295839</v>
      </c>
      <c r="Q9" s="13">
        <v>0.15784283712280309</v>
      </c>
      <c r="S9" s="13">
        <v>0.10790810298013841</v>
      </c>
      <c r="T9" s="13">
        <v>0.1073144652919862</v>
      </c>
      <c r="U9" s="13">
        <v>0.25462976778801327</v>
      </c>
      <c r="V9" s="13">
        <v>0.2182541408451994</v>
      </c>
      <c r="W9" s="13">
        <v>0.1601282892149723</v>
      </c>
      <c r="X9" s="13">
        <v>0.17150592528487629</v>
      </c>
      <c r="Y9" s="13">
        <v>4.9971184431701107E-2</v>
      </c>
      <c r="Z9" s="13">
        <v>0.13996540923479439</v>
      </c>
      <c r="AB9" s="13">
        <v>0.15975685693914329</v>
      </c>
      <c r="AC9" s="13">
        <v>0.14073585368667549</v>
      </c>
      <c r="AD9" s="13">
        <v>0.1344774076522024</v>
      </c>
      <c r="AE9" s="13">
        <v>0.14302848891858219</v>
      </c>
      <c r="AF9" s="13">
        <v>0.18994697555749729</v>
      </c>
      <c r="AH9" s="13">
        <v>0.1000280927576704</v>
      </c>
      <c r="AI9" s="13">
        <v>0.15239609004902541</v>
      </c>
      <c r="AJ9" s="13">
        <v>0.1905543410593728</v>
      </c>
      <c r="AK9" s="13">
        <v>0.14687975081524879</v>
      </c>
      <c r="AL9" s="13">
        <v>7.4696468942407224E-2</v>
      </c>
      <c r="AM9" s="13">
        <v>0.27290278076615598</v>
      </c>
      <c r="AO9" s="13">
        <v>0.1023770842522386</v>
      </c>
      <c r="AP9" s="13">
        <v>0.16356258741171231</v>
      </c>
      <c r="AQ9" s="13">
        <v>0.2014887793405051</v>
      </c>
      <c r="AR9" s="13">
        <v>0.13156074521166489</v>
      </c>
      <c r="AS9" s="13">
        <v>8.3549532206617774E-2</v>
      </c>
      <c r="AT9" s="13">
        <v>0.26640927307041828</v>
      </c>
      <c r="AV9" s="13">
        <v>0.13061806506584711</v>
      </c>
      <c r="AW9" s="13">
        <v>0.17145341232497599</v>
      </c>
      <c r="AX9" s="13">
        <v>0.162926736000615</v>
      </c>
      <c r="AY9" s="13">
        <v>8.2663634995458174E-2</v>
      </c>
      <c r="AZ9" s="13">
        <v>0.2789099077346584</v>
      </c>
      <c r="BB9" s="13">
        <v>0.11839527736827921</v>
      </c>
      <c r="BC9" s="13">
        <v>0.156794044160595</v>
      </c>
      <c r="BD9" s="13">
        <v>0.25336486244361522</v>
      </c>
      <c r="BE9" s="13">
        <v>0.2054270956902052</v>
      </c>
      <c r="BF9" s="13">
        <v>8.1961146399605167E-2</v>
      </c>
      <c r="BH9" s="13">
        <v>0.11344986746015261</v>
      </c>
      <c r="BI9" s="13">
        <v>0.15443337389342959</v>
      </c>
      <c r="BJ9" s="13">
        <v>0.27384899161466891</v>
      </c>
      <c r="BK9" s="13">
        <v>0.22410221895713961</v>
      </c>
      <c r="BL9" s="13">
        <v>8.8392496925162989E-2</v>
      </c>
      <c r="BN9" s="13">
        <v>0.14863602646123669</v>
      </c>
      <c r="BO9" s="13">
        <v>0.2190590995163913</v>
      </c>
      <c r="BP9" s="13">
        <v>0.18635209507102049</v>
      </c>
      <c r="BQ9" s="13">
        <v>0.28727491840865083</v>
      </c>
      <c r="BR9" s="13">
        <v>9.1570993685899271E-2</v>
      </c>
      <c r="BS9" s="13">
        <v>0.1002976793621555</v>
      </c>
    </row>
    <row r="10" spans="2:73" ht="19" customHeight="1" x14ac:dyDescent="0.35">
      <c r="B10" s="12" t="s">
        <v>226</v>
      </c>
      <c r="C10" s="13">
        <v>0.32618530650920852</v>
      </c>
      <c r="D10" s="13">
        <v>0.34558222869851968</v>
      </c>
      <c r="E10" s="13">
        <v>0.28668391338857829</v>
      </c>
      <c r="F10" s="13">
        <v>0.31960263959403679</v>
      </c>
      <c r="G10" s="13">
        <v>0.32873050975469559</v>
      </c>
      <c r="H10" s="13">
        <v>0.28018513914635068</v>
      </c>
      <c r="I10" s="13">
        <v>0.38176281708856091</v>
      </c>
      <c r="K10" s="13">
        <v>0.31993345238363519</v>
      </c>
      <c r="L10" s="13">
        <v>0.33318531193853779</v>
      </c>
      <c r="N10" s="13">
        <v>0.36825625223041752</v>
      </c>
      <c r="O10" s="13">
        <v>0.3395759776895898</v>
      </c>
      <c r="P10" s="13">
        <v>0.28719845751292178</v>
      </c>
      <c r="Q10" s="13">
        <v>0.31346546096410471</v>
      </c>
      <c r="S10" s="13">
        <v>0.3465792380199752</v>
      </c>
      <c r="T10" s="13">
        <v>0.31328498672579458</v>
      </c>
      <c r="U10" s="13">
        <v>0.27559067836638679</v>
      </c>
      <c r="V10" s="13">
        <v>0.30196041734022411</v>
      </c>
      <c r="W10" s="13">
        <v>0.27087837397943859</v>
      </c>
      <c r="X10" s="13">
        <v>0.3538472413168795</v>
      </c>
      <c r="Y10" s="13">
        <v>0.4098820093620113</v>
      </c>
      <c r="Z10" s="13">
        <v>0.3646009018376119</v>
      </c>
      <c r="AB10" s="13">
        <v>0.25842911979815558</v>
      </c>
      <c r="AC10" s="13">
        <v>0.34441066188916319</v>
      </c>
      <c r="AD10" s="13">
        <v>0.35084284259971932</v>
      </c>
      <c r="AE10" s="13">
        <v>0.31953444509202872</v>
      </c>
      <c r="AF10" s="13">
        <v>0.37088533348743119</v>
      </c>
      <c r="AH10" s="13">
        <v>0.32169195074004919</v>
      </c>
      <c r="AI10" s="13">
        <v>0.37765470359524422</v>
      </c>
      <c r="AJ10" s="13">
        <v>0.37712054004703982</v>
      </c>
      <c r="AK10" s="13">
        <v>0.3611563982320844</v>
      </c>
      <c r="AL10" s="13">
        <v>0.31894446292504602</v>
      </c>
      <c r="AM10" s="13">
        <v>0.27440478676286512</v>
      </c>
      <c r="AO10" s="13">
        <v>0.31944293573996158</v>
      </c>
      <c r="AP10" s="13">
        <v>0.37910898067083498</v>
      </c>
      <c r="AQ10" s="13">
        <v>0.35218552573091838</v>
      </c>
      <c r="AR10" s="13">
        <v>0.36040719781218938</v>
      </c>
      <c r="AS10" s="13">
        <v>0.31574371721802541</v>
      </c>
      <c r="AT10" s="13">
        <v>0.27956231306959889</v>
      </c>
      <c r="AV10" s="13">
        <v>0.37322439695387838</v>
      </c>
      <c r="AW10" s="13">
        <v>0.38240551971100267</v>
      </c>
      <c r="AX10" s="13">
        <v>0.3513316460501032</v>
      </c>
      <c r="AY10" s="13">
        <v>0.36235438390811819</v>
      </c>
      <c r="AZ10" s="13">
        <v>0.28491927195008321</v>
      </c>
      <c r="BB10" s="13">
        <v>0.30138825967549199</v>
      </c>
      <c r="BC10" s="13">
        <v>0.3649320340982885</v>
      </c>
      <c r="BD10" s="13">
        <v>0.33487051937218743</v>
      </c>
      <c r="BE10" s="13">
        <v>0.38396886745079079</v>
      </c>
      <c r="BF10" s="13">
        <v>0.31363366555774969</v>
      </c>
      <c r="BH10" s="13">
        <v>0.29261591069330239</v>
      </c>
      <c r="BI10" s="13">
        <v>0.38438572677690802</v>
      </c>
      <c r="BJ10" s="13">
        <v>0.32100986746618482</v>
      </c>
      <c r="BK10" s="13">
        <v>0.39151398269371768</v>
      </c>
      <c r="BL10" s="13">
        <v>0.35481746923284241</v>
      </c>
      <c r="BN10" s="13">
        <v>0.38846326471722609</v>
      </c>
      <c r="BO10" s="13">
        <v>0.32091685847016921</v>
      </c>
      <c r="BP10" s="13">
        <v>0.43207650024216848</v>
      </c>
      <c r="BQ10" s="13">
        <v>0.28282813727668682</v>
      </c>
      <c r="BR10" s="13">
        <v>0.29491978611549963</v>
      </c>
      <c r="BS10" s="13">
        <v>0.29684426163050598</v>
      </c>
    </row>
    <row r="11" spans="2:73" ht="19" customHeight="1" x14ac:dyDescent="0.35">
      <c r="B11" s="12" t="s">
        <v>227</v>
      </c>
      <c r="C11" s="13">
        <v>0.24567284394215641</v>
      </c>
      <c r="D11" s="13">
        <v>0.21060847645957631</v>
      </c>
      <c r="E11" s="13">
        <v>0.24945776663434099</v>
      </c>
      <c r="F11" s="13">
        <v>0.26658810451509568</v>
      </c>
      <c r="G11" s="13">
        <v>0.31707350372607462</v>
      </c>
      <c r="H11" s="13">
        <v>0.24594023212538349</v>
      </c>
      <c r="I11" s="13">
        <v>0.19239209343279931</v>
      </c>
      <c r="K11" s="13">
        <v>0.25884397146735649</v>
      </c>
      <c r="L11" s="13">
        <v>0.23306506163284249</v>
      </c>
      <c r="N11" s="13">
        <v>0.28197557881464919</v>
      </c>
      <c r="O11" s="13">
        <v>0.26323297476918739</v>
      </c>
      <c r="P11" s="13">
        <v>0.22124495824457299</v>
      </c>
      <c r="Q11" s="13">
        <v>0.2229230078561886</v>
      </c>
      <c r="S11" s="13">
        <v>0.21824312339525151</v>
      </c>
      <c r="T11" s="13">
        <v>0.31109841640418551</v>
      </c>
      <c r="U11" s="13">
        <v>0.25819734369724973</v>
      </c>
      <c r="V11" s="13">
        <v>0.24782505688003281</v>
      </c>
      <c r="W11" s="13">
        <v>0.26303338147539018</v>
      </c>
      <c r="X11" s="13">
        <v>0.20540599452376981</v>
      </c>
      <c r="Y11" s="13">
        <v>0.3144530718225414</v>
      </c>
      <c r="Z11" s="13">
        <v>0.1947203888964435</v>
      </c>
      <c r="AB11" s="13">
        <v>0.24924091780590141</v>
      </c>
      <c r="AC11" s="13">
        <v>0.25449421584349102</v>
      </c>
      <c r="AD11" s="13">
        <v>0.23448679236284309</v>
      </c>
      <c r="AE11" s="13">
        <v>0.23733655170912349</v>
      </c>
      <c r="AF11" s="13">
        <v>0.24899147506995781</v>
      </c>
      <c r="AH11" s="13">
        <v>0.28359226513257618</v>
      </c>
      <c r="AI11" s="13">
        <v>0.26546718914274181</v>
      </c>
      <c r="AJ11" s="13">
        <v>0.13859218611557109</v>
      </c>
      <c r="AK11" s="13">
        <v>0.27634821990968972</v>
      </c>
      <c r="AL11" s="13">
        <v>0.25735245883496971</v>
      </c>
      <c r="AM11" s="13">
        <v>0.20298908381968389</v>
      </c>
      <c r="AO11" s="13">
        <v>0.27850647294076097</v>
      </c>
      <c r="AP11" s="13">
        <v>0.25301066355889118</v>
      </c>
      <c r="AQ11" s="13">
        <v>0.16747761981580001</v>
      </c>
      <c r="AR11" s="13">
        <v>0.27543366745415321</v>
      </c>
      <c r="AS11" s="13">
        <v>0.29337352485552742</v>
      </c>
      <c r="AT11" s="13">
        <v>0.19489210412816901</v>
      </c>
      <c r="AV11" s="13">
        <v>0.27515221090828429</v>
      </c>
      <c r="AW11" s="13">
        <v>0.16849534024921509</v>
      </c>
      <c r="AX11" s="13">
        <v>0.26868648527754668</v>
      </c>
      <c r="AY11" s="13">
        <v>0.25806803804576722</v>
      </c>
      <c r="AZ11" s="13">
        <v>0.18008939586998929</v>
      </c>
      <c r="BB11" s="13">
        <v>0.2773893450881017</v>
      </c>
      <c r="BC11" s="13">
        <v>0.25560948974250941</v>
      </c>
      <c r="BD11" s="13">
        <v>0.17074301547399409</v>
      </c>
      <c r="BE11" s="13">
        <v>0.24842997285994031</v>
      </c>
      <c r="BF11" s="13">
        <v>0.23157670878660669</v>
      </c>
      <c r="BH11" s="13">
        <v>0.28441290463615571</v>
      </c>
      <c r="BI11" s="13">
        <v>0.24119683791238111</v>
      </c>
      <c r="BJ11" s="13">
        <v>0.18370668882380789</v>
      </c>
      <c r="BK11" s="13">
        <v>0.18258658537611039</v>
      </c>
      <c r="BL11" s="13">
        <v>0.27485124103060871</v>
      </c>
      <c r="BN11" s="13">
        <v>0.25122496559007462</v>
      </c>
      <c r="BO11" s="13">
        <v>0.2053933768507642</v>
      </c>
      <c r="BP11" s="13">
        <v>0.23502561878148959</v>
      </c>
      <c r="BQ11" s="13">
        <v>0.16039023431738519</v>
      </c>
      <c r="BR11" s="13">
        <v>0.20119270490773319</v>
      </c>
      <c r="BS11" s="13">
        <v>0.28609185619789801</v>
      </c>
    </row>
    <row r="12" spans="2:73" ht="19" customHeight="1" x14ac:dyDescent="0.35">
      <c r="B12" s="12" t="s">
        <v>228</v>
      </c>
      <c r="C12" s="13">
        <v>8.6790022611069925E-2</v>
      </c>
      <c r="D12" s="13">
        <v>0.14168267701642159</v>
      </c>
      <c r="E12" s="13">
        <v>0.1086270742630292</v>
      </c>
      <c r="F12" s="13">
        <v>8.8973571005865199E-2</v>
      </c>
      <c r="G12" s="13">
        <v>5.7805387821418051E-2</v>
      </c>
      <c r="H12" s="13">
        <v>0.12525894763465381</v>
      </c>
      <c r="I12" s="13">
        <v>3.8979810526865048E-2</v>
      </c>
      <c r="K12" s="13">
        <v>0.1061427312791156</v>
      </c>
      <c r="L12" s="13">
        <v>6.7636214858473861E-2</v>
      </c>
      <c r="N12" s="13">
        <v>8.2525159991397548E-2</v>
      </c>
      <c r="O12" s="13">
        <v>8.4406455703282299E-2</v>
      </c>
      <c r="P12" s="13">
        <v>0.1214103833607585</v>
      </c>
      <c r="Q12" s="13">
        <v>6.0314048135709418E-2</v>
      </c>
      <c r="S12" s="13">
        <v>0.12581033301747699</v>
      </c>
      <c r="T12" s="13">
        <v>6.7716035548896159E-2</v>
      </c>
      <c r="U12" s="13">
        <v>5.4855015705181587E-2</v>
      </c>
      <c r="V12" s="13">
        <v>9.3622851268412979E-2</v>
      </c>
      <c r="W12" s="13">
        <v>5.0486604468838292E-2</v>
      </c>
      <c r="X12" s="13">
        <v>0.10237544555089841</v>
      </c>
      <c r="Y12" s="13">
        <v>7.4461199369070336E-2</v>
      </c>
      <c r="Z12" s="13">
        <v>4.8972673143972752E-2</v>
      </c>
      <c r="AB12" s="13">
        <v>7.9562118618122415E-2</v>
      </c>
      <c r="AC12" s="13">
        <v>7.7272067382963772E-2</v>
      </c>
      <c r="AD12" s="13">
        <v>9.1686031702131382E-2</v>
      </c>
      <c r="AE12" s="13">
        <v>0.1032638252226294</v>
      </c>
      <c r="AF12" s="13">
        <v>0.13667692321952579</v>
      </c>
      <c r="AH12" s="13">
        <v>0.1045504708880496</v>
      </c>
      <c r="AI12" s="13">
        <v>7.5849054104747446E-2</v>
      </c>
      <c r="AJ12" s="13">
        <v>0.1058046634054977</v>
      </c>
      <c r="AK12" s="13">
        <v>6.2445799131686061E-2</v>
      </c>
      <c r="AL12" s="13">
        <v>0.1404169764240108</v>
      </c>
      <c r="AM12" s="13">
        <v>5.1099163573667811E-2</v>
      </c>
      <c r="AO12" s="13">
        <v>0.1041700776040581</v>
      </c>
      <c r="AP12" s="13">
        <v>8.1933201075916215E-2</v>
      </c>
      <c r="AQ12" s="13">
        <v>9.0827132560262591E-2</v>
      </c>
      <c r="AR12" s="13">
        <v>7.0492637651601742E-2</v>
      </c>
      <c r="AS12" s="13">
        <v>0.11228615280913321</v>
      </c>
      <c r="AT12" s="13">
        <v>6.5373433658065569E-2</v>
      </c>
      <c r="AV12" s="13">
        <v>9.6305463054890683E-2</v>
      </c>
      <c r="AW12" s="13">
        <v>9.8672755438907397E-2</v>
      </c>
      <c r="AX12" s="13">
        <v>7.0064732948955613E-2</v>
      </c>
      <c r="AY12" s="13">
        <v>0.1240322152505849</v>
      </c>
      <c r="AZ12" s="13">
        <v>6.4733112402951612E-2</v>
      </c>
      <c r="BB12" s="13">
        <v>0.10475435963370559</v>
      </c>
      <c r="BC12" s="13">
        <v>6.5023808857934351E-2</v>
      </c>
      <c r="BD12" s="13">
        <v>9.2675941092367792E-2</v>
      </c>
      <c r="BE12" s="13">
        <v>2.685618278445279E-2</v>
      </c>
      <c r="BF12" s="13">
        <v>0.17276641680624821</v>
      </c>
      <c r="BH12" s="13">
        <v>0.1136834390658143</v>
      </c>
      <c r="BI12" s="13">
        <v>6.6803115692614976E-2</v>
      </c>
      <c r="BJ12" s="13">
        <v>7.7325603910317661E-2</v>
      </c>
      <c r="BK12" s="13">
        <v>2.87224977901109E-2</v>
      </c>
      <c r="BL12" s="13">
        <v>0.105346019483854</v>
      </c>
      <c r="BN12" s="13">
        <v>6.9252366549425098E-2</v>
      </c>
      <c r="BO12" s="13">
        <v>5.000649841426752E-2</v>
      </c>
      <c r="BP12" s="13">
        <v>4.5887830022185883E-2</v>
      </c>
      <c r="BQ12" s="13">
        <v>0.11504011572544171</v>
      </c>
      <c r="BR12" s="13">
        <v>0.1594967806025398</v>
      </c>
      <c r="BS12" s="13">
        <v>0.12201850501733461</v>
      </c>
    </row>
    <row r="13" spans="2:73" ht="19" customHeight="1" x14ac:dyDescent="0.35">
      <c r="B13" s="12" t="s">
        <v>96</v>
      </c>
      <c r="C13" s="13">
        <v>0.19489316644974619</v>
      </c>
      <c r="D13" s="13">
        <v>0.23246588551669889</v>
      </c>
      <c r="E13" s="13">
        <v>0.17798042295925651</v>
      </c>
      <c r="F13" s="13">
        <v>0.1986584972769353</v>
      </c>
      <c r="G13" s="13">
        <v>0.20097534736755229</v>
      </c>
      <c r="H13" s="13">
        <v>0.19181982735072761</v>
      </c>
      <c r="I13" s="13">
        <v>0.18596984410499201</v>
      </c>
      <c r="K13" s="13">
        <v>0.1481442265880541</v>
      </c>
      <c r="L13" s="13">
        <v>0.2420894566271164</v>
      </c>
      <c r="N13" s="13">
        <v>0.1109514515243073</v>
      </c>
      <c r="O13" s="13">
        <v>0.18835261329740721</v>
      </c>
      <c r="P13" s="13">
        <v>0.2185844476887881</v>
      </c>
      <c r="Q13" s="13">
        <v>0.24545464592119429</v>
      </c>
      <c r="S13" s="13">
        <v>0.20145920258715791</v>
      </c>
      <c r="T13" s="13">
        <v>0.20058609602913741</v>
      </c>
      <c r="U13" s="13">
        <v>0.1567271944431686</v>
      </c>
      <c r="V13" s="13">
        <v>0.13833753366613069</v>
      </c>
      <c r="W13" s="13">
        <v>0.25547335086136053</v>
      </c>
      <c r="X13" s="13">
        <v>0.16686539332357611</v>
      </c>
      <c r="Y13" s="13">
        <v>0.1512325350146759</v>
      </c>
      <c r="Z13" s="13">
        <v>0.25174062688717741</v>
      </c>
      <c r="AB13" s="13">
        <v>0.25301098683867729</v>
      </c>
      <c r="AC13" s="13">
        <v>0.1830872011977063</v>
      </c>
      <c r="AD13" s="13">
        <v>0.1885069256831039</v>
      </c>
      <c r="AE13" s="13">
        <v>0.19683668905763629</v>
      </c>
      <c r="AF13" s="13">
        <v>5.3499292665588012E-2</v>
      </c>
      <c r="AH13" s="13">
        <v>0.19013722048165471</v>
      </c>
      <c r="AI13" s="13">
        <v>0.12863296310824121</v>
      </c>
      <c r="AJ13" s="13">
        <v>0.18792826937251861</v>
      </c>
      <c r="AK13" s="13">
        <v>0.15316983191129091</v>
      </c>
      <c r="AL13" s="13">
        <v>0.20858963287356599</v>
      </c>
      <c r="AM13" s="13">
        <v>0.19860418507762731</v>
      </c>
      <c r="AO13" s="13">
        <v>0.19550342946298069</v>
      </c>
      <c r="AP13" s="13">
        <v>0.1223845672826453</v>
      </c>
      <c r="AQ13" s="13">
        <v>0.18802094255251389</v>
      </c>
      <c r="AR13" s="13">
        <v>0.16210575187039081</v>
      </c>
      <c r="AS13" s="13">
        <v>0.19504707291069609</v>
      </c>
      <c r="AT13" s="13">
        <v>0.19376287607374809</v>
      </c>
      <c r="AV13" s="13">
        <v>0.12469986401709959</v>
      </c>
      <c r="AW13" s="13">
        <v>0.1789729722758987</v>
      </c>
      <c r="AX13" s="13">
        <v>0.14699039972277961</v>
      </c>
      <c r="AY13" s="13">
        <v>0.17288172780007149</v>
      </c>
      <c r="AZ13" s="13">
        <v>0.19134831204231739</v>
      </c>
      <c r="BB13" s="13">
        <v>0.19807275823442119</v>
      </c>
      <c r="BC13" s="13">
        <v>0.1576406231406729</v>
      </c>
      <c r="BD13" s="13">
        <v>0.1483456616178353</v>
      </c>
      <c r="BE13" s="13">
        <v>0.13531788121461091</v>
      </c>
      <c r="BF13" s="13">
        <v>0.20006206244979</v>
      </c>
      <c r="BH13" s="13">
        <v>0.19583787814457501</v>
      </c>
      <c r="BI13" s="13">
        <v>0.15318094572466631</v>
      </c>
      <c r="BJ13" s="13">
        <v>0.14410884818502079</v>
      </c>
      <c r="BK13" s="13">
        <v>0.1730747151829215</v>
      </c>
      <c r="BL13" s="13">
        <v>0.1765927733275319</v>
      </c>
      <c r="BN13" s="13">
        <v>0.14242337668203761</v>
      </c>
      <c r="BO13" s="13">
        <v>0.20462416674840769</v>
      </c>
      <c r="BP13" s="13">
        <v>0.10065795588313541</v>
      </c>
      <c r="BQ13" s="13">
        <v>0.15446659427183579</v>
      </c>
      <c r="BR13" s="13">
        <v>0.25281973468832852</v>
      </c>
      <c r="BS13" s="13">
        <v>0.1947476977921058</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U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225</v>
      </c>
      <c r="C9" s="13">
        <v>0.1062084698850856</v>
      </c>
      <c r="D9" s="13">
        <v>0.2037255526291547</v>
      </c>
      <c r="E9" s="13">
        <v>0.1681643232210383</v>
      </c>
      <c r="F9" s="13">
        <v>0.1052443664930552</v>
      </c>
      <c r="G9" s="13">
        <v>5.9579042708651962E-2</v>
      </c>
      <c r="H9" s="13">
        <v>8.1485815885709675E-2</v>
      </c>
      <c r="I9" s="13">
        <v>7.1024907791381015E-2</v>
      </c>
      <c r="K9" s="13">
        <v>0.11523646651025</v>
      </c>
      <c r="L9" s="13">
        <v>9.5130501501209816E-2</v>
      </c>
      <c r="N9" s="13">
        <v>0.15105685852402631</v>
      </c>
      <c r="O9" s="13">
        <v>7.9840393356871167E-2</v>
      </c>
      <c r="P9" s="13">
        <v>0.10868842286697759</v>
      </c>
      <c r="Q9" s="13">
        <v>0.10094325801116449</v>
      </c>
      <c r="S9" s="13">
        <v>0.1146980201421349</v>
      </c>
      <c r="T9" s="13">
        <v>0.1199131519101925</v>
      </c>
      <c r="U9" s="13">
        <v>7.0652947249576381E-2</v>
      </c>
      <c r="V9" s="13">
        <v>0.14081678163341341</v>
      </c>
      <c r="W9" s="13">
        <v>8.8429178297590796E-2</v>
      </c>
      <c r="X9" s="13">
        <v>8.4687895980414166E-2</v>
      </c>
      <c r="Y9" s="13">
        <v>5.1878664591543742E-2</v>
      </c>
      <c r="Z9" s="13">
        <v>9.3683306541280598E-2</v>
      </c>
      <c r="AB9" s="13">
        <v>9.0218416475281865E-2</v>
      </c>
      <c r="AC9" s="13">
        <v>0.10380934845792809</v>
      </c>
      <c r="AD9" s="13">
        <v>6.8431281877530781E-2</v>
      </c>
      <c r="AE9" s="13">
        <v>0.11371599157358819</v>
      </c>
      <c r="AF9" s="13">
        <v>0.21649160123735739</v>
      </c>
      <c r="AH9" s="13">
        <v>0.1421452900291636</v>
      </c>
      <c r="AI9" s="13">
        <v>0.1114122968098655</v>
      </c>
      <c r="AJ9" s="13">
        <v>7.9194860967124178E-2</v>
      </c>
      <c r="AK9" s="13">
        <v>6.806616899309266E-2</v>
      </c>
      <c r="AL9" s="13">
        <v>0.16681023316001731</v>
      </c>
      <c r="AM9" s="13">
        <v>4.3439880032144752E-2</v>
      </c>
      <c r="AO9" s="13">
        <v>0.13827075411795281</v>
      </c>
      <c r="AP9" s="13">
        <v>0.12988853972323039</v>
      </c>
      <c r="AQ9" s="13">
        <v>7.8171094277045175E-2</v>
      </c>
      <c r="AR9" s="13">
        <v>5.8434440699813732E-2</v>
      </c>
      <c r="AS9" s="13">
        <v>0.15283447389304691</v>
      </c>
      <c r="AT9" s="13">
        <v>4.0928653145905269E-2</v>
      </c>
      <c r="AV9" s="13">
        <v>0.12695158257922159</v>
      </c>
      <c r="AW9" s="13">
        <v>0.14263385769848569</v>
      </c>
      <c r="AX9" s="13">
        <v>7.1485307249014321E-2</v>
      </c>
      <c r="AY9" s="13">
        <v>0.17797212881842561</v>
      </c>
      <c r="AZ9" s="13">
        <v>7.1847613393154694E-2</v>
      </c>
      <c r="BB9" s="13">
        <v>0.12599827237464339</v>
      </c>
      <c r="BC9" s="13">
        <v>0.10029122973302811</v>
      </c>
      <c r="BD9" s="13">
        <v>6.0625809469521862E-2</v>
      </c>
      <c r="BE9" s="13">
        <v>6.0120635657369671E-2</v>
      </c>
      <c r="BF9" s="13">
        <v>0.15760541550344209</v>
      </c>
      <c r="BH9" s="13">
        <v>0.119196458162798</v>
      </c>
      <c r="BI9" s="13">
        <v>9.9680062587372609E-2</v>
      </c>
      <c r="BJ9" s="13">
        <v>7.1748340670634916E-2</v>
      </c>
      <c r="BK9" s="13">
        <v>2.4975136669793299E-2</v>
      </c>
      <c r="BL9" s="13">
        <v>0.18311098256452549</v>
      </c>
      <c r="BN9" s="13">
        <v>0.1028114843694161</v>
      </c>
      <c r="BO9" s="13">
        <v>6.0662558548833657E-2</v>
      </c>
      <c r="BP9" s="13">
        <v>8.4845588346520298E-2</v>
      </c>
      <c r="BQ9" s="13">
        <v>0.1051966126568719</v>
      </c>
      <c r="BR9" s="13">
        <v>0.19801012876607221</v>
      </c>
      <c r="BS9" s="13">
        <v>0.1332040839392051</v>
      </c>
    </row>
    <row r="10" spans="2:73" ht="19" customHeight="1" x14ac:dyDescent="0.35">
      <c r="B10" s="12" t="s">
        <v>226</v>
      </c>
      <c r="C10" s="13">
        <v>0.3227736288138402</v>
      </c>
      <c r="D10" s="13">
        <v>0.30969987153859763</v>
      </c>
      <c r="E10" s="13">
        <v>0.37100118698794771</v>
      </c>
      <c r="F10" s="13">
        <v>0.3156483795823693</v>
      </c>
      <c r="G10" s="13">
        <v>0.36207103030617049</v>
      </c>
      <c r="H10" s="13">
        <v>0.33554445501921099</v>
      </c>
      <c r="I10" s="13">
        <v>0.26017926845360451</v>
      </c>
      <c r="K10" s="13">
        <v>0.34795575030931031</v>
      </c>
      <c r="L10" s="13">
        <v>0.29833158859746611</v>
      </c>
      <c r="N10" s="13">
        <v>0.34602537333873018</v>
      </c>
      <c r="O10" s="13">
        <v>0.33159042970719188</v>
      </c>
      <c r="P10" s="13">
        <v>0.31715388201281708</v>
      </c>
      <c r="Q10" s="13">
        <v>0.30191349344000212</v>
      </c>
      <c r="S10" s="13">
        <v>0.33468560050637441</v>
      </c>
      <c r="T10" s="13">
        <v>0.36183754906197713</v>
      </c>
      <c r="U10" s="13">
        <v>0.33111662496140198</v>
      </c>
      <c r="V10" s="13">
        <v>0.3076892800290279</v>
      </c>
      <c r="W10" s="13">
        <v>0.2927468781169919</v>
      </c>
      <c r="X10" s="13">
        <v>0.33981917264758998</v>
      </c>
      <c r="Y10" s="13">
        <v>0.30589979154105018</v>
      </c>
      <c r="Z10" s="13">
        <v>0.26603695595871452</v>
      </c>
      <c r="AB10" s="13">
        <v>0.27937704363811888</v>
      </c>
      <c r="AC10" s="13">
        <v>0.33845295404888098</v>
      </c>
      <c r="AD10" s="13">
        <v>0.36217547854942789</v>
      </c>
      <c r="AE10" s="13">
        <v>0.28898792649089072</v>
      </c>
      <c r="AF10" s="13">
        <v>0.34603554467616038</v>
      </c>
      <c r="AH10" s="13">
        <v>0.34879339211301341</v>
      </c>
      <c r="AI10" s="13">
        <v>0.37691751654647909</v>
      </c>
      <c r="AJ10" s="13">
        <v>0.2299116109390523</v>
      </c>
      <c r="AK10" s="13">
        <v>0.31615396479681901</v>
      </c>
      <c r="AL10" s="13">
        <v>0.35319272679497621</v>
      </c>
      <c r="AM10" s="13">
        <v>0.26648676183587883</v>
      </c>
      <c r="AO10" s="13">
        <v>0.34221609306793288</v>
      </c>
      <c r="AP10" s="13">
        <v>0.37114583433916543</v>
      </c>
      <c r="AQ10" s="13">
        <v>0.22172458143369611</v>
      </c>
      <c r="AR10" s="13">
        <v>0.34316806405559142</v>
      </c>
      <c r="AS10" s="13">
        <v>0.36919789449973311</v>
      </c>
      <c r="AT10" s="13">
        <v>0.26788070834170419</v>
      </c>
      <c r="AV10" s="13">
        <v>0.41222910708078259</v>
      </c>
      <c r="AW10" s="13">
        <v>0.26009712509564559</v>
      </c>
      <c r="AX10" s="13">
        <v>0.2995863313619811</v>
      </c>
      <c r="AY10" s="13">
        <v>0.3689661643506994</v>
      </c>
      <c r="AZ10" s="13">
        <v>0.27650521809933648</v>
      </c>
      <c r="BB10" s="13">
        <v>0.34088123886859711</v>
      </c>
      <c r="BC10" s="13">
        <v>0.3837515610140706</v>
      </c>
      <c r="BD10" s="13">
        <v>0.22859210966739779</v>
      </c>
      <c r="BE10" s="13">
        <v>0.29212764618220738</v>
      </c>
      <c r="BF10" s="13">
        <v>0.37489753676783982</v>
      </c>
      <c r="BH10" s="13">
        <v>0.34914686687706198</v>
      </c>
      <c r="BI10" s="13">
        <v>0.40543501117394332</v>
      </c>
      <c r="BJ10" s="13">
        <v>0.2424954851026308</v>
      </c>
      <c r="BK10" s="13">
        <v>0.23760052847994911</v>
      </c>
      <c r="BL10" s="13">
        <v>0.31292516839515022</v>
      </c>
      <c r="BN10" s="13">
        <v>0.35046559249181258</v>
      </c>
      <c r="BO10" s="13">
        <v>0.2667815577048776</v>
      </c>
      <c r="BP10" s="13">
        <v>0.29877100049761129</v>
      </c>
      <c r="BQ10" s="13">
        <v>0.25037060629835428</v>
      </c>
      <c r="BR10" s="13">
        <v>0.35680826748283351</v>
      </c>
      <c r="BS10" s="13">
        <v>0.33253682358445569</v>
      </c>
    </row>
    <row r="11" spans="2:73" ht="19" customHeight="1" x14ac:dyDescent="0.35">
      <c r="B11" s="12" t="s">
        <v>227</v>
      </c>
      <c r="C11" s="13">
        <v>0.25417125634032889</v>
      </c>
      <c r="D11" s="13">
        <v>0.1970552911705791</v>
      </c>
      <c r="E11" s="13">
        <v>0.1853878543891187</v>
      </c>
      <c r="F11" s="13">
        <v>0.24418164713099169</v>
      </c>
      <c r="G11" s="13">
        <v>0.26299321899289813</v>
      </c>
      <c r="H11" s="13">
        <v>0.2800844846784481</v>
      </c>
      <c r="I11" s="13">
        <v>0.31042987783868209</v>
      </c>
      <c r="K11" s="13">
        <v>0.2661968909538992</v>
      </c>
      <c r="L11" s="13">
        <v>0.24272846690219491</v>
      </c>
      <c r="N11" s="13">
        <v>0.26725224604618097</v>
      </c>
      <c r="O11" s="13">
        <v>0.28119155025892562</v>
      </c>
      <c r="P11" s="13">
        <v>0.24738777647987459</v>
      </c>
      <c r="Q11" s="13">
        <v>0.2194840523737156</v>
      </c>
      <c r="S11" s="13">
        <v>0.24738589585795021</v>
      </c>
      <c r="T11" s="13">
        <v>0.24519904950437929</v>
      </c>
      <c r="U11" s="13">
        <v>0.2394114948985791</v>
      </c>
      <c r="V11" s="13">
        <v>0.21659638488040711</v>
      </c>
      <c r="W11" s="13">
        <v>0.27397402806095139</v>
      </c>
      <c r="X11" s="13">
        <v>0.3105118991200394</v>
      </c>
      <c r="Y11" s="13">
        <v>0.33289972458539968</v>
      </c>
      <c r="Z11" s="13">
        <v>0.2383031557763764</v>
      </c>
      <c r="AB11" s="13">
        <v>0.24963606833679411</v>
      </c>
      <c r="AC11" s="13">
        <v>0.24378048604245789</v>
      </c>
      <c r="AD11" s="13">
        <v>0.25932668031635808</v>
      </c>
      <c r="AE11" s="13">
        <v>0.26465841502760551</v>
      </c>
      <c r="AF11" s="13">
        <v>0.26393257368366557</v>
      </c>
      <c r="AH11" s="13">
        <v>0.23344030986073219</v>
      </c>
      <c r="AI11" s="13">
        <v>0.25464445099517058</v>
      </c>
      <c r="AJ11" s="13">
        <v>0.34546441768575631</v>
      </c>
      <c r="AK11" s="13">
        <v>0.27703425073411919</v>
      </c>
      <c r="AL11" s="13">
        <v>0.21383550318991421</v>
      </c>
      <c r="AM11" s="13">
        <v>0.30209486674985991</v>
      </c>
      <c r="AO11" s="13">
        <v>0.22325293928951009</v>
      </c>
      <c r="AP11" s="13">
        <v>0.2350833234450225</v>
      </c>
      <c r="AQ11" s="13">
        <v>0.34331841308767891</v>
      </c>
      <c r="AR11" s="13">
        <v>0.30801057829760342</v>
      </c>
      <c r="AS11" s="13">
        <v>0.23016210090879199</v>
      </c>
      <c r="AT11" s="13">
        <v>0.32499615036262658</v>
      </c>
      <c r="AV11" s="13">
        <v>0.22217908950992879</v>
      </c>
      <c r="AW11" s="13">
        <v>0.25606930608267608</v>
      </c>
      <c r="AX11" s="13">
        <v>0.30627793040743501</v>
      </c>
      <c r="AY11" s="13">
        <v>0.18112620589491499</v>
      </c>
      <c r="AZ11" s="13">
        <v>0.31695611326807821</v>
      </c>
      <c r="BB11" s="13">
        <v>0.25732506624122059</v>
      </c>
      <c r="BC11" s="13">
        <v>0.25037509251354928</v>
      </c>
      <c r="BD11" s="13">
        <v>0.31972329258834642</v>
      </c>
      <c r="BE11" s="13">
        <v>0.31689504010569752</v>
      </c>
      <c r="BF11" s="13">
        <v>9.1429114560705432E-2</v>
      </c>
      <c r="BH11" s="13">
        <v>0.24814453804508349</v>
      </c>
      <c r="BI11" s="13">
        <v>0.22099150953580141</v>
      </c>
      <c r="BJ11" s="13">
        <v>0.31865673841676201</v>
      </c>
      <c r="BK11" s="13">
        <v>0.37636354986550707</v>
      </c>
      <c r="BL11" s="13">
        <v>0.21655865925493881</v>
      </c>
      <c r="BN11" s="13">
        <v>0.26068134862082393</v>
      </c>
      <c r="BO11" s="13">
        <v>0.23105010849350349</v>
      </c>
      <c r="BP11" s="13">
        <v>0.28991028136261432</v>
      </c>
      <c r="BQ11" s="13">
        <v>0.31478646843657798</v>
      </c>
      <c r="BR11" s="13">
        <v>9.6226458598129588E-2</v>
      </c>
      <c r="BS11" s="13">
        <v>0.2702062484393109</v>
      </c>
    </row>
    <row r="12" spans="2:73" ht="19" customHeight="1" x14ac:dyDescent="0.35">
      <c r="B12" s="12" t="s">
        <v>228</v>
      </c>
      <c r="C12" s="13">
        <v>0.1013275518115829</v>
      </c>
      <c r="D12" s="13">
        <v>7.7480277002803299E-2</v>
      </c>
      <c r="E12" s="13">
        <v>7.5171572128773997E-2</v>
      </c>
      <c r="F12" s="13">
        <v>0.1245540609709546</v>
      </c>
      <c r="G12" s="13">
        <v>9.0631767476197722E-2</v>
      </c>
      <c r="H12" s="13">
        <v>0.1199912818743718</v>
      </c>
      <c r="I12" s="13">
        <v>0.1102211995826556</v>
      </c>
      <c r="K12" s="13">
        <v>0.10597394459380501</v>
      </c>
      <c r="L12" s="13">
        <v>9.6913516411831463E-2</v>
      </c>
      <c r="N12" s="13">
        <v>8.6904083540459948E-2</v>
      </c>
      <c r="O12" s="13">
        <v>0.10282711497000541</v>
      </c>
      <c r="P12" s="13">
        <v>0.11149921443675161</v>
      </c>
      <c r="Q12" s="13">
        <v>9.842875721988989E-2</v>
      </c>
      <c r="S12" s="13">
        <v>9.8960806294365128E-2</v>
      </c>
      <c r="T12" s="13">
        <v>9.838254433751438E-2</v>
      </c>
      <c r="U12" s="13">
        <v>0.13083938827001321</v>
      </c>
      <c r="V12" s="13">
        <v>0.1098841049446367</v>
      </c>
      <c r="W12" s="13">
        <v>0.11997466396886231</v>
      </c>
      <c r="X12" s="13">
        <v>8.9156336359568933E-2</v>
      </c>
      <c r="Y12" s="13">
        <v>4.9971184431701107E-2</v>
      </c>
      <c r="Z12" s="13">
        <v>9.2263690913285096E-2</v>
      </c>
      <c r="AB12" s="13">
        <v>9.6760264571537441E-2</v>
      </c>
      <c r="AC12" s="13">
        <v>0.1027782206718858</v>
      </c>
      <c r="AD12" s="13">
        <v>9.7678878234388186E-2</v>
      </c>
      <c r="AE12" s="13">
        <v>0.1399407267979797</v>
      </c>
      <c r="AF12" s="13">
        <v>0.1086235754736788</v>
      </c>
      <c r="AH12" s="13">
        <v>8.0091715496490121E-2</v>
      </c>
      <c r="AI12" s="13">
        <v>9.3496396372962184E-2</v>
      </c>
      <c r="AJ12" s="13">
        <v>0.1609269120990092</v>
      </c>
      <c r="AK12" s="13">
        <v>7.6063308115225658E-2</v>
      </c>
      <c r="AL12" s="13">
        <v>8.5860737845666169E-2</v>
      </c>
      <c r="AM12" s="13">
        <v>0.167775039290502</v>
      </c>
      <c r="AO12" s="13">
        <v>8.8262394492777382E-2</v>
      </c>
      <c r="AP12" s="13">
        <v>9.2213669611576551E-2</v>
      </c>
      <c r="AQ12" s="13">
        <v>0.14476498812495031</v>
      </c>
      <c r="AR12" s="13">
        <v>6.9543476017671385E-2</v>
      </c>
      <c r="AS12" s="13">
        <v>6.5186890896471408E-2</v>
      </c>
      <c r="AT12" s="13">
        <v>0.16695435538350231</v>
      </c>
      <c r="AV12" s="13">
        <v>8.8399669531326247E-2</v>
      </c>
      <c r="AW12" s="13">
        <v>0.15371417591240749</v>
      </c>
      <c r="AX12" s="13">
        <v>8.9452064659010372E-2</v>
      </c>
      <c r="AY12" s="13">
        <v>0.10576072142609361</v>
      </c>
      <c r="AZ12" s="13">
        <v>0.15473189137501431</v>
      </c>
      <c r="BB12" s="13">
        <v>8.1504423015848676E-2</v>
      </c>
      <c r="BC12" s="13">
        <v>0.11046750141015151</v>
      </c>
      <c r="BD12" s="13">
        <v>0.1961132047259227</v>
      </c>
      <c r="BE12" s="13">
        <v>9.4318174477877118E-2</v>
      </c>
      <c r="BF12" s="13">
        <v>0.16116871221473769</v>
      </c>
      <c r="BH12" s="13">
        <v>9.2422227264233575E-2</v>
      </c>
      <c r="BI12" s="13">
        <v>0.11886649961355571</v>
      </c>
      <c r="BJ12" s="13">
        <v>0.17730977593051819</v>
      </c>
      <c r="BK12" s="13">
        <v>9.2629877561442198E-2</v>
      </c>
      <c r="BL12" s="13">
        <v>0.1010371112029793</v>
      </c>
      <c r="BN12" s="13">
        <v>0.11369736164027409</v>
      </c>
      <c r="BO12" s="13">
        <v>0.17283954880982161</v>
      </c>
      <c r="BP12" s="13">
        <v>0.1111094881614151</v>
      </c>
      <c r="BQ12" s="13">
        <v>0.14665101389415311</v>
      </c>
      <c r="BR12" s="13">
        <v>0.1077848292472935</v>
      </c>
      <c r="BS12" s="13">
        <v>6.8555631022995861E-2</v>
      </c>
    </row>
    <row r="13" spans="2:73" ht="19" customHeight="1" x14ac:dyDescent="0.35">
      <c r="B13" s="12" t="s">
        <v>96</v>
      </c>
      <c r="C13" s="13">
        <v>0.2155190931491624</v>
      </c>
      <c r="D13" s="13">
        <v>0.2120390076588653</v>
      </c>
      <c r="E13" s="13">
        <v>0.20027506327312131</v>
      </c>
      <c r="F13" s="13">
        <v>0.21037154582262901</v>
      </c>
      <c r="G13" s="13">
        <v>0.22472494051608161</v>
      </c>
      <c r="H13" s="13">
        <v>0.18289396254225951</v>
      </c>
      <c r="I13" s="13">
        <v>0.2481447463336767</v>
      </c>
      <c r="K13" s="13">
        <v>0.16463694763273551</v>
      </c>
      <c r="L13" s="13">
        <v>0.26689592658729772</v>
      </c>
      <c r="N13" s="13">
        <v>0.1487614385506027</v>
      </c>
      <c r="O13" s="13">
        <v>0.204550511707006</v>
      </c>
      <c r="P13" s="13">
        <v>0.21527070420357891</v>
      </c>
      <c r="Q13" s="13">
        <v>0.27923043895522792</v>
      </c>
      <c r="S13" s="13">
        <v>0.2042696771991753</v>
      </c>
      <c r="T13" s="13">
        <v>0.17466770518593649</v>
      </c>
      <c r="U13" s="13">
        <v>0.2279795446204293</v>
      </c>
      <c r="V13" s="13">
        <v>0.22501344851251501</v>
      </c>
      <c r="W13" s="13">
        <v>0.22487525155560351</v>
      </c>
      <c r="X13" s="13">
        <v>0.17582469589238769</v>
      </c>
      <c r="Y13" s="13">
        <v>0.25935063485030529</v>
      </c>
      <c r="Z13" s="13">
        <v>0.30971289081034342</v>
      </c>
      <c r="AB13" s="13">
        <v>0.28400820697826779</v>
      </c>
      <c r="AC13" s="13">
        <v>0.21117899077884711</v>
      </c>
      <c r="AD13" s="13">
        <v>0.21238768102229499</v>
      </c>
      <c r="AE13" s="13">
        <v>0.19269694010993599</v>
      </c>
      <c r="AF13" s="13">
        <v>6.4916704929137911E-2</v>
      </c>
      <c r="AH13" s="13">
        <v>0.19552929250060069</v>
      </c>
      <c r="AI13" s="13">
        <v>0.16352933927552249</v>
      </c>
      <c r="AJ13" s="13">
        <v>0.1845021983090579</v>
      </c>
      <c r="AK13" s="13">
        <v>0.26268230736074338</v>
      </c>
      <c r="AL13" s="13">
        <v>0.18030079900942569</v>
      </c>
      <c r="AM13" s="13">
        <v>0.22020345209161479</v>
      </c>
      <c r="AO13" s="13">
        <v>0.20799781903182679</v>
      </c>
      <c r="AP13" s="13">
        <v>0.17166863288100501</v>
      </c>
      <c r="AQ13" s="13">
        <v>0.2120209230766297</v>
      </c>
      <c r="AR13" s="13">
        <v>0.22084344092932021</v>
      </c>
      <c r="AS13" s="13">
        <v>0.18261863980195661</v>
      </c>
      <c r="AT13" s="13">
        <v>0.1992401327662616</v>
      </c>
      <c r="AV13" s="13">
        <v>0.15024055129874089</v>
      </c>
      <c r="AW13" s="13">
        <v>0.18748553521078501</v>
      </c>
      <c r="AX13" s="13">
        <v>0.23319836632255919</v>
      </c>
      <c r="AY13" s="13">
        <v>0.16617477950986639</v>
      </c>
      <c r="AZ13" s="13">
        <v>0.17995916386441621</v>
      </c>
      <c r="BB13" s="13">
        <v>0.19429099949969</v>
      </c>
      <c r="BC13" s="13">
        <v>0.15511461532920051</v>
      </c>
      <c r="BD13" s="13">
        <v>0.19494558354881111</v>
      </c>
      <c r="BE13" s="13">
        <v>0.2365385035768483</v>
      </c>
      <c r="BF13" s="13">
        <v>0.21489922095327491</v>
      </c>
      <c r="BH13" s="13">
        <v>0.1910899096508229</v>
      </c>
      <c r="BI13" s="13">
        <v>0.15502691708932681</v>
      </c>
      <c r="BJ13" s="13">
        <v>0.18978965987945409</v>
      </c>
      <c r="BK13" s="13">
        <v>0.26843090742330838</v>
      </c>
      <c r="BL13" s="13">
        <v>0.18636807858240609</v>
      </c>
      <c r="BN13" s="13">
        <v>0.17234421287767329</v>
      </c>
      <c r="BO13" s="13">
        <v>0.26866622644296362</v>
      </c>
      <c r="BP13" s="13">
        <v>0.2153636416318388</v>
      </c>
      <c r="BQ13" s="13">
        <v>0.18299529871404291</v>
      </c>
      <c r="BR13" s="13">
        <v>0.24117031590567151</v>
      </c>
      <c r="BS13" s="13">
        <v>0.19549721301403239</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U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225</v>
      </c>
      <c r="C9" s="13">
        <v>0.1220678385691277</v>
      </c>
      <c r="D9" s="13">
        <v>0.1041676513403355</v>
      </c>
      <c r="E9" s="13">
        <v>0.13639434395462799</v>
      </c>
      <c r="F9" s="13">
        <v>8.3431553629806685E-2</v>
      </c>
      <c r="G9" s="13">
        <v>0.1094192348892144</v>
      </c>
      <c r="H9" s="13">
        <v>0.12575374133452619</v>
      </c>
      <c r="I9" s="13">
        <v>0.1510216039230397</v>
      </c>
      <c r="K9" s="13">
        <v>0.1511124458106389</v>
      </c>
      <c r="L9" s="13">
        <v>9.3302965879010505E-2</v>
      </c>
      <c r="N9" s="13">
        <v>0.18091731566374561</v>
      </c>
      <c r="O9" s="13">
        <v>0.13182574792672719</v>
      </c>
      <c r="P9" s="13">
        <v>7.9654415489818609E-2</v>
      </c>
      <c r="Q9" s="13">
        <v>0.10860711478214601</v>
      </c>
      <c r="S9" s="13">
        <v>0.11594441815503991</v>
      </c>
      <c r="T9" s="13">
        <v>8.4048562149504374E-2</v>
      </c>
      <c r="U9" s="13">
        <v>7.3538553798027428E-2</v>
      </c>
      <c r="V9" s="13">
        <v>0.1868453196375027</v>
      </c>
      <c r="W9" s="13">
        <v>0.15402621596007379</v>
      </c>
      <c r="X9" s="13">
        <v>0.1046354591385316</v>
      </c>
      <c r="Y9" s="13">
        <v>0.17026011218940279</v>
      </c>
      <c r="Z9" s="13">
        <v>9.003085759255687E-2</v>
      </c>
      <c r="AB9" s="13">
        <v>0.1065296050120232</v>
      </c>
      <c r="AC9" s="13">
        <v>0.1074602103354609</v>
      </c>
      <c r="AD9" s="13">
        <v>0.10753518829946621</v>
      </c>
      <c r="AE9" s="13">
        <v>0.18610723415273869</v>
      </c>
      <c r="AF9" s="13">
        <v>0.1858269415374324</v>
      </c>
      <c r="AH9" s="13">
        <v>0.1042687818155065</v>
      </c>
      <c r="AI9" s="13">
        <v>0.1176329987443183</v>
      </c>
      <c r="AJ9" s="13">
        <v>0.19729381806158869</v>
      </c>
      <c r="AK9" s="13">
        <v>9.9872063566777441E-2</v>
      </c>
      <c r="AL9" s="13">
        <v>9.5531658213782206E-2</v>
      </c>
      <c r="AM9" s="13">
        <v>0.17840200369942141</v>
      </c>
      <c r="AO9" s="13">
        <v>0.1050141055637806</v>
      </c>
      <c r="AP9" s="13">
        <v>0.13686924849934079</v>
      </c>
      <c r="AQ9" s="13">
        <v>0.2002842598123776</v>
      </c>
      <c r="AR9" s="13">
        <v>0.10626897076203309</v>
      </c>
      <c r="AS9" s="13">
        <v>7.8920427690912731E-2</v>
      </c>
      <c r="AT9" s="13">
        <v>0.16481172224894641</v>
      </c>
      <c r="AV9" s="13">
        <v>0.1159443767705647</v>
      </c>
      <c r="AW9" s="13">
        <v>0.1800604084580236</v>
      </c>
      <c r="AX9" s="13">
        <v>0.13017733474163429</v>
      </c>
      <c r="AY9" s="13">
        <v>0.1144476210407333</v>
      </c>
      <c r="AZ9" s="13">
        <v>0.17712698238672839</v>
      </c>
      <c r="BB9" s="13">
        <v>0.1021121819795263</v>
      </c>
      <c r="BC9" s="13">
        <v>0.1406613236623831</v>
      </c>
      <c r="BD9" s="13">
        <v>0.21985530677325621</v>
      </c>
      <c r="BE9" s="13">
        <v>0.1401787401182133</v>
      </c>
      <c r="BF9" s="13">
        <v>8.4389927965518946E-2</v>
      </c>
      <c r="BH9" s="13">
        <v>0.1072500982890288</v>
      </c>
      <c r="BI9" s="13">
        <v>0.1333851860659746</v>
      </c>
      <c r="BJ9" s="13">
        <v>0.21524452511532691</v>
      </c>
      <c r="BK9" s="13">
        <v>0.1660912154181963</v>
      </c>
      <c r="BL9" s="13">
        <v>5.955136964928185E-2</v>
      </c>
      <c r="BN9" s="13">
        <v>0.14756789584151461</v>
      </c>
      <c r="BO9" s="13">
        <v>0.19612814961969641</v>
      </c>
      <c r="BP9" s="13">
        <v>0.1208822833358151</v>
      </c>
      <c r="BQ9" s="13">
        <v>0.17752186504319101</v>
      </c>
      <c r="BR9" s="13">
        <v>0.14006196669058291</v>
      </c>
      <c r="BS9" s="13">
        <v>9.1869569178798377E-2</v>
      </c>
    </row>
    <row r="10" spans="2:73" ht="19" customHeight="1" x14ac:dyDescent="0.35">
      <c r="B10" s="12" t="s">
        <v>226</v>
      </c>
      <c r="C10" s="13">
        <v>0.34784282656438231</v>
      </c>
      <c r="D10" s="13">
        <v>0.37233207680168662</v>
      </c>
      <c r="E10" s="13">
        <v>0.35094235831275428</v>
      </c>
      <c r="F10" s="13">
        <v>0.35597237216012029</v>
      </c>
      <c r="G10" s="13">
        <v>0.31472425079311378</v>
      </c>
      <c r="H10" s="13">
        <v>0.31557765623259348</v>
      </c>
      <c r="I10" s="13">
        <v>0.37708577025024942</v>
      </c>
      <c r="K10" s="13">
        <v>0.36206199246812032</v>
      </c>
      <c r="L10" s="13">
        <v>0.33212783418339781</v>
      </c>
      <c r="N10" s="13">
        <v>0.40973579133856258</v>
      </c>
      <c r="O10" s="13">
        <v>0.370931201754577</v>
      </c>
      <c r="P10" s="13">
        <v>0.31968811042858791</v>
      </c>
      <c r="Q10" s="13">
        <v>0.29748686543136849</v>
      </c>
      <c r="S10" s="13">
        <v>0.32227182895777251</v>
      </c>
      <c r="T10" s="13">
        <v>0.38222155715548523</v>
      </c>
      <c r="U10" s="13">
        <v>0.45056851108481422</v>
      </c>
      <c r="V10" s="13">
        <v>0.32514399174579189</v>
      </c>
      <c r="W10" s="13">
        <v>0.31801303700863448</v>
      </c>
      <c r="X10" s="13">
        <v>0.38944442171159582</v>
      </c>
      <c r="Y10" s="13">
        <v>0.31611939222851859</v>
      </c>
      <c r="Z10" s="13">
        <v>0.3414384602248825</v>
      </c>
      <c r="AB10" s="13">
        <v>0.2389527033881228</v>
      </c>
      <c r="AC10" s="13">
        <v>0.37435257354949952</v>
      </c>
      <c r="AD10" s="13">
        <v>0.39786436178398488</v>
      </c>
      <c r="AE10" s="13">
        <v>0.32754985629697408</v>
      </c>
      <c r="AF10" s="13">
        <v>0.41988370861305702</v>
      </c>
      <c r="AH10" s="13">
        <v>0.35551047629258831</v>
      </c>
      <c r="AI10" s="13">
        <v>0.43124010180157102</v>
      </c>
      <c r="AJ10" s="13">
        <v>0.37033556177602112</v>
      </c>
      <c r="AK10" s="13">
        <v>0.35777010715283408</v>
      </c>
      <c r="AL10" s="13">
        <v>0.30559236282776481</v>
      </c>
      <c r="AM10" s="13">
        <v>0.30960078924528051</v>
      </c>
      <c r="AO10" s="13">
        <v>0.32614393662986751</v>
      </c>
      <c r="AP10" s="13">
        <v>0.41493436671389911</v>
      </c>
      <c r="AQ10" s="13">
        <v>0.38795380184203521</v>
      </c>
      <c r="AR10" s="13">
        <v>0.36888089542796121</v>
      </c>
      <c r="AS10" s="13">
        <v>0.38762648222481638</v>
      </c>
      <c r="AT10" s="13">
        <v>0.31090623512978333</v>
      </c>
      <c r="AV10" s="13">
        <v>0.42059134170477092</v>
      </c>
      <c r="AW10" s="13">
        <v>0.38273204226506491</v>
      </c>
      <c r="AX10" s="13">
        <v>0.40259106539290329</v>
      </c>
      <c r="AY10" s="13">
        <v>0.32860250545496927</v>
      </c>
      <c r="AZ10" s="13">
        <v>0.33236010948859701</v>
      </c>
      <c r="BB10" s="13">
        <v>0.33525094528843108</v>
      </c>
      <c r="BC10" s="13">
        <v>0.3711724682822754</v>
      </c>
      <c r="BD10" s="13">
        <v>0.34889223454017199</v>
      </c>
      <c r="BE10" s="13">
        <v>0.42535507498080571</v>
      </c>
      <c r="BF10" s="13">
        <v>0.4017356698761137</v>
      </c>
      <c r="BH10" s="13">
        <v>0.31322659128625652</v>
      </c>
      <c r="BI10" s="13">
        <v>0.39147383207173442</v>
      </c>
      <c r="BJ10" s="13">
        <v>0.36635654502355047</v>
      </c>
      <c r="BK10" s="13">
        <v>0.39349332825585848</v>
      </c>
      <c r="BL10" s="13">
        <v>0.54699950987393464</v>
      </c>
      <c r="BN10" s="13">
        <v>0.35615907887353587</v>
      </c>
      <c r="BO10" s="13">
        <v>0.36144206795309192</v>
      </c>
      <c r="BP10" s="13">
        <v>0.41834169937707999</v>
      </c>
      <c r="BQ10" s="13">
        <v>0.33940615866952301</v>
      </c>
      <c r="BR10" s="13">
        <v>0.21444580163753171</v>
      </c>
      <c r="BS10" s="13">
        <v>0.36006263902710028</v>
      </c>
    </row>
    <row r="11" spans="2:73" ht="19" customHeight="1" x14ac:dyDescent="0.35">
      <c r="B11" s="12" t="s">
        <v>227</v>
      </c>
      <c r="C11" s="13">
        <v>0.2314444545705234</v>
      </c>
      <c r="D11" s="13">
        <v>0.19101510667206539</v>
      </c>
      <c r="E11" s="13">
        <v>0.19882269561916549</v>
      </c>
      <c r="F11" s="13">
        <v>0.24913504180303109</v>
      </c>
      <c r="G11" s="13">
        <v>0.28983311089425989</v>
      </c>
      <c r="H11" s="13">
        <v>0.2455887463568539</v>
      </c>
      <c r="I11" s="13">
        <v>0.20852100338576771</v>
      </c>
      <c r="K11" s="13">
        <v>0.24288856374301621</v>
      </c>
      <c r="L11" s="13">
        <v>0.2205310714369223</v>
      </c>
      <c r="N11" s="13">
        <v>0.23165202708134139</v>
      </c>
      <c r="O11" s="13">
        <v>0.2066980151615995</v>
      </c>
      <c r="P11" s="13">
        <v>0.25714927732017989</v>
      </c>
      <c r="Q11" s="13">
        <v>0.23883149124248379</v>
      </c>
      <c r="S11" s="13">
        <v>0.27403767605453078</v>
      </c>
      <c r="T11" s="13">
        <v>0.22017712687642951</v>
      </c>
      <c r="U11" s="13">
        <v>0.17763331504086621</v>
      </c>
      <c r="V11" s="13">
        <v>0.25048078074598068</v>
      </c>
      <c r="W11" s="13">
        <v>0.21419976137025851</v>
      </c>
      <c r="X11" s="13">
        <v>0.19176590034725169</v>
      </c>
      <c r="Y11" s="13">
        <v>0.26593125989699612</v>
      </c>
      <c r="Z11" s="13">
        <v>0.18049794880994779</v>
      </c>
      <c r="AB11" s="13">
        <v>0.32362118689031288</v>
      </c>
      <c r="AC11" s="13">
        <v>0.2276522041717072</v>
      </c>
      <c r="AD11" s="13">
        <v>0.183817670726175</v>
      </c>
      <c r="AE11" s="13">
        <v>0.17133082947830369</v>
      </c>
      <c r="AF11" s="13">
        <v>0.22905152725202241</v>
      </c>
      <c r="AH11" s="13">
        <v>0.25088575041282662</v>
      </c>
      <c r="AI11" s="13">
        <v>0.23831533187175241</v>
      </c>
      <c r="AJ11" s="13">
        <v>0.18824920617130539</v>
      </c>
      <c r="AK11" s="13">
        <v>0.23050561632611169</v>
      </c>
      <c r="AL11" s="13">
        <v>0.25418370267030238</v>
      </c>
      <c r="AM11" s="13">
        <v>0.2168698757703133</v>
      </c>
      <c r="AO11" s="13">
        <v>0.26330074581433799</v>
      </c>
      <c r="AP11" s="13">
        <v>0.23988981070742721</v>
      </c>
      <c r="AQ11" s="13">
        <v>0.17453420469204159</v>
      </c>
      <c r="AR11" s="13">
        <v>0.20705413867717831</v>
      </c>
      <c r="AS11" s="13">
        <v>0.21668911059353649</v>
      </c>
      <c r="AT11" s="13">
        <v>0.2254870412354793</v>
      </c>
      <c r="AV11" s="13">
        <v>0.25445053514564758</v>
      </c>
      <c r="AW11" s="13">
        <v>0.22579237572464711</v>
      </c>
      <c r="AX11" s="13">
        <v>0.17232555615685219</v>
      </c>
      <c r="AY11" s="13">
        <v>0.29025148846466142</v>
      </c>
      <c r="AZ11" s="13">
        <v>0.20354668718981461</v>
      </c>
      <c r="BB11" s="13">
        <v>0.26390066322815919</v>
      </c>
      <c r="BC11" s="13">
        <v>0.23248516252302889</v>
      </c>
      <c r="BD11" s="13">
        <v>0.19390369137358859</v>
      </c>
      <c r="BE11" s="13">
        <v>0.1866545871135262</v>
      </c>
      <c r="BF11" s="13">
        <v>0.16440355952563221</v>
      </c>
      <c r="BH11" s="13">
        <v>0.27355829354065581</v>
      </c>
      <c r="BI11" s="13">
        <v>0.2098282502049911</v>
      </c>
      <c r="BJ11" s="13">
        <v>0.20383416163160209</v>
      </c>
      <c r="BK11" s="13">
        <v>0.17469996051496031</v>
      </c>
      <c r="BL11" s="13">
        <v>0.15874235379798871</v>
      </c>
      <c r="BN11" s="13">
        <v>0.22795499433858851</v>
      </c>
      <c r="BO11" s="13">
        <v>0.16845676595594669</v>
      </c>
      <c r="BP11" s="13">
        <v>0.20002197032475119</v>
      </c>
      <c r="BQ11" s="13">
        <v>0.25828966533444242</v>
      </c>
      <c r="BR11" s="13">
        <v>0.22937037795674131</v>
      </c>
      <c r="BS11" s="13">
        <v>0.25945562298044128</v>
      </c>
    </row>
    <row r="12" spans="2:73" ht="19" customHeight="1" x14ac:dyDescent="0.35">
      <c r="B12" s="12" t="s">
        <v>228</v>
      </c>
      <c r="C12" s="13">
        <v>7.9176550258800021E-2</v>
      </c>
      <c r="D12" s="13">
        <v>9.3324592884911531E-2</v>
      </c>
      <c r="E12" s="13">
        <v>9.2641156925971579E-2</v>
      </c>
      <c r="F12" s="13">
        <v>8.7179493026776855E-2</v>
      </c>
      <c r="G12" s="13">
        <v>6.9642297212467036E-2</v>
      </c>
      <c r="H12" s="13">
        <v>7.4321392153938654E-2</v>
      </c>
      <c r="I12" s="13">
        <v>6.8531430211063116E-2</v>
      </c>
      <c r="K12" s="13">
        <v>0.1027882119226675</v>
      </c>
      <c r="L12" s="13">
        <v>5.5746294847182618E-2</v>
      </c>
      <c r="N12" s="13">
        <v>5.8292331010812333E-2</v>
      </c>
      <c r="O12" s="13">
        <v>7.0497818106308813E-2</v>
      </c>
      <c r="P12" s="13">
        <v>0.11404213763112429</v>
      </c>
      <c r="Q12" s="13">
        <v>7.2023386492081717E-2</v>
      </c>
      <c r="S12" s="13">
        <v>6.9189203205244701E-2</v>
      </c>
      <c r="T12" s="13">
        <v>7.722999894484904E-2</v>
      </c>
      <c r="U12" s="13">
        <v>5.7627980234761289E-2</v>
      </c>
      <c r="V12" s="13">
        <v>7.1781281416926912E-2</v>
      </c>
      <c r="W12" s="13">
        <v>0.1056072812779186</v>
      </c>
      <c r="X12" s="13">
        <v>8.3432987178738538E-2</v>
      </c>
      <c r="Y12" s="13">
        <v>8.3876538640623416E-2</v>
      </c>
      <c r="Z12" s="13">
        <v>9.6479268763016893E-2</v>
      </c>
      <c r="AB12" s="13">
        <v>6.2461074411636328E-2</v>
      </c>
      <c r="AC12" s="13">
        <v>7.3262525637271453E-2</v>
      </c>
      <c r="AD12" s="13">
        <v>8.579417178949332E-2</v>
      </c>
      <c r="AE12" s="13">
        <v>0.12404647887699401</v>
      </c>
      <c r="AF12" s="13">
        <v>9.9243225471339153E-2</v>
      </c>
      <c r="AH12" s="13">
        <v>7.296327060995339E-2</v>
      </c>
      <c r="AI12" s="13">
        <v>6.4617975759281146E-2</v>
      </c>
      <c r="AJ12" s="13">
        <v>9.5726870603210487E-2</v>
      </c>
      <c r="AK12" s="13">
        <v>5.7515209881675793E-2</v>
      </c>
      <c r="AL12" s="13">
        <v>0.11801188149314031</v>
      </c>
      <c r="AM12" s="13">
        <v>0.11211144726125689</v>
      </c>
      <c r="AO12" s="13">
        <v>6.7812076985558217E-2</v>
      </c>
      <c r="AP12" s="13">
        <v>7.1246383195506968E-2</v>
      </c>
      <c r="AQ12" s="13">
        <v>7.6368031757004573E-2</v>
      </c>
      <c r="AR12" s="13">
        <v>5.8414194436269842E-2</v>
      </c>
      <c r="AS12" s="13">
        <v>8.2044765481252627E-2</v>
      </c>
      <c r="AT12" s="13">
        <v>0.1391649839921727</v>
      </c>
      <c r="AV12" s="13">
        <v>7.3479367960686312E-2</v>
      </c>
      <c r="AW12" s="13">
        <v>5.6570535114277377E-2</v>
      </c>
      <c r="AX12" s="13">
        <v>7.6498766441127117E-2</v>
      </c>
      <c r="AY12" s="13">
        <v>9.0541059757361833E-2</v>
      </c>
      <c r="AZ12" s="13">
        <v>0.1231313438693042</v>
      </c>
      <c r="BB12" s="13">
        <v>7.8888349327135454E-2</v>
      </c>
      <c r="BC12" s="13">
        <v>7.9446031780834786E-2</v>
      </c>
      <c r="BD12" s="13">
        <v>8.7754154821140781E-2</v>
      </c>
      <c r="BE12" s="13">
        <v>7.6946919007154793E-2</v>
      </c>
      <c r="BF12" s="13">
        <v>0.15506493981975189</v>
      </c>
      <c r="BH12" s="13">
        <v>7.7137950060378657E-2</v>
      </c>
      <c r="BI12" s="13">
        <v>9.0182120256516424E-2</v>
      </c>
      <c r="BJ12" s="13">
        <v>7.941947894313553E-2</v>
      </c>
      <c r="BK12" s="13">
        <v>8.2294186365840891E-2</v>
      </c>
      <c r="BL12" s="13">
        <v>9.5852604654736454E-2</v>
      </c>
      <c r="BN12" s="13">
        <v>8.1314188105874971E-2</v>
      </c>
      <c r="BO12" s="13">
        <v>6.1670414654498081E-2</v>
      </c>
      <c r="BP12" s="13">
        <v>9.4444995602217349E-2</v>
      </c>
      <c r="BQ12" s="13">
        <v>0.1232075082583222</v>
      </c>
      <c r="BR12" s="13">
        <v>0.1973504632572535</v>
      </c>
      <c r="BS12" s="13">
        <v>6.9899196505609149E-2</v>
      </c>
    </row>
    <row r="13" spans="2:73" ht="19" customHeight="1" x14ac:dyDescent="0.35">
      <c r="B13" s="12" t="s">
        <v>96</v>
      </c>
      <c r="C13" s="13">
        <v>0.21946833003716679</v>
      </c>
      <c r="D13" s="13">
        <v>0.23916057230100099</v>
      </c>
      <c r="E13" s="13">
        <v>0.22119944518748061</v>
      </c>
      <c r="F13" s="13">
        <v>0.2242815393802649</v>
      </c>
      <c r="G13" s="13">
        <v>0.21638110621094489</v>
      </c>
      <c r="H13" s="13">
        <v>0.2387584639220876</v>
      </c>
      <c r="I13" s="13">
        <v>0.19484019222988011</v>
      </c>
      <c r="K13" s="13">
        <v>0.14114878605555711</v>
      </c>
      <c r="L13" s="13">
        <v>0.29829183365348683</v>
      </c>
      <c r="N13" s="13">
        <v>0.11940253490553809</v>
      </c>
      <c r="O13" s="13">
        <v>0.22004721705078739</v>
      </c>
      <c r="P13" s="13">
        <v>0.229466059130289</v>
      </c>
      <c r="Q13" s="13">
        <v>0.28305114205192011</v>
      </c>
      <c r="S13" s="13">
        <v>0.21855687362741211</v>
      </c>
      <c r="T13" s="13">
        <v>0.23632275487373169</v>
      </c>
      <c r="U13" s="13">
        <v>0.2406316398415308</v>
      </c>
      <c r="V13" s="13">
        <v>0.16574862645379759</v>
      </c>
      <c r="W13" s="13">
        <v>0.20815370438311459</v>
      </c>
      <c r="X13" s="13">
        <v>0.2307212316238825</v>
      </c>
      <c r="Y13" s="13">
        <v>0.16381269704445911</v>
      </c>
      <c r="Z13" s="13">
        <v>0.2915534646095958</v>
      </c>
      <c r="AB13" s="13">
        <v>0.26843543029790479</v>
      </c>
      <c r="AC13" s="13">
        <v>0.21727248630606091</v>
      </c>
      <c r="AD13" s="13">
        <v>0.2249886074008805</v>
      </c>
      <c r="AE13" s="13">
        <v>0.19096560119498959</v>
      </c>
      <c r="AF13" s="13">
        <v>6.5994597126149149E-2</v>
      </c>
      <c r="AH13" s="13">
        <v>0.21637172086912529</v>
      </c>
      <c r="AI13" s="13">
        <v>0.1481935918230772</v>
      </c>
      <c r="AJ13" s="13">
        <v>0.14839454338787439</v>
      </c>
      <c r="AK13" s="13">
        <v>0.25433700307260082</v>
      </c>
      <c r="AL13" s="13">
        <v>0.22668039479501009</v>
      </c>
      <c r="AM13" s="13">
        <v>0.18301588402372801</v>
      </c>
      <c r="AO13" s="13">
        <v>0.23772913500645551</v>
      </c>
      <c r="AP13" s="13">
        <v>0.1370601908838259</v>
      </c>
      <c r="AQ13" s="13">
        <v>0.16085970189654111</v>
      </c>
      <c r="AR13" s="13">
        <v>0.2593818006965577</v>
      </c>
      <c r="AS13" s="13">
        <v>0.23471921400948159</v>
      </c>
      <c r="AT13" s="13">
        <v>0.15963001739361821</v>
      </c>
      <c r="AV13" s="13">
        <v>0.13553437841833069</v>
      </c>
      <c r="AW13" s="13">
        <v>0.1548446384379869</v>
      </c>
      <c r="AX13" s="13">
        <v>0.2184072772674831</v>
      </c>
      <c r="AY13" s="13">
        <v>0.17615732528227421</v>
      </c>
      <c r="AZ13" s="13">
        <v>0.16383487706555561</v>
      </c>
      <c r="BB13" s="13">
        <v>0.21984786017674771</v>
      </c>
      <c r="BC13" s="13">
        <v>0.17623501375147779</v>
      </c>
      <c r="BD13" s="13">
        <v>0.14959461249184211</v>
      </c>
      <c r="BE13" s="13">
        <v>0.17086467878030009</v>
      </c>
      <c r="BF13" s="13">
        <v>0.19440590281298301</v>
      </c>
      <c r="BH13" s="13">
        <v>0.22882706682368029</v>
      </c>
      <c r="BI13" s="13">
        <v>0.17513061140078351</v>
      </c>
      <c r="BJ13" s="13">
        <v>0.13514528928638481</v>
      </c>
      <c r="BK13" s="13">
        <v>0.18342130944514409</v>
      </c>
      <c r="BL13" s="13">
        <v>0.13885416202405859</v>
      </c>
      <c r="BN13" s="13">
        <v>0.18700384284048591</v>
      </c>
      <c r="BO13" s="13">
        <v>0.21230260181676691</v>
      </c>
      <c r="BP13" s="13">
        <v>0.16630905136013621</v>
      </c>
      <c r="BQ13" s="13">
        <v>0.1015748026945217</v>
      </c>
      <c r="BR13" s="13">
        <v>0.21877139045789101</v>
      </c>
      <c r="BS13" s="13">
        <v>0.2187129723080507</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U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225</v>
      </c>
      <c r="C9" s="13">
        <v>0.1141807334170156</v>
      </c>
      <c r="D9" s="13">
        <v>0.14867005140872949</v>
      </c>
      <c r="E9" s="13">
        <v>0.17347078367888649</v>
      </c>
      <c r="F9" s="13">
        <v>0.1454070552972484</v>
      </c>
      <c r="G9" s="13">
        <v>6.6329461485271607E-2</v>
      </c>
      <c r="H9" s="13">
        <v>9.7803804233720426E-2</v>
      </c>
      <c r="I9" s="13">
        <v>8.2808898480960458E-2</v>
      </c>
      <c r="K9" s="13">
        <v>0.12630399483630869</v>
      </c>
      <c r="L9" s="13">
        <v>0.1000257603777714</v>
      </c>
      <c r="N9" s="13">
        <v>0.13731001205064319</v>
      </c>
      <c r="O9" s="13">
        <v>0.1070482706783379</v>
      </c>
      <c r="P9" s="13">
        <v>7.990559411716304E-2</v>
      </c>
      <c r="Q9" s="13">
        <v>0.13750562110258149</v>
      </c>
      <c r="S9" s="13">
        <v>0.1369632079454218</v>
      </c>
      <c r="T9" s="13">
        <v>0.15280989348055429</v>
      </c>
      <c r="U9" s="13">
        <v>8.0986394805188516E-2</v>
      </c>
      <c r="V9" s="13">
        <v>0.13237760545828289</v>
      </c>
      <c r="W9" s="13">
        <v>7.0067785490337348E-2</v>
      </c>
      <c r="X9" s="13">
        <v>5.5744489738897882E-2</v>
      </c>
      <c r="Y9" s="13">
        <v>0.13749315750213101</v>
      </c>
      <c r="Z9" s="13">
        <v>8.3419343967878229E-2</v>
      </c>
      <c r="AB9" s="13">
        <v>0.12133392357009321</v>
      </c>
      <c r="AC9" s="13">
        <v>0.1105986786607418</v>
      </c>
      <c r="AD9" s="13">
        <v>6.4919336810970008E-2</v>
      </c>
      <c r="AE9" s="13">
        <v>0.1527134475290334</v>
      </c>
      <c r="AF9" s="13">
        <v>0.17776960508253481</v>
      </c>
      <c r="AH9" s="13">
        <v>0.14537165807992369</v>
      </c>
      <c r="AI9" s="13">
        <v>0.14679783926175721</v>
      </c>
      <c r="AJ9" s="13">
        <v>5.409972978729477E-2</v>
      </c>
      <c r="AK9" s="13">
        <v>7.1598939858083757E-2</v>
      </c>
      <c r="AL9" s="13">
        <v>0.1722728126548061</v>
      </c>
      <c r="AM9" s="13">
        <v>4.7372896142778273E-2</v>
      </c>
      <c r="AO9" s="13">
        <v>0.1414079029146465</v>
      </c>
      <c r="AP9" s="13">
        <v>0.1585467282905548</v>
      </c>
      <c r="AQ9" s="13">
        <v>4.3322896241569299E-2</v>
      </c>
      <c r="AR9" s="13">
        <v>7.0125925162132535E-2</v>
      </c>
      <c r="AS9" s="13">
        <v>0.1704451190339728</v>
      </c>
      <c r="AT9" s="13">
        <v>4.0400304985632331E-2</v>
      </c>
      <c r="AV9" s="13">
        <v>0.18118159326159561</v>
      </c>
      <c r="AW9" s="13">
        <v>8.3422817028002264E-2</v>
      </c>
      <c r="AX9" s="13">
        <v>9.3458617032588481E-2</v>
      </c>
      <c r="AY9" s="13">
        <v>0.16347814225136409</v>
      </c>
      <c r="AZ9" s="13">
        <v>5.5505515225888258E-2</v>
      </c>
      <c r="BB9" s="13">
        <v>0.12993224882790519</v>
      </c>
      <c r="BC9" s="13">
        <v>0.1463127172403105</v>
      </c>
      <c r="BD9" s="13">
        <v>5.5711449720215973E-2</v>
      </c>
      <c r="BE9" s="13">
        <v>6.4928826526464922E-2</v>
      </c>
      <c r="BF9" s="13">
        <v>0.11087274150702971</v>
      </c>
      <c r="BH9" s="13">
        <v>0.1208869673945195</v>
      </c>
      <c r="BI9" s="13">
        <v>0.1480967466603674</v>
      </c>
      <c r="BJ9" s="13">
        <v>6.1192777458818771E-2</v>
      </c>
      <c r="BK9" s="13">
        <v>3.5653139510976761E-2</v>
      </c>
      <c r="BL9" s="13">
        <v>0.20541845731453071</v>
      </c>
      <c r="BN9" s="13">
        <v>0.14540277106844601</v>
      </c>
      <c r="BO9" s="13">
        <v>3.3477900157367083E-2</v>
      </c>
      <c r="BP9" s="13">
        <v>7.1296729418773505E-2</v>
      </c>
      <c r="BQ9" s="13">
        <v>0.1023365528852184</v>
      </c>
      <c r="BR9" s="13">
        <v>0.13932204896930639</v>
      </c>
      <c r="BS9" s="13">
        <v>0.13311181413464609</v>
      </c>
    </row>
    <row r="10" spans="2:73" ht="19" customHeight="1" x14ac:dyDescent="0.35">
      <c r="B10" s="12" t="s">
        <v>226</v>
      </c>
      <c r="C10" s="13">
        <v>0.35860469581026422</v>
      </c>
      <c r="D10" s="13">
        <v>0.40707983349169607</v>
      </c>
      <c r="E10" s="13">
        <v>0.41051230563615942</v>
      </c>
      <c r="F10" s="13">
        <v>0.33710176615008608</v>
      </c>
      <c r="G10" s="13">
        <v>0.42757799108573258</v>
      </c>
      <c r="H10" s="13">
        <v>0.31870843280440742</v>
      </c>
      <c r="I10" s="13">
        <v>0.29171144011251787</v>
      </c>
      <c r="K10" s="13">
        <v>0.36937840665765093</v>
      </c>
      <c r="L10" s="13">
        <v>0.34865335688397558</v>
      </c>
      <c r="N10" s="13">
        <v>0.42137201883403003</v>
      </c>
      <c r="O10" s="13">
        <v>0.37718713558196548</v>
      </c>
      <c r="P10" s="13">
        <v>0.32554188215305518</v>
      </c>
      <c r="Q10" s="13">
        <v>0.31755588500295678</v>
      </c>
      <c r="S10" s="13">
        <v>0.35809566041826951</v>
      </c>
      <c r="T10" s="13">
        <v>0.35649471700797558</v>
      </c>
      <c r="U10" s="13">
        <v>0.32569599465593768</v>
      </c>
      <c r="V10" s="13">
        <v>0.36096259743813219</v>
      </c>
      <c r="W10" s="13">
        <v>0.37718825787513133</v>
      </c>
      <c r="X10" s="13">
        <v>0.37768957828000738</v>
      </c>
      <c r="Y10" s="13">
        <v>0.27372943170594188</v>
      </c>
      <c r="Z10" s="13">
        <v>0.37119988962269379</v>
      </c>
      <c r="AB10" s="13">
        <v>0.3034502509006034</v>
      </c>
      <c r="AC10" s="13">
        <v>0.36700930733866238</v>
      </c>
      <c r="AD10" s="13">
        <v>0.39953868574924872</v>
      </c>
      <c r="AE10" s="13">
        <v>0.33385948170167967</v>
      </c>
      <c r="AF10" s="13">
        <v>0.43879874812709019</v>
      </c>
      <c r="AH10" s="13">
        <v>0.40231366435844029</v>
      </c>
      <c r="AI10" s="13">
        <v>0.39820316914622461</v>
      </c>
      <c r="AJ10" s="13">
        <v>0.31708685972726081</v>
      </c>
      <c r="AK10" s="13">
        <v>0.4181727345905607</v>
      </c>
      <c r="AL10" s="13">
        <v>0.37867752843985653</v>
      </c>
      <c r="AM10" s="13">
        <v>0.2688499455899242</v>
      </c>
      <c r="AO10" s="13">
        <v>0.39368291766651442</v>
      </c>
      <c r="AP10" s="13">
        <v>0.39843927216350389</v>
      </c>
      <c r="AQ10" s="13">
        <v>0.30841915106326978</v>
      </c>
      <c r="AR10" s="13">
        <v>0.4122004113155518</v>
      </c>
      <c r="AS10" s="13">
        <v>0.40209091403798758</v>
      </c>
      <c r="AT10" s="13">
        <v>0.29462151597446729</v>
      </c>
      <c r="AV10" s="13">
        <v>0.42828643672201322</v>
      </c>
      <c r="AW10" s="13">
        <v>0.36961066323722619</v>
      </c>
      <c r="AX10" s="13">
        <v>0.4255410943142362</v>
      </c>
      <c r="AY10" s="13">
        <v>0.42272551795784602</v>
      </c>
      <c r="AZ10" s="13">
        <v>0.28941170776354708</v>
      </c>
      <c r="BB10" s="13">
        <v>0.38691505620583222</v>
      </c>
      <c r="BC10" s="13">
        <v>0.39035503322755738</v>
      </c>
      <c r="BD10" s="13">
        <v>0.28444290342827178</v>
      </c>
      <c r="BE10" s="13">
        <v>0.32654148522699339</v>
      </c>
      <c r="BF10" s="13">
        <v>0.39522002188822042</v>
      </c>
      <c r="BH10" s="13">
        <v>0.39746291182772969</v>
      </c>
      <c r="BI10" s="13">
        <v>0.3917534276854599</v>
      </c>
      <c r="BJ10" s="13">
        <v>0.30268747487083553</v>
      </c>
      <c r="BK10" s="13">
        <v>0.28993172463291611</v>
      </c>
      <c r="BL10" s="13">
        <v>0.41379350926554709</v>
      </c>
      <c r="BN10" s="13">
        <v>0.38171758477421902</v>
      </c>
      <c r="BO10" s="13">
        <v>0.31965483328318017</v>
      </c>
      <c r="BP10" s="13">
        <v>0.40162701841423809</v>
      </c>
      <c r="BQ10" s="13">
        <v>0.28840160156647388</v>
      </c>
      <c r="BR10" s="13">
        <v>0.44915323425215758</v>
      </c>
      <c r="BS10" s="13">
        <v>0.3749091706317999</v>
      </c>
    </row>
    <row r="11" spans="2:73" ht="19" customHeight="1" x14ac:dyDescent="0.35">
      <c r="B11" s="12" t="s">
        <v>227</v>
      </c>
      <c r="C11" s="13">
        <v>0.23082356243064159</v>
      </c>
      <c r="D11" s="13">
        <v>0.1958669550269386</v>
      </c>
      <c r="E11" s="13">
        <v>0.19210205920484491</v>
      </c>
      <c r="F11" s="13">
        <v>0.17090476733616841</v>
      </c>
      <c r="G11" s="13">
        <v>0.25984141242197101</v>
      </c>
      <c r="H11" s="13">
        <v>0.23021338529631061</v>
      </c>
      <c r="I11" s="13">
        <v>0.29197669226325651</v>
      </c>
      <c r="K11" s="13">
        <v>0.2488258422107614</v>
      </c>
      <c r="L11" s="13">
        <v>0.21335053348585939</v>
      </c>
      <c r="N11" s="13">
        <v>0.24334501619772911</v>
      </c>
      <c r="O11" s="13">
        <v>0.22359345351722959</v>
      </c>
      <c r="P11" s="13">
        <v>0.26957802358224298</v>
      </c>
      <c r="Q11" s="13">
        <v>0.19825873453565759</v>
      </c>
      <c r="S11" s="13">
        <v>0.20694074936971621</v>
      </c>
      <c r="T11" s="13">
        <v>0.26266530999253379</v>
      </c>
      <c r="U11" s="13">
        <v>0.2668226391129116</v>
      </c>
      <c r="V11" s="13">
        <v>0.1916365425884792</v>
      </c>
      <c r="W11" s="13">
        <v>0.22335264971719249</v>
      </c>
      <c r="X11" s="13">
        <v>0.30347034992279048</v>
      </c>
      <c r="Y11" s="13">
        <v>0.3659474290377881</v>
      </c>
      <c r="Z11" s="13">
        <v>0.15867636656834061</v>
      </c>
      <c r="AB11" s="13">
        <v>0.22483679728058059</v>
      </c>
      <c r="AC11" s="13">
        <v>0.2298112119685646</v>
      </c>
      <c r="AD11" s="13">
        <v>0.24647394588502239</v>
      </c>
      <c r="AE11" s="13">
        <v>0.25062101953026861</v>
      </c>
      <c r="AF11" s="13">
        <v>0.18500505518369581</v>
      </c>
      <c r="AH11" s="13">
        <v>0.20350854326633799</v>
      </c>
      <c r="AI11" s="13">
        <v>0.2435203243580194</v>
      </c>
      <c r="AJ11" s="13">
        <v>0.2814149750055816</v>
      </c>
      <c r="AK11" s="13">
        <v>0.25606443694348802</v>
      </c>
      <c r="AL11" s="13">
        <v>0.16974595438722459</v>
      </c>
      <c r="AM11" s="13">
        <v>0.29049924489675999</v>
      </c>
      <c r="AO11" s="13">
        <v>0.2014112727020328</v>
      </c>
      <c r="AP11" s="13">
        <v>0.2247123444017825</v>
      </c>
      <c r="AQ11" s="13">
        <v>0.28855933862184963</v>
      </c>
      <c r="AR11" s="13">
        <v>0.24622006242096681</v>
      </c>
      <c r="AS11" s="13">
        <v>0.1994457889016002</v>
      </c>
      <c r="AT11" s="13">
        <v>0.30264632526551799</v>
      </c>
      <c r="AV11" s="13">
        <v>0.1990694579921361</v>
      </c>
      <c r="AW11" s="13">
        <v>0.23299664862904759</v>
      </c>
      <c r="AX11" s="13">
        <v>0.22920477075625589</v>
      </c>
      <c r="AY11" s="13">
        <v>0.1887426029664252</v>
      </c>
      <c r="AZ11" s="13">
        <v>0.30761642760731062</v>
      </c>
      <c r="BB11" s="13">
        <v>0.20592909910956619</v>
      </c>
      <c r="BC11" s="13">
        <v>0.22132840827587749</v>
      </c>
      <c r="BD11" s="13">
        <v>0.31997851606753019</v>
      </c>
      <c r="BE11" s="13">
        <v>0.31375719921660877</v>
      </c>
      <c r="BF11" s="13">
        <v>0.213498577908251</v>
      </c>
      <c r="BH11" s="13">
        <v>0.1883550302585934</v>
      </c>
      <c r="BI11" s="13">
        <v>0.21645420628273551</v>
      </c>
      <c r="BJ11" s="13">
        <v>0.31766199778908227</v>
      </c>
      <c r="BK11" s="13">
        <v>0.36684779837134368</v>
      </c>
      <c r="BL11" s="13">
        <v>0.22106264678023499</v>
      </c>
      <c r="BN11" s="13">
        <v>0.21199943345011699</v>
      </c>
      <c r="BO11" s="13">
        <v>0.29301880511541628</v>
      </c>
      <c r="BP11" s="13">
        <v>0.26376884760060931</v>
      </c>
      <c r="BQ11" s="13">
        <v>0.27406819848287939</v>
      </c>
      <c r="BR11" s="13">
        <v>0.15926971853479649</v>
      </c>
      <c r="BS11" s="13">
        <v>0.2209307221719197</v>
      </c>
    </row>
    <row r="12" spans="2:73" ht="19" customHeight="1" x14ac:dyDescent="0.35">
      <c r="B12" s="12" t="s">
        <v>228</v>
      </c>
      <c r="C12" s="13">
        <v>9.5165266407138641E-2</v>
      </c>
      <c r="D12" s="13">
        <v>7.9256570679867147E-2</v>
      </c>
      <c r="E12" s="13">
        <v>4.9553933224741539E-2</v>
      </c>
      <c r="F12" s="13">
        <v>0.1227149148938433</v>
      </c>
      <c r="G12" s="13">
        <v>7.4009488791585698E-2</v>
      </c>
      <c r="H12" s="13">
        <v>0.14770401803071079</v>
      </c>
      <c r="I12" s="13">
        <v>9.5167346857968529E-2</v>
      </c>
      <c r="K12" s="13">
        <v>0.121735556878977</v>
      </c>
      <c r="L12" s="13">
        <v>6.8813029040979135E-2</v>
      </c>
      <c r="N12" s="13">
        <v>6.5548263039257426E-2</v>
      </c>
      <c r="O12" s="13">
        <v>0.1026134464522642</v>
      </c>
      <c r="P12" s="13">
        <v>0.1177801720826132</v>
      </c>
      <c r="Q12" s="13">
        <v>8.3358083424883156E-2</v>
      </c>
      <c r="S12" s="13">
        <v>9.3521759926215267E-2</v>
      </c>
      <c r="T12" s="13">
        <v>3.042004313924021E-2</v>
      </c>
      <c r="U12" s="13">
        <v>0.14420670117208451</v>
      </c>
      <c r="V12" s="13">
        <v>0.1057967584806099</v>
      </c>
      <c r="W12" s="13">
        <v>0.12683298273454041</v>
      </c>
      <c r="X12" s="13">
        <v>0.1121832640409996</v>
      </c>
      <c r="Y12" s="13">
        <v>8.2620926184593699E-2</v>
      </c>
      <c r="Z12" s="13">
        <v>0.1102182804106815</v>
      </c>
      <c r="AB12" s="13">
        <v>6.2032021820198659E-2</v>
      </c>
      <c r="AC12" s="13">
        <v>9.2113348712812779E-2</v>
      </c>
      <c r="AD12" s="13">
        <v>0.11521901128844381</v>
      </c>
      <c r="AE12" s="13">
        <v>0.1134759057457246</v>
      </c>
      <c r="AF12" s="13">
        <v>0.13468011462490401</v>
      </c>
      <c r="AH12" s="13">
        <v>7.8438174640143576E-2</v>
      </c>
      <c r="AI12" s="13">
        <v>8.6869774885979634E-2</v>
      </c>
      <c r="AJ12" s="13">
        <v>0.1351193793206632</v>
      </c>
      <c r="AK12" s="13">
        <v>5.9996414727643277E-2</v>
      </c>
      <c r="AL12" s="13">
        <v>4.8231542851636743E-2</v>
      </c>
      <c r="AM12" s="13">
        <v>0.16892053371050761</v>
      </c>
      <c r="AO12" s="13">
        <v>6.9335877914266653E-2</v>
      </c>
      <c r="AP12" s="13">
        <v>8.4911284595503733E-2</v>
      </c>
      <c r="AQ12" s="13">
        <v>0.13367159360772449</v>
      </c>
      <c r="AR12" s="13">
        <v>6.0934181455472858E-2</v>
      </c>
      <c r="AS12" s="13">
        <v>4.6977545204495159E-2</v>
      </c>
      <c r="AT12" s="13">
        <v>0.179031785645277</v>
      </c>
      <c r="AV12" s="13">
        <v>6.8407457086982343E-2</v>
      </c>
      <c r="AW12" s="13">
        <v>9.812352292270532E-2</v>
      </c>
      <c r="AX12" s="13">
        <v>9.8247502530349251E-2</v>
      </c>
      <c r="AY12" s="13">
        <v>7.6376415662781444E-2</v>
      </c>
      <c r="AZ12" s="13">
        <v>0.16172651988914569</v>
      </c>
      <c r="BB12" s="13">
        <v>8.5825644925332165E-2</v>
      </c>
      <c r="BC12" s="13">
        <v>9.8875432205454986E-2</v>
      </c>
      <c r="BD12" s="13">
        <v>0.15645163297544509</v>
      </c>
      <c r="BE12" s="13">
        <v>0.11487448405961841</v>
      </c>
      <c r="BF12" s="13">
        <v>8.4470366563078242E-2</v>
      </c>
      <c r="BH12" s="13">
        <v>9.2597014927790669E-2</v>
      </c>
      <c r="BI12" s="13">
        <v>0.1051571285012181</v>
      </c>
      <c r="BJ12" s="13">
        <v>0.14761220324721411</v>
      </c>
      <c r="BK12" s="13">
        <v>0.10006099794675009</v>
      </c>
      <c r="BL12" s="13">
        <v>5.1123908705300321E-2</v>
      </c>
      <c r="BN12" s="13">
        <v>0.10853075876285501</v>
      </c>
      <c r="BO12" s="13">
        <v>0.12198308101792819</v>
      </c>
      <c r="BP12" s="13">
        <v>0.1059994831447537</v>
      </c>
      <c r="BQ12" s="13">
        <v>0.15805816175834411</v>
      </c>
      <c r="BR12" s="13">
        <v>6.2494355611587067E-2</v>
      </c>
      <c r="BS12" s="13">
        <v>8.7271704715559895E-2</v>
      </c>
    </row>
    <row r="13" spans="2:73" ht="19" customHeight="1" x14ac:dyDescent="0.35">
      <c r="B13" s="12" t="s">
        <v>96</v>
      </c>
      <c r="C13" s="13">
        <v>0.20122574193494019</v>
      </c>
      <c r="D13" s="13">
        <v>0.16912658939276881</v>
      </c>
      <c r="E13" s="13">
        <v>0.1743609182553677</v>
      </c>
      <c r="F13" s="13">
        <v>0.22387149632265371</v>
      </c>
      <c r="G13" s="13">
        <v>0.17224164621543911</v>
      </c>
      <c r="H13" s="13">
        <v>0.20557035963485071</v>
      </c>
      <c r="I13" s="13">
        <v>0.2383356222852967</v>
      </c>
      <c r="K13" s="13">
        <v>0.13375619941630201</v>
      </c>
      <c r="L13" s="13">
        <v>0.26915732021141442</v>
      </c>
      <c r="N13" s="13">
        <v>0.13242468987834019</v>
      </c>
      <c r="O13" s="13">
        <v>0.18955769377020271</v>
      </c>
      <c r="P13" s="13">
        <v>0.20719432806492549</v>
      </c>
      <c r="Q13" s="13">
        <v>0.26332167593392097</v>
      </c>
      <c r="S13" s="13">
        <v>0.20447862234037709</v>
      </c>
      <c r="T13" s="13">
        <v>0.1976100363796959</v>
      </c>
      <c r="U13" s="13">
        <v>0.18228827025387781</v>
      </c>
      <c r="V13" s="13">
        <v>0.20922649603449581</v>
      </c>
      <c r="W13" s="13">
        <v>0.2025583241827984</v>
      </c>
      <c r="X13" s="13">
        <v>0.1509123180173047</v>
      </c>
      <c r="Y13" s="13">
        <v>0.14020905556954519</v>
      </c>
      <c r="Z13" s="13">
        <v>0.27648611943040591</v>
      </c>
      <c r="AB13" s="13">
        <v>0.28834700642852412</v>
      </c>
      <c r="AC13" s="13">
        <v>0.20046745331921831</v>
      </c>
      <c r="AD13" s="13">
        <v>0.17384902026631521</v>
      </c>
      <c r="AE13" s="13">
        <v>0.14933014549329371</v>
      </c>
      <c r="AF13" s="13">
        <v>6.3746476981775518E-2</v>
      </c>
      <c r="AH13" s="13">
        <v>0.17036795965515431</v>
      </c>
      <c r="AI13" s="13">
        <v>0.1246088923480192</v>
      </c>
      <c r="AJ13" s="13">
        <v>0.21227905615919951</v>
      </c>
      <c r="AK13" s="13">
        <v>0.19416747388022401</v>
      </c>
      <c r="AL13" s="13">
        <v>0.23107216166647579</v>
      </c>
      <c r="AM13" s="13">
        <v>0.22435737966003</v>
      </c>
      <c r="AO13" s="13">
        <v>0.19416202880253969</v>
      </c>
      <c r="AP13" s="13">
        <v>0.13339037054865499</v>
      </c>
      <c r="AQ13" s="13">
        <v>0.2260270204655869</v>
      </c>
      <c r="AR13" s="13">
        <v>0.21051941964587589</v>
      </c>
      <c r="AS13" s="13">
        <v>0.18104063282194419</v>
      </c>
      <c r="AT13" s="13">
        <v>0.18330006812910521</v>
      </c>
      <c r="AV13" s="13">
        <v>0.12305505493727301</v>
      </c>
      <c r="AW13" s="13">
        <v>0.21584634818301851</v>
      </c>
      <c r="AX13" s="13">
        <v>0.15354801536657001</v>
      </c>
      <c r="AY13" s="13">
        <v>0.1486773211615833</v>
      </c>
      <c r="AZ13" s="13">
        <v>0.1857398295141082</v>
      </c>
      <c r="BB13" s="13">
        <v>0.19139795093136411</v>
      </c>
      <c r="BC13" s="13">
        <v>0.1431284090507996</v>
      </c>
      <c r="BD13" s="13">
        <v>0.18341549780853669</v>
      </c>
      <c r="BE13" s="13">
        <v>0.17989800497031461</v>
      </c>
      <c r="BF13" s="13">
        <v>0.19593829213342051</v>
      </c>
      <c r="BH13" s="13">
        <v>0.2006980755913666</v>
      </c>
      <c r="BI13" s="13">
        <v>0.13853849087021899</v>
      </c>
      <c r="BJ13" s="13">
        <v>0.17084554663404941</v>
      </c>
      <c r="BK13" s="13">
        <v>0.2075063395380134</v>
      </c>
      <c r="BL13" s="13">
        <v>0.1086014779343869</v>
      </c>
      <c r="BN13" s="13">
        <v>0.15234945194436289</v>
      </c>
      <c r="BO13" s="13">
        <v>0.2318653804261081</v>
      </c>
      <c r="BP13" s="13">
        <v>0.15730792142162539</v>
      </c>
      <c r="BQ13" s="13">
        <v>0.17713548530708459</v>
      </c>
      <c r="BR13" s="13">
        <v>0.18976064263215259</v>
      </c>
      <c r="BS13" s="13">
        <v>0.18377658834607441</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U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225</v>
      </c>
      <c r="C9" s="13">
        <v>6.6419167722455874E-2</v>
      </c>
      <c r="D9" s="13">
        <v>9.4802963058484527E-2</v>
      </c>
      <c r="E9" s="13">
        <v>0.1053008002697973</v>
      </c>
      <c r="F9" s="13">
        <v>7.6544633459076347E-2</v>
      </c>
      <c r="G9" s="13">
        <v>3.8970359439315629E-2</v>
      </c>
      <c r="H9" s="13">
        <v>7.090166592585162E-2</v>
      </c>
      <c r="I9" s="13">
        <v>3.6135789584049033E-2</v>
      </c>
      <c r="K9" s="13">
        <v>6.7533283231963864E-2</v>
      </c>
      <c r="L9" s="13">
        <v>6.5457375164546278E-2</v>
      </c>
      <c r="N9" s="13">
        <v>7.0171104108501997E-2</v>
      </c>
      <c r="O9" s="13">
        <v>6.0733103475248622E-2</v>
      </c>
      <c r="P9" s="13">
        <v>6.1413614579775781E-2</v>
      </c>
      <c r="Q9" s="13">
        <v>7.6187958789032478E-2</v>
      </c>
      <c r="S9" s="13">
        <v>9.5086226266119844E-2</v>
      </c>
      <c r="T9" s="13">
        <v>4.7761445858697918E-2</v>
      </c>
      <c r="U9" s="13">
        <v>1.393207096619793E-2</v>
      </c>
      <c r="V9" s="13">
        <v>9.3092668818558724E-2</v>
      </c>
      <c r="W9" s="13">
        <v>3.9193671099046028E-2</v>
      </c>
      <c r="X9" s="13">
        <v>5.3418913682752832E-2</v>
      </c>
      <c r="Y9" s="13">
        <v>4.2040121407866768E-2</v>
      </c>
      <c r="Z9" s="13">
        <v>6.421343210665216E-2</v>
      </c>
      <c r="AB9" s="13">
        <v>5.3616492183922788E-2</v>
      </c>
      <c r="AC9" s="13">
        <v>5.0834875724647767E-2</v>
      </c>
      <c r="AD9" s="13">
        <v>7.5742592208185092E-2</v>
      </c>
      <c r="AE9" s="13">
        <v>8.9344035230273663E-2</v>
      </c>
      <c r="AF9" s="13">
        <v>0.1200817770905997</v>
      </c>
      <c r="AH9" s="13">
        <v>8.1294877200867338E-2</v>
      </c>
      <c r="AI9" s="13">
        <v>0.115287552730535</v>
      </c>
      <c r="AJ9" s="13">
        <v>4.3779744877129788E-2</v>
      </c>
      <c r="AK9" s="13">
        <v>2.5015508636294159E-2</v>
      </c>
      <c r="AL9" s="13">
        <v>4.9637616586259613E-2</v>
      </c>
      <c r="AM9" s="13">
        <v>4.3881070610680063E-2</v>
      </c>
      <c r="AO9" s="13">
        <v>8.2042561685218451E-2</v>
      </c>
      <c r="AP9" s="13">
        <v>0.1243817464706754</v>
      </c>
      <c r="AQ9" s="13">
        <v>5.0729126716196088E-2</v>
      </c>
      <c r="AR9" s="13">
        <v>3.7089461006562068E-2</v>
      </c>
      <c r="AS9" s="13">
        <v>2.4628070011719801E-2</v>
      </c>
      <c r="AT9" s="13">
        <v>4.2175342440291252E-2</v>
      </c>
      <c r="AV9" s="13">
        <v>0.1069181235744532</v>
      </c>
      <c r="AW9" s="13">
        <v>7.5874214711869156E-2</v>
      </c>
      <c r="AX9" s="13">
        <v>6.9761120731372778E-2</v>
      </c>
      <c r="AY9" s="13">
        <v>4.9026016284024788E-2</v>
      </c>
      <c r="AZ9" s="13">
        <v>5.4969704478881262E-2</v>
      </c>
      <c r="BB9" s="13">
        <v>7.1762717166660078E-2</v>
      </c>
      <c r="BC9" s="13">
        <v>8.9165938402490638E-2</v>
      </c>
      <c r="BD9" s="13">
        <v>3.1691336674256873E-2</v>
      </c>
      <c r="BE9" s="13">
        <v>7.2787928124796286E-2</v>
      </c>
      <c r="BF9" s="13">
        <v>3.8422126393128933E-2</v>
      </c>
      <c r="BH9" s="13">
        <v>7.132421238819163E-2</v>
      </c>
      <c r="BI9" s="13">
        <v>9.1915978340234405E-2</v>
      </c>
      <c r="BJ9" s="13">
        <v>3.4952506949530199E-2</v>
      </c>
      <c r="BK9" s="13">
        <v>5.1375966546377647E-2</v>
      </c>
      <c r="BL9" s="13">
        <v>6.3858730744819028E-2</v>
      </c>
      <c r="BN9" s="13">
        <v>7.358039914926455E-2</v>
      </c>
      <c r="BO9" s="13">
        <v>4.1980595622712828E-2</v>
      </c>
      <c r="BP9" s="13">
        <v>5.3021629781024981E-2</v>
      </c>
      <c r="BQ9" s="13">
        <v>7.2977587852921036E-2</v>
      </c>
      <c r="BR9" s="13">
        <v>5.5751050105821293E-2</v>
      </c>
      <c r="BS9" s="13">
        <v>8.2574054694933965E-2</v>
      </c>
    </row>
    <row r="10" spans="2:73" ht="19" customHeight="1" x14ac:dyDescent="0.35">
      <c r="B10" s="12" t="s">
        <v>226</v>
      </c>
      <c r="C10" s="13">
        <v>0.21512793969951699</v>
      </c>
      <c r="D10" s="13">
        <v>0.24825888760202461</v>
      </c>
      <c r="E10" s="13">
        <v>0.28625595049114722</v>
      </c>
      <c r="F10" s="13">
        <v>0.26085840459888138</v>
      </c>
      <c r="G10" s="13">
        <v>0.20755875000407101</v>
      </c>
      <c r="H10" s="13">
        <v>0.1663101045123159</v>
      </c>
      <c r="I10" s="13">
        <v>0.16028642018297939</v>
      </c>
      <c r="K10" s="13">
        <v>0.21327132681811201</v>
      </c>
      <c r="L10" s="13">
        <v>0.21747796069550909</v>
      </c>
      <c r="N10" s="13">
        <v>0.27393679819022593</v>
      </c>
      <c r="O10" s="13">
        <v>0.19205522258050611</v>
      </c>
      <c r="P10" s="13">
        <v>0.193350751417873</v>
      </c>
      <c r="Q10" s="13">
        <v>0.21995683464517779</v>
      </c>
      <c r="S10" s="13">
        <v>0.22647839314886781</v>
      </c>
      <c r="T10" s="13">
        <v>0.25364834589091961</v>
      </c>
      <c r="U10" s="13">
        <v>0.18465251090894949</v>
      </c>
      <c r="V10" s="13">
        <v>0.22146697930453221</v>
      </c>
      <c r="W10" s="13">
        <v>0.19944348043427379</v>
      </c>
      <c r="X10" s="13">
        <v>0.17997670362829829</v>
      </c>
      <c r="Y10" s="13">
        <v>0.22714868390199411</v>
      </c>
      <c r="Z10" s="13">
        <v>0.17786774334583069</v>
      </c>
      <c r="AB10" s="13">
        <v>0.23527519544804651</v>
      </c>
      <c r="AC10" s="13">
        <v>0.21072464942563329</v>
      </c>
      <c r="AD10" s="13">
        <v>0.18940547600218599</v>
      </c>
      <c r="AE10" s="13">
        <v>0.1871859561104382</v>
      </c>
      <c r="AF10" s="13">
        <v>0.29738707536110692</v>
      </c>
      <c r="AH10" s="13">
        <v>0.24010587541219491</v>
      </c>
      <c r="AI10" s="13">
        <v>0.30232139425233462</v>
      </c>
      <c r="AJ10" s="13">
        <v>0.1417167674612681</v>
      </c>
      <c r="AK10" s="13">
        <v>0.20437499465685591</v>
      </c>
      <c r="AL10" s="13">
        <v>0.28115411433067899</v>
      </c>
      <c r="AM10" s="13">
        <v>0.13268076957016761</v>
      </c>
      <c r="AO10" s="13">
        <v>0.2488394983734708</v>
      </c>
      <c r="AP10" s="13">
        <v>0.30635017673422338</v>
      </c>
      <c r="AQ10" s="13">
        <v>0.12871258381142739</v>
      </c>
      <c r="AR10" s="13">
        <v>0.20858400256442311</v>
      </c>
      <c r="AS10" s="13">
        <v>0.24426585195031131</v>
      </c>
      <c r="AT10" s="13">
        <v>0.1396888689762841</v>
      </c>
      <c r="AV10" s="13">
        <v>0.30036501269267279</v>
      </c>
      <c r="AW10" s="13">
        <v>0.17930555469975021</v>
      </c>
      <c r="AX10" s="13">
        <v>0.1941329239925699</v>
      </c>
      <c r="AY10" s="13">
        <v>0.26793768270098572</v>
      </c>
      <c r="AZ10" s="13">
        <v>0.14049041107604471</v>
      </c>
      <c r="BB10" s="13">
        <v>0.2399021361532879</v>
      </c>
      <c r="BC10" s="13">
        <v>0.29152888517810271</v>
      </c>
      <c r="BD10" s="13">
        <v>0.13181150122917859</v>
      </c>
      <c r="BE10" s="13">
        <v>0.1369998758304441</v>
      </c>
      <c r="BF10" s="13">
        <v>0.28426353307962848</v>
      </c>
      <c r="BH10" s="13">
        <v>0.24537213317193149</v>
      </c>
      <c r="BI10" s="13">
        <v>0.27904709622801938</v>
      </c>
      <c r="BJ10" s="13">
        <v>0.14214363450435369</v>
      </c>
      <c r="BK10" s="13">
        <v>0.1021684017090117</v>
      </c>
      <c r="BL10" s="13">
        <v>0.28349256685660329</v>
      </c>
      <c r="BN10" s="13">
        <v>0.25059013290987792</v>
      </c>
      <c r="BO10" s="13">
        <v>0.10081636165217631</v>
      </c>
      <c r="BP10" s="13">
        <v>0.196067918074735</v>
      </c>
      <c r="BQ10" s="13">
        <v>0.16222336180331859</v>
      </c>
      <c r="BR10" s="13">
        <v>0.30283838885048348</v>
      </c>
      <c r="BS10" s="13">
        <v>0.23369753646306909</v>
      </c>
    </row>
    <row r="11" spans="2:73" ht="19" customHeight="1" x14ac:dyDescent="0.35">
      <c r="B11" s="12" t="s">
        <v>227</v>
      </c>
      <c r="C11" s="13">
        <v>0.30847733893578883</v>
      </c>
      <c r="D11" s="13">
        <v>0.26348264596607829</v>
      </c>
      <c r="E11" s="13">
        <v>0.27223483273540239</v>
      </c>
      <c r="F11" s="13">
        <v>0.26042075542777449</v>
      </c>
      <c r="G11" s="13">
        <v>0.32756314362827721</v>
      </c>
      <c r="H11" s="13">
        <v>0.32097670278720941</v>
      </c>
      <c r="I11" s="13">
        <v>0.3624543446329167</v>
      </c>
      <c r="K11" s="13">
        <v>0.32411661175030809</v>
      </c>
      <c r="L11" s="13">
        <v>0.29125194423492762</v>
      </c>
      <c r="N11" s="13">
        <v>0.36478038898327769</v>
      </c>
      <c r="O11" s="13">
        <v>0.32889702730627229</v>
      </c>
      <c r="P11" s="13">
        <v>0.28320794692189988</v>
      </c>
      <c r="Q11" s="13">
        <v>0.26752122961408492</v>
      </c>
      <c r="S11" s="13">
        <v>0.27587956344215808</v>
      </c>
      <c r="T11" s="13">
        <v>0.31322298685043998</v>
      </c>
      <c r="U11" s="13">
        <v>0.32984416087894702</v>
      </c>
      <c r="V11" s="13">
        <v>0.29033251313657987</v>
      </c>
      <c r="W11" s="13">
        <v>0.29509033971819659</v>
      </c>
      <c r="X11" s="13">
        <v>0.39524168891164019</v>
      </c>
      <c r="Y11" s="13">
        <v>0.40078942174986337</v>
      </c>
      <c r="Z11" s="13">
        <v>0.29425357640095823</v>
      </c>
      <c r="AB11" s="13">
        <v>0.27912751046074541</v>
      </c>
      <c r="AC11" s="13">
        <v>0.32590338846904982</v>
      </c>
      <c r="AD11" s="13">
        <v>0.29843224161002407</v>
      </c>
      <c r="AE11" s="13">
        <v>0.29709016338784239</v>
      </c>
      <c r="AF11" s="13">
        <v>0.31626001939058018</v>
      </c>
      <c r="AH11" s="13">
        <v>0.31639874287213082</v>
      </c>
      <c r="AI11" s="13">
        <v>0.31244308738890753</v>
      </c>
      <c r="AJ11" s="13">
        <v>0.33793244854256432</v>
      </c>
      <c r="AK11" s="13">
        <v>0.36866515765305918</v>
      </c>
      <c r="AL11" s="13">
        <v>0.23141165682472639</v>
      </c>
      <c r="AM11" s="13">
        <v>0.31507347571351341</v>
      </c>
      <c r="AO11" s="13">
        <v>0.29587224038993593</v>
      </c>
      <c r="AP11" s="13">
        <v>0.29625344115878932</v>
      </c>
      <c r="AQ11" s="13">
        <v>0.34357254939594423</v>
      </c>
      <c r="AR11" s="13">
        <v>0.38162126693674142</v>
      </c>
      <c r="AS11" s="13">
        <v>0.3057822174559609</v>
      </c>
      <c r="AT11" s="13">
        <v>0.31938405074577197</v>
      </c>
      <c r="AV11" s="13">
        <v>0.33960469504811691</v>
      </c>
      <c r="AW11" s="13">
        <v>0.28095637458477912</v>
      </c>
      <c r="AX11" s="13">
        <v>0.35776484523991431</v>
      </c>
      <c r="AY11" s="13">
        <v>0.27082842193524892</v>
      </c>
      <c r="AZ11" s="13">
        <v>0.31296447316604042</v>
      </c>
      <c r="BB11" s="13">
        <v>0.2985097844436489</v>
      </c>
      <c r="BC11" s="13">
        <v>0.2808353720840141</v>
      </c>
      <c r="BD11" s="13">
        <v>0.36496312495595601</v>
      </c>
      <c r="BE11" s="13">
        <v>0.37976632826366807</v>
      </c>
      <c r="BF11" s="13">
        <v>0.2961456065522981</v>
      </c>
      <c r="BH11" s="13">
        <v>0.29776354174285258</v>
      </c>
      <c r="BI11" s="13">
        <v>0.28786745688470639</v>
      </c>
      <c r="BJ11" s="13">
        <v>0.36634848209177812</v>
      </c>
      <c r="BK11" s="13">
        <v>0.38095332868900539</v>
      </c>
      <c r="BL11" s="13">
        <v>0.30038406716162708</v>
      </c>
      <c r="BN11" s="13">
        <v>0.31372554838259198</v>
      </c>
      <c r="BO11" s="13">
        <v>0.37941636066110651</v>
      </c>
      <c r="BP11" s="13">
        <v>0.38683343120588692</v>
      </c>
      <c r="BQ11" s="13">
        <v>0.28189964633152348</v>
      </c>
      <c r="BR11" s="13">
        <v>0.2144012990322979</v>
      </c>
      <c r="BS11" s="13">
        <v>0.30708972364172099</v>
      </c>
    </row>
    <row r="12" spans="2:73" ht="19" customHeight="1" x14ac:dyDescent="0.35">
      <c r="B12" s="12" t="s">
        <v>228</v>
      </c>
      <c r="C12" s="13">
        <v>0.25090261637376132</v>
      </c>
      <c r="D12" s="13">
        <v>0.17559778728191799</v>
      </c>
      <c r="E12" s="13">
        <v>0.16276491766186441</v>
      </c>
      <c r="F12" s="13">
        <v>0.23400379501665969</v>
      </c>
      <c r="G12" s="13">
        <v>0.27670599385818462</v>
      </c>
      <c r="H12" s="13">
        <v>0.29828029112818383</v>
      </c>
      <c r="I12" s="13">
        <v>0.30573707708074899</v>
      </c>
      <c r="K12" s="13">
        <v>0.27874088248747297</v>
      </c>
      <c r="L12" s="13">
        <v>0.22363957540894769</v>
      </c>
      <c r="N12" s="13">
        <v>0.21041821624354529</v>
      </c>
      <c r="O12" s="13">
        <v>0.25750274893711228</v>
      </c>
      <c r="P12" s="13">
        <v>0.27588750480458352</v>
      </c>
      <c r="Q12" s="13">
        <v>0.24436586263815929</v>
      </c>
      <c r="S12" s="13">
        <v>0.2255591707880997</v>
      </c>
      <c r="T12" s="13">
        <v>0.22537297203382409</v>
      </c>
      <c r="U12" s="13">
        <v>0.31845059476991189</v>
      </c>
      <c r="V12" s="13">
        <v>0.26785762679934833</v>
      </c>
      <c r="W12" s="13">
        <v>0.32234129255125338</v>
      </c>
      <c r="X12" s="13">
        <v>0.25727823657801963</v>
      </c>
      <c r="Y12" s="13">
        <v>0.18301545874861039</v>
      </c>
      <c r="Z12" s="13">
        <v>0.2296780584910145</v>
      </c>
      <c r="AB12" s="13">
        <v>0.23990568754155839</v>
      </c>
      <c r="AC12" s="13">
        <v>0.25360032790129428</v>
      </c>
      <c r="AD12" s="13">
        <v>0.29047657744229</v>
      </c>
      <c r="AE12" s="13">
        <v>0.28275309968292989</v>
      </c>
      <c r="AF12" s="13">
        <v>0.22557421176089959</v>
      </c>
      <c r="AH12" s="13">
        <v>0.2106505417319903</v>
      </c>
      <c r="AI12" s="13">
        <v>0.1796338474189785</v>
      </c>
      <c r="AJ12" s="13">
        <v>0.32907849151249691</v>
      </c>
      <c r="AK12" s="13">
        <v>0.22863862895612239</v>
      </c>
      <c r="AL12" s="13">
        <v>0.26158773047196521</v>
      </c>
      <c r="AM12" s="13">
        <v>0.3869828934110936</v>
      </c>
      <c r="AO12" s="13">
        <v>0.206641574012879</v>
      </c>
      <c r="AP12" s="13">
        <v>0.1871856718234855</v>
      </c>
      <c r="AQ12" s="13">
        <v>0.34501484667352589</v>
      </c>
      <c r="AR12" s="13">
        <v>0.22978779669051461</v>
      </c>
      <c r="AS12" s="13">
        <v>0.2386079312156392</v>
      </c>
      <c r="AT12" s="13">
        <v>0.37419443400700458</v>
      </c>
      <c r="AV12" s="13">
        <v>0.15716971256256551</v>
      </c>
      <c r="AW12" s="13">
        <v>0.32037722098939109</v>
      </c>
      <c r="AX12" s="13">
        <v>0.23026810378055579</v>
      </c>
      <c r="AY12" s="13">
        <v>0.24712741084383169</v>
      </c>
      <c r="AZ12" s="13">
        <v>0.36990942609365018</v>
      </c>
      <c r="BB12" s="13">
        <v>0.23357826082481811</v>
      </c>
      <c r="BC12" s="13">
        <v>0.2484646795273788</v>
      </c>
      <c r="BD12" s="13">
        <v>0.37557762601887612</v>
      </c>
      <c r="BE12" s="13">
        <v>0.26983586959940981</v>
      </c>
      <c r="BF12" s="13">
        <v>0.30366036007601649</v>
      </c>
      <c r="BH12" s="13">
        <v>0.23221111286987989</v>
      </c>
      <c r="BI12" s="13">
        <v>0.24643138462577341</v>
      </c>
      <c r="BJ12" s="13">
        <v>0.36572350891011468</v>
      </c>
      <c r="BK12" s="13">
        <v>0.31640483091944172</v>
      </c>
      <c r="BL12" s="13">
        <v>0.24658222374659231</v>
      </c>
      <c r="BN12" s="13">
        <v>0.24549168278404879</v>
      </c>
      <c r="BO12" s="13">
        <v>0.34220505095504811</v>
      </c>
      <c r="BP12" s="13">
        <v>0.26279902224357182</v>
      </c>
      <c r="BQ12" s="13">
        <v>0.3522970060892015</v>
      </c>
      <c r="BR12" s="13">
        <v>0.24576289555655351</v>
      </c>
      <c r="BS12" s="13">
        <v>0.23293545460583201</v>
      </c>
    </row>
    <row r="13" spans="2:73" ht="19" customHeight="1" x14ac:dyDescent="0.35">
      <c r="B13" s="12" t="s">
        <v>96</v>
      </c>
      <c r="C13" s="13">
        <v>0.1590729372684771</v>
      </c>
      <c r="D13" s="13">
        <v>0.21785771609149471</v>
      </c>
      <c r="E13" s="13">
        <v>0.1734434988417887</v>
      </c>
      <c r="F13" s="13">
        <v>0.1681724114976077</v>
      </c>
      <c r="G13" s="13">
        <v>0.1492017530701516</v>
      </c>
      <c r="H13" s="13">
        <v>0.14353123564643919</v>
      </c>
      <c r="I13" s="13">
        <v>0.1353863685193058</v>
      </c>
      <c r="K13" s="13">
        <v>0.11633789571214299</v>
      </c>
      <c r="L13" s="13">
        <v>0.20217314449606921</v>
      </c>
      <c r="N13" s="13">
        <v>8.0693492474449166E-2</v>
      </c>
      <c r="O13" s="13">
        <v>0.1608118977008606</v>
      </c>
      <c r="P13" s="13">
        <v>0.18614018227586751</v>
      </c>
      <c r="Q13" s="13">
        <v>0.1919681143135456</v>
      </c>
      <c r="S13" s="13">
        <v>0.17699664635475451</v>
      </c>
      <c r="T13" s="13">
        <v>0.15999424936611831</v>
      </c>
      <c r="U13" s="13">
        <v>0.1531206624759936</v>
      </c>
      <c r="V13" s="13">
        <v>0.12725021194098091</v>
      </c>
      <c r="W13" s="13">
        <v>0.14393121619723009</v>
      </c>
      <c r="X13" s="13">
        <v>0.1140844571992892</v>
      </c>
      <c r="Y13" s="13">
        <v>0.14700631419166521</v>
      </c>
      <c r="Z13" s="13">
        <v>0.2339871896555443</v>
      </c>
      <c r="AB13" s="13">
        <v>0.19207511436572691</v>
      </c>
      <c r="AC13" s="13">
        <v>0.1589367584793748</v>
      </c>
      <c r="AD13" s="13">
        <v>0.14594311273731481</v>
      </c>
      <c r="AE13" s="13">
        <v>0.14362674558851579</v>
      </c>
      <c r="AF13" s="13">
        <v>4.0696916396813852E-2</v>
      </c>
      <c r="AH13" s="13">
        <v>0.1515499627828166</v>
      </c>
      <c r="AI13" s="13">
        <v>9.0314118209244384E-2</v>
      </c>
      <c r="AJ13" s="13">
        <v>0.1474925476065409</v>
      </c>
      <c r="AK13" s="13">
        <v>0.17330571009766821</v>
      </c>
      <c r="AL13" s="13">
        <v>0.17620888178636951</v>
      </c>
      <c r="AM13" s="13">
        <v>0.1213817906945454</v>
      </c>
      <c r="AO13" s="13">
        <v>0.16660412553849591</v>
      </c>
      <c r="AP13" s="13">
        <v>8.5828963812826384E-2</v>
      </c>
      <c r="AQ13" s="13">
        <v>0.1319708934029063</v>
      </c>
      <c r="AR13" s="13">
        <v>0.14291747280175879</v>
      </c>
      <c r="AS13" s="13">
        <v>0.1867159293663688</v>
      </c>
      <c r="AT13" s="13">
        <v>0.124557303830648</v>
      </c>
      <c r="AV13" s="13">
        <v>9.5942456122191752E-2</v>
      </c>
      <c r="AW13" s="13">
        <v>0.14348663501421041</v>
      </c>
      <c r="AX13" s="13">
        <v>0.1480730062555872</v>
      </c>
      <c r="AY13" s="13">
        <v>0.16508046823590899</v>
      </c>
      <c r="AZ13" s="13">
        <v>0.1216659851853833</v>
      </c>
      <c r="BB13" s="13">
        <v>0.15624710141158479</v>
      </c>
      <c r="BC13" s="13">
        <v>9.0005124808013787E-2</v>
      </c>
      <c r="BD13" s="13">
        <v>9.5956411121732282E-2</v>
      </c>
      <c r="BE13" s="13">
        <v>0.14060999818168191</v>
      </c>
      <c r="BF13" s="13">
        <v>7.7508373898927813E-2</v>
      </c>
      <c r="BH13" s="13">
        <v>0.1533289998271444</v>
      </c>
      <c r="BI13" s="13">
        <v>9.4738083921266231E-2</v>
      </c>
      <c r="BJ13" s="13">
        <v>9.0831867544223288E-2</v>
      </c>
      <c r="BK13" s="13">
        <v>0.14909747213616359</v>
      </c>
      <c r="BL13" s="13">
        <v>0.1056824114903582</v>
      </c>
      <c r="BN13" s="13">
        <v>0.1166122367742168</v>
      </c>
      <c r="BO13" s="13">
        <v>0.13558163110895621</v>
      </c>
      <c r="BP13" s="13">
        <v>0.1012779986947812</v>
      </c>
      <c r="BQ13" s="13">
        <v>0.13060239792303541</v>
      </c>
      <c r="BR13" s="13">
        <v>0.18124636645484399</v>
      </c>
      <c r="BS13" s="13">
        <v>0.14370323059444379</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U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225</v>
      </c>
      <c r="C9" s="13">
        <v>0.15958049913136321</v>
      </c>
      <c r="D9" s="13">
        <v>0.11326667573491871</v>
      </c>
      <c r="E9" s="13">
        <v>0.17789665915683489</v>
      </c>
      <c r="F9" s="13">
        <v>0.18420002233532279</v>
      </c>
      <c r="G9" s="13">
        <v>0.1631938796825623</v>
      </c>
      <c r="H9" s="13">
        <v>0.13597680442111959</v>
      </c>
      <c r="I9" s="13">
        <v>0.16516635894321069</v>
      </c>
      <c r="K9" s="13">
        <v>0.15188198109080539</v>
      </c>
      <c r="L9" s="13">
        <v>0.16535158415941159</v>
      </c>
      <c r="N9" s="13">
        <v>0.145738002936741</v>
      </c>
      <c r="O9" s="13">
        <v>0.15506927211631971</v>
      </c>
      <c r="P9" s="13">
        <v>0.17157953377761331</v>
      </c>
      <c r="Q9" s="13">
        <v>0.16459761531993319</v>
      </c>
      <c r="S9" s="13">
        <v>0.15494962440032631</v>
      </c>
      <c r="T9" s="13">
        <v>0.15387117936372979</v>
      </c>
      <c r="U9" s="13">
        <v>0.2000172635254881</v>
      </c>
      <c r="V9" s="13">
        <v>0.19110789904775469</v>
      </c>
      <c r="W9" s="13">
        <v>0.13831074322002479</v>
      </c>
      <c r="X9" s="13">
        <v>0.15861519308870611</v>
      </c>
      <c r="Y9" s="13">
        <v>0.15034648168040879</v>
      </c>
      <c r="Z9" s="13">
        <v>0.13953864870816141</v>
      </c>
      <c r="AB9" s="13">
        <v>0.1999219188024948</v>
      </c>
      <c r="AC9" s="13">
        <v>0.1487576638077745</v>
      </c>
      <c r="AD9" s="13">
        <v>0.16562523149834871</v>
      </c>
      <c r="AE9" s="13">
        <v>0.14622631927811991</v>
      </c>
      <c r="AF9" s="13">
        <v>0.17493082635643659</v>
      </c>
      <c r="AH9" s="13">
        <v>0.1462008613675925</v>
      </c>
      <c r="AI9" s="13">
        <v>0.141298482843038</v>
      </c>
      <c r="AJ9" s="13">
        <v>0.21154342193473311</v>
      </c>
      <c r="AK9" s="13">
        <v>0.1003364822598868</v>
      </c>
      <c r="AL9" s="13">
        <v>0.14127011189789629</v>
      </c>
      <c r="AM9" s="13">
        <v>0.22441365339103991</v>
      </c>
      <c r="AO9" s="13">
        <v>0.14051941780929991</v>
      </c>
      <c r="AP9" s="13">
        <v>0.1581698709867311</v>
      </c>
      <c r="AQ9" s="13">
        <v>0.2077511485630352</v>
      </c>
      <c r="AR9" s="13">
        <v>8.4611648654380478E-2</v>
      </c>
      <c r="AS9" s="13">
        <v>0.14500878033755699</v>
      </c>
      <c r="AT9" s="13">
        <v>0.2200526682921623</v>
      </c>
      <c r="AV9" s="13">
        <v>0.1610782033067728</v>
      </c>
      <c r="AW9" s="13">
        <v>0.2320063584709316</v>
      </c>
      <c r="AX9" s="13">
        <v>0.10454887701386981</v>
      </c>
      <c r="AY9" s="13">
        <v>0.15579219199801189</v>
      </c>
      <c r="AZ9" s="13">
        <v>0.2173825254690111</v>
      </c>
      <c r="BB9" s="13">
        <v>0.1485009075845771</v>
      </c>
      <c r="BC9" s="13">
        <v>0.14534004146097609</v>
      </c>
      <c r="BD9" s="13">
        <v>0.23786170770906459</v>
      </c>
      <c r="BE9" s="13">
        <v>0.12564616735978221</v>
      </c>
      <c r="BF9" s="13">
        <v>0.1969550458314642</v>
      </c>
      <c r="BH9" s="13">
        <v>0.1509699312184673</v>
      </c>
      <c r="BI9" s="13">
        <v>0.15984242861997511</v>
      </c>
      <c r="BJ9" s="13">
        <v>0.2354843668112557</v>
      </c>
      <c r="BK9" s="13">
        <v>0.1207947453228865</v>
      </c>
      <c r="BL9" s="13">
        <v>0.12507216782437491</v>
      </c>
      <c r="BN9" s="13">
        <v>0.12678251600581811</v>
      </c>
      <c r="BO9" s="13">
        <v>0.2230147392355252</v>
      </c>
      <c r="BP9" s="13">
        <v>0.12682903171389959</v>
      </c>
      <c r="BQ9" s="13">
        <v>0.22995730683961349</v>
      </c>
      <c r="BR9" s="13">
        <v>0.199362895670225</v>
      </c>
      <c r="BS9" s="13">
        <v>0.16208673944654409</v>
      </c>
    </row>
    <row r="10" spans="2:73" ht="19" customHeight="1" x14ac:dyDescent="0.35">
      <c r="B10" s="12" t="s">
        <v>226</v>
      </c>
      <c r="C10" s="13">
        <v>0.35021397243609509</v>
      </c>
      <c r="D10" s="13">
        <v>0.37017413582688619</v>
      </c>
      <c r="E10" s="13">
        <v>0.31648344782825089</v>
      </c>
      <c r="F10" s="13">
        <v>0.28846334094769538</v>
      </c>
      <c r="G10" s="13">
        <v>0.33504821967289911</v>
      </c>
      <c r="H10" s="13">
        <v>0.38012096332304579</v>
      </c>
      <c r="I10" s="13">
        <v>0.39519311442013172</v>
      </c>
      <c r="K10" s="13">
        <v>0.36123780771032887</v>
      </c>
      <c r="L10" s="13">
        <v>0.33999326309641542</v>
      </c>
      <c r="N10" s="13">
        <v>0.42806129067338111</v>
      </c>
      <c r="O10" s="13">
        <v>0.34100819850936948</v>
      </c>
      <c r="P10" s="13">
        <v>0.31240621802223789</v>
      </c>
      <c r="Q10" s="13">
        <v>0.33757314482152539</v>
      </c>
      <c r="S10" s="13">
        <v>0.35046370610266869</v>
      </c>
      <c r="T10" s="13">
        <v>0.3178371592673182</v>
      </c>
      <c r="U10" s="13">
        <v>0.32506083493620153</v>
      </c>
      <c r="V10" s="13">
        <v>0.32486523751122381</v>
      </c>
      <c r="W10" s="13">
        <v>0.36428346671123868</v>
      </c>
      <c r="X10" s="13">
        <v>0.40246408032552772</v>
      </c>
      <c r="Y10" s="13">
        <v>0.41712521788272122</v>
      </c>
      <c r="Z10" s="13">
        <v>0.35799160579023442</v>
      </c>
      <c r="AB10" s="13">
        <v>0.30672186638090138</v>
      </c>
      <c r="AC10" s="13">
        <v>0.3597680319014358</v>
      </c>
      <c r="AD10" s="13">
        <v>0.36270807630586582</v>
      </c>
      <c r="AE10" s="13">
        <v>0.31439274304958292</v>
      </c>
      <c r="AF10" s="13">
        <v>0.41822638714728549</v>
      </c>
      <c r="AH10" s="13">
        <v>0.34618217979796378</v>
      </c>
      <c r="AI10" s="13">
        <v>0.43404917677170052</v>
      </c>
      <c r="AJ10" s="13">
        <v>0.35871643991092</v>
      </c>
      <c r="AK10" s="13">
        <v>0.33543359365047398</v>
      </c>
      <c r="AL10" s="13">
        <v>0.27947616712554652</v>
      </c>
      <c r="AM10" s="13">
        <v>0.373810148351717</v>
      </c>
      <c r="AO10" s="13">
        <v>0.34676420560357102</v>
      </c>
      <c r="AP10" s="13">
        <v>0.43927727534590061</v>
      </c>
      <c r="AQ10" s="13">
        <v>0.3783711892662725</v>
      </c>
      <c r="AR10" s="13">
        <v>0.3331347109463268</v>
      </c>
      <c r="AS10" s="13">
        <v>0.3074929772278745</v>
      </c>
      <c r="AT10" s="13">
        <v>0.35592621892618509</v>
      </c>
      <c r="AV10" s="13">
        <v>0.36637986599366418</v>
      </c>
      <c r="AW10" s="13">
        <v>0.37245370869656791</v>
      </c>
      <c r="AX10" s="13">
        <v>0.37359379166876261</v>
      </c>
      <c r="AY10" s="13">
        <v>0.30362641168577992</v>
      </c>
      <c r="AZ10" s="13">
        <v>0.38835966276458039</v>
      </c>
      <c r="BB10" s="13">
        <v>0.32868019504950891</v>
      </c>
      <c r="BC10" s="13">
        <v>0.43610192156085648</v>
      </c>
      <c r="BD10" s="13">
        <v>0.362179991794157</v>
      </c>
      <c r="BE10" s="13">
        <v>0.38527357126821898</v>
      </c>
      <c r="BF10" s="13">
        <v>0.2607223322262352</v>
      </c>
      <c r="BH10" s="13">
        <v>0.32615114615478907</v>
      </c>
      <c r="BI10" s="13">
        <v>0.42500298739295428</v>
      </c>
      <c r="BJ10" s="13">
        <v>0.36955848131022601</v>
      </c>
      <c r="BK10" s="13">
        <v>0.3726989141893996</v>
      </c>
      <c r="BL10" s="13">
        <v>0.3113728671367596</v>
      </c>
      <c r="BN10" s="13">
        <v>0.411951060123524</v>
      </c>
      <c r="BO10" s="13">
        <v>0.38094842856977001</v>
      </c>
      <c r="BP10" s="13">
        <v>0.35809359308942329</v>
      </c>
      <c r="BQ10" s="13">
        <v>0.32844341486505552</v>
      </c>
      <c r="BR10" s="13">
        <v>0.19713712579085199</v>
      </c>
      <c r="BS10" s="13">
        <v>0.32424572961014181</v>
      </c>
    </row>
    <row r="11" spans="2:73" ht="19" customHeight="1" x14ac:dyDescent="0.35">
      <c r="B11" s="12" t="s">
        <v>227</v>
      </c>
      <c r="C11" s="13">
        <v>0.23172197253741389</v>
      </c>
      <c r="D11" s="13">
        <v>0.2098254213677134</v>
      </c>
      <c r="E11" s="13">
        <v>0.27037553894411681</v>
      </c>
      <c r="F11" s="13">
        <v>0.24679968564553059</v>
      </c>
      <c r="G11" s="13">
        <v>0.28921955267693161</v>
      </c>
      <c r="H11" s="13">
        <v>0.2019333797783851</v>
      </c>
      <c r="I11" s="13">
        <v>0.18295913018560311</v>
      </c>
      <c r="K11" s="13">
        <v>0.26231897441716617</v>
      </c>
      <c r="L11" s="13">
        <v>0.20165618367059379</v>
      </c>
      <c r="N11" s="13">
        <v>0.26173429634146228</v>
      </c>
      <c r="O11" s="13">
        <v>0.2427748502405343</v>
      </c>
      <c r="P11" s="13">
        <v>0.25529717781000039</v>
      </c>
      <c r="Q11" s="13">
        <v>0.17334081572352289</v>
      </c>
      <c r="S11" s="13">
        <v>0.2166398882539452</v>
      </c>
      <c r="T11" s="13">
        <v>0.26030738118018648</v>
      </c>
      <c r="U11" s="13">
        <v>0.2068393733462964</v>
      </c>
      <c r="V11" s="13">
        <v>0.25585946182689739</v>
      </c>
      <c r="W11" s="13">
        <v>0.2394318669853373</v>
      </c>
      <c r="X11" s="13">
        <v>0.19891144846878731</v>
      </c>
      <c r="Y11" s="13">
        <v>0.27247749642162372</v>
      </c>
      <c r="Z11" s="13">
        <v>0.21239922023002569</v>
      </c>
      <c r="AB11" s="13">
        <v>0.1753331128958574</v>
      </c>
      <c r="AC11" s="13">
        <v>0.24267065906247959</v>
      </c>
      <c r="AD11" s="13">
        <v>0.24330310303804289</v>
      </c>
      <c r="AE11" s="13">
        <v>0.24383745442980581</v>
      </c>
      <c r="AF11" s="13">
        <v>0.28631188553969628</v>
      </c>
      <c r="AH11" s="13">
        <v>0.26302271407344419</v>
      </c>
      <c r="AI11" s="13">
        <v>0.25146683066775311</v>
      </c>
      <c r="AJ11" s="13">
        <v>0.20098580728846629</v>
      </c>
      <c r="AK11" s="13">
        <v>0.2307042284888727</v>
      </c>
      <c r="AL11" s="13">
        <v>0.26996284532177861</v>
      </c>
      <c r="AM11" s="13">
        <v>0.17900915621293151</v>
      </c>
      <c r="AO11" s="13">
        <v>0.2449230715840221</v>
      </c>
      <c r="AP11" s="13">
        <v>0.24449087661521141</v>
      </c>
      <c r="AQ11" s="13">
        <v>0.1819368476276709</v>
      </c>
      <c r="AR11" s="13">
        <v>0.26953607468268392</v>
      </c>
      <c r="AS11" s="13">
        <v>0.2880262331550732</v>
      </c>
      <c r="AT11" s="13">
        <v>0.19637584678554779</v>
      </c>
      <c r="AV11" s="13">
        <v>0.28699011190923601</v>
      </c>
      <c r="AW11" s="13">
        <v>0.18530675236890859</v>
      </c>
      <c r="AX11" s="13">
        <v>0.27387615163097018</v>
      </c>
      <c r="AY11" s="13">
        <v>0.27280363210823272</v>
      </c>
      <c r="AZ11" s="13">
        <v>0.17892524078405189</v>
      </c>
      <c r="BB11" s="13">
        <v>0.27145605473284529</v>
      </c>
      <c r="BC11" s="13">
        <v>0.22393918831082429</v>
      </c>
      <c r="BD11" s="13">
        <v>0.20525178079505649</v>
      </c>
      <c r="BE11" s="13">
        <v>0.2037991603780413</v>
      </c>
      <c r="BF11" s="13">
        <v>0.25776136365975838</v>
      </c>
      <c r="BH11" s="13">
        <v>0.27405036491403101</v>
      </c>
      <c r="BI11" s="13">
        <v>0.22413584943077</v>
      </c>
      <c r="BJ11" s="13">
        <v>0.19287641774989531</v>
      </c>
      <c r="BK11" s="13">
        <v>0.20136883748036871</v>
      </c>
      <c r="BL11" s="13">
        <v>0.35687708716340399</v>
      </c>
      <c r="BN11" s="13">
        <v>0.22277062595246749</v>
      </c>
      <c r="BO11" s="13">
        <v>0.1752721972021325</v>
      </c>
      <c r="BP11" s="13">
        <v>0.25913821946895449</v>
      </c>
      <c r="BQ11" s="13">
        <v>0.21779655138579981</v>
      </c>
      <c r="BR11" s="13">
        <v>0.32582472602596407</v>
      </c>
      <c r="BS11" s="13">
        <v>0.27714607425395488</v>
      </c>
    </row>
    <row r="12" spans="2:73" ht="19" customHeight="1" x14ac:dyDescent="0.35">
      <c r="B12" s="12" t="s">
        <v>228</v>
      </c>
      <c r="C12" s="13">
        <v>6.4985478267253663E-2</v>
      </c>
      <c r="D12" s="13">
        <v>8.1611374196252653E-2</v>
      </c>
      <c r="E12" s="13">
        <v>5.5696027227902303E-2</v>
      </c>
      <c r="F12" s="13">
        <v>6.3306556696763536E-2</v>
      </c>
      <c r="G12" s="13">
        <v>3.8427662196671597E-2</v>
      </c>
      <c r="H12" s="13">
        <v>9.6192650857101186E-2</v>
      </c>
      <c r="I12" s="13">
        <v>6.2482454231855923E-2</v>
      </c>
      <c r="K12" s="13">
        <v>8.265450865093564E-2</v>
      </c>
      <c r="L12" s="13">
        <v>4.7465353453563792E-2</v>
      </c>
      <c r="N12" s="13">
        <v>4.8290906623236533E-2</v>
      </c>
      <c r="O12" s="13">
        <v>7.1319030200561101E-2</v>
      </c>
      <c r="P12" s="13">
        <v>5.8818216910731622E-2</v>
      </c>
      <c r="Q12" s="13">
        <v>7.4577793891447391E-2</v>
      </c>
      <c r="S12" s="13">
        <v>8.8726954382062531E-2</v>
      </c>
      <c r="T12" s="13">
        <v>6.3543069855912751E-2</v>
      </c>
      <c r="U12" s="13">
        <v>2.9196772095572001E-2</v>
      </c>
      <c r="V12" s="13">
        <v>6.4306251650525906E-2</v>
      </c>
      <c r="W12" s="13">
        <v>5.0983839349389611E-2</v>
      </c>
      <c r="X12" s="13">
        <v>7.0826970629307262E-2</v>
      </c>
      <c r="Y12" s="13">
        <v>3.5962689545416128E-2</v>
      </c>
      <c r="Z12" s="13">
        <v>4.5004691300636862E-2</v>
      </c>
      <c r="AB12" s="13">
        <v>7.9973603883886829E-2</v>
      </c>
      <c r="AC12" s="13">
        <v>6.0032483800849641E-2</v>
      </c>
      <c r="AD12" s="13">
        <v>4.8437814183994628E-2</v>
      </c>
      <c r="AE12" s="13">
        <v>0.1003283824189059</v>
      </c>
      <c r="AF12" s="13">
        <v>6.5374284266633276E-2</v>
      </c>
      <c r="AH12" s="13">
        <v>6.7477649485964103E-2</v>
      </c>
      <c r="AI12" s="13">
        <v>4.5458991072703903E-2</v>
      </c>
      <c r="AJ12" s="13">
        <v>4.8661503907079441E-2</v>
      </c>
      <c r="AK12" s="13">
        <v>9.002624431414194E-2</v>
      </c>
      <c r="AL12" s="13">
        <v>0.11533773146503799</v>
      </c>
      <c r="AM12" s="13">
        <v>6.8458337723569934E-2</v>
      </c>
      <c r="AO12" s="13">
        <v>7.1892972377646622E-2</v>
      </c>
      <c r="AP12" s="13">
        <v>5.3539567932099352E-2</v>
      </c>
      <c r="AQ12" s="13">
        <v>4.9735368886719138E-2</v>
      </c>
      <c r="AR12" s="13">
        <v>7.150500982689631E-2</v>
      </c>
      <c r="AS12" s="13">
        <v>6.8660563602345417E-2</v>
      </c>
      <c r="AT12" s="13">
        <v>7.9588778873920948E-2</v>
      </c>
      <c r="AV12" s="13">
        <v>5.0287508562524452E-2</v>
      </c>
      <c r="AW12" s="13">
        <v>4.0984627658576682E-2</v>
      </c>
      <c r="AX12" s="13">
        <v>5.6271147529665153E-2</v>
      </c>
      <c r="AY12" s="13">
        <v>8.4416848937230476E-2</v>
      </c>
      <c r="AZ12" s="13">
        <v>6.7202882680275286E-2</v>
      </c>
      <c r="BB12" s="13">
        <v>8.5691021401894413E-2</v>
      </c>
      <c r="BC12" s="13">
        <v>5.372560280120664E-2</v>
      </c>
      <c r="BD12" s="13">
        <v>4.6114114584852837E-2</v>
      </c>
      <c r="BE12" s="13">
        <v>7.4754087669156144E-2</v>
      </c>
      <c r="BF12" s="13">
        <v>8.7512838840939577E-2</v>
      </c>
      <c r="BH12" s="13">
        <v>8.3622332119437148E-2</v>
      </c>
      <c r="BI12" s="13">
        <v>5.6756359218631203E-2</v>
      </c>
      <c r="BJ12" s="13">
        <v>6.1491844364025168E-2</v>
      </c>
      <c r="BK12" s="13">
        <v>6.9524401760565249E-2</v>
      </c>
      <c r="BL12" s="13">
        <v>5.0812116742877188E-2</v>
      </c>
      <c r="BN12" s="13">
        <v>6.9794142415356003E-2</v>
      </c>
      <c r="BO12" s="13">
        <v>2.327570834434842E-2</v>
      </c>
      <c r="BP12" s="13">
        <v>7.2278337363994541E-2</v>
      </c>
      <c r="BQ12" s="13">
        <v>9.8597264916644056E-2</v>
      </c>
      <c r="BR12" s="13">
        <v>4.6815020747762677E-2</v>
      </c>
      <c r="BS12" s="13">
        <v>7.6258799173584899E-2</v>
      </c>
    </row>
    <row r="13" spans="2:73" ht="19" customHeight="1" x14ac:dyDescent="0.35">
      <c r="B13" s="12" t="s">
        <v>96</v>
      </c>
      <c r="C13" s="13">
        <v>0.19349807762787419</v>
      </c>
      <c r="D13" s="13">
        <v>0.22512239287422911</v>
      </c>
      <c r="E13" s="13">
        <v>0.17954832684289521</v>
      </c>
      <c r="F13" s="13">
        <v>0.21723039437468741</v>
      </c>
      <c r="G13" s="13">
        <v>0.1741106857709355</v>
      </c>
      <c r="H13" s="13">
        <v>0.18577620162034819</v>
      </c>
      <c r="I13" s="13">
        <v>0.19419894221919859</v>
      </c>
      <c r="K13" s="13">
        <v>0.14190672813076391</v>
      </c>
      <c r="L13" s="13">
        <v>0.24553361562001541</v>
      </c>
      <c r="N13" s="13">
        <v>0.1161755034251792</v>
      </c>
      <c r="O13" s="13">
        <v>0.18982864893321541</v>
      </c>
      <c r="P13" s="13">
        <v>0.20189885347941661</v>
      </c>
      <c r="Q13" s="13">
        <v>0.24991063024357121</v>
      </c>
      <c r="S13" s="13">
        <v>0.18921982686099709</v>
      </c>
      <c r="T13" s="13">
        <v>0.20444121033285259</v>
      </c>
      <c r="U13" s="13">
        <v>0.23888575609644189</v>
      </c>
      <c r="V13" s="13">
        <v>0.16386114996359821</v>
      </c>
      <c r="W13" s="13">
        <v>0.20699008373400959</v>
      </c>
      <c r="X13" s="13">
        <v>0.1691823074876716</v>
      </c>
      <c r="Y13" s="13">
        <v>0.1240881144698303</v>
      </c>
      <c r="Z13" s="13">
        <v>0.24506583397094159</v>
      </c>
      <c r="AB13" s="13">
        <v>0.2380494980368596</v>
      </c>
      <c r="AC13" s="13">
        <v>0.18877116142746039</v>
      </c>
      <c r="AD13" s="13">
        <v>0.17992577497374779</v>
      </c>
      <c r="AE13" s="13">
        <v>0.1952151008235857</v>
      </c>
      <c r="AF13" s="13">
        <v>5.5156616689948409E-2</v>
      </c>
      <c r="AH13" s="13">
        <v>0.1771165952750354</v>
      </c>
      <c r="AI13" s="13">
        <v>0.12772651864480461</v>
      </c>
      <c r="AJ13" s="13">
        <v>0.18009282695880111</v>
      </c>
      <c r="AK13" s="13">
        <v>0.2434994512866244</v>
      </c>
      <c r="AL13" s="13">
        <v>0.1939531441897403</v>
      </c>
      <c r="AM13" s="13">
        <v>0.1543087043207419</v>
      </c>
      <c r="AO13" s="13">
        <v>0.19590033262546039</v>
      </c>
      <c r="AP13" s="13">
        <v>0.1045224091200575</v>
      </c>
      <c r="AQ13" s="13">
        <v>0.18220544565630251</v>
      </c>
      <c r="AR13" s="13">
        <v>0.2412125558897126</v>
      </c>
      <c r="AS13" s="13">
        <v>0.1908114456771498</v>
      </c>
      <c r="AT13" s="13">
        <v>0.14805648712218369</v>
      </c>
      <c r="AV13" s="13">
        <v>0.13526431022780261</v>
      </c>
      <c r="AW13" s="13">
        <v>0.16924855280501519</v>
      </c>
      <c r="AX13" s="13">
        <v>0.19171003215673221</v>
      </c>
      <c r="AY13" s="13">
        <v>0.18336091527074511</v>
      </c>
      <c r="AZ13" s="13">
        <v>0.14812968830208109</v>
      </c>
      <c r="BB13" s="13">
        <v>0.16567182123117399</v>
      </c>
      <c r="BC13" s="13">
        <v>0.1408932458661363</v>
      </c>
      <c r="BD13" s="13">
        <v>0.148592405116869</v>
      </c>
      <c r="BE13" s="13">
        <v>0.2105270133248015</v>
      </c>
      <c r="BF13" s="13">
        <v>0.1970484194416024</v>
      </c>
      <c r="BH13" s="13">
        <v>0.16520622559327541</v>
      </c>
      <c r="BI13" s="13">
        <v>0.1342623753376693</v>
      </c>
      <c r="BJ13" s="13">
        <v>0.14058888976459791</v>
      </c>
      <c r="BK13" s="13">
        <v>0.23561310124678009</v>
      </c>
      <c r="BL13" s="13">
        <v>0.15586576113258421</v>
      </c>
      <c r="BN13" s="13">
        <v>0.1687016555028342</v>
      </c>
      <c r="BO13" s="13">
        <v>0.19748892664822379</v>
      </c>
      <c r="BP13" s="13">
        <v>0.1836608183637278</v>
      </c>
      <c r="BQ13" s="13">
        <v>0.12520546199288751</v>
      </c>
      <c r="BR13" s="13">
        <v>0.23086023176519649</v>
      </c>
      <c r="BS13" s="13">
        <v>0.16026265751577429</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U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17" width="10" customWidth="1"/>
    <col min="18" max="18" width="1.453125" customWidth="1"/>
    <col min="19" max="26" width="10" customWidth="1"/>
    <col min="27" max="27" width="1.453125" customWidth="1"/>
    <col min="28" max="32" width="10" customWidth="1"/>
    <col min="33" max="33" width="1.453125" customWidth="1"/>
    <col min="34" max="39" width="10" customWidth="1"/>
    <col min="40" max="40" width="1.453125" customWidth="1"/>
    <col min="41" max="46" width="10" customWidth="1"/>
    <col min="47" max="47" width="1.453125" customWidth="1"/>
    <col min="48" max="52" width="10" customWidth="1"/>
    <col min="53" max="53" width="1.453125" customWidth="1"/>
    <col min="54" max="58" width="10" customWidth="1"/>
    <col min="59" max="59" width="1.453125" customWidth="1"/>
    <col min="60" max="64" width="10" customWidth="1"/>
    <col min="65" max="65" width="1.453125" customWidth="1"/>
    <col min="66" max="71" width="10" customWidth="1"/>
  </cols>
  <sheetData>
    <row r="2" spans="2:73" ht="40" customHeight="1" x14ac:dyDescent="0.35">
      <c r="D2" s="32" t="s">
        <v>291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73" x14ac:dyDescent="0.35">
      <c r="D5" s="28" t="s">
        <v>22</v>
      </c>
      <c r="E5" s="29"/>
      <c r="F5" s="29"/>
      <c r="G5" s="29"/>
      <c r="H5" s="29"/>
      <c r="I5" s="29"/>
      <c r="K5" s="28" t="s">
        <v>23</v>
      </c>
      <c r="L5" s="29"/>
      <c r="N5" s="28" t="s">
        <v>24</v>
      </c>
      <c r="O5" s="29"/>
      <c r="P5" s="29"/>
      <c r="Q5" s="29"/>
      <c r="S5" s="28" t="s">
        <v>25</v>
      </c>
      <c r="T5" s="29"/>
      <c r="U5" s="29"/>
      <c r="V5" s="29"/>
      <c r="W5" s="29"/>
      <c r="X5" s="29"/>
      <c r="Y5" s="29"/>
      <c r="Z5" s="29"/>
      <c r="AB5" s="28" t="s">
        <v>26</v>
      </c>
      <c r="AC5" s="29"/>
      <c r="AD5" s="29"/>
      <c r="AE5" s="29"/>
      <c r="AF5" s="29"/>
      <c r="AH5" s="28" t="s">
        <v>27</v>
      </c>
      <c r="AI5" s="29"/>
      <c r="AJ5" s="29"/>
      <c r="AK5" s="29"/>
      <c r="AL5" s="29"/>
      <c r="AM5" s="29"/>
      <c r="AO5" s="28" t="s">
        <v>28</v>
      </c>
      <c r="AP5" s="29"/>
      <c r="AQ5" s="29"/>
      <c r="AR5" s="29"/>
      <c r="AS5" s="29"/>
      <c r="AT5" s="29"/>
      <c r="AV5" s="28" t="s">
        <v>29</v>
      </c>
      <c r="AW5" s="29"/>
      <c r="AX5" s="29"/>
      <c r="AY5" s="29"/>
      <c r="AZ5" s="29"/>
      <c r="BB5" s="28" t="s">
        <v>30</v>
      </c>
      <c r="BC5" s="29"/>
      <c r="BD5" s="29"/>
      <c r="BE5" s="29"/>
      <c r="BF5" s="29"/>
      <c r="BH5" s="28" t="s">
        <v>31</v>
      </c>
      <c r="BI5" s="29"/>
      <c r="BJ5" s="29"/>
      <c r="BK5" s="29"/>
      <c r="BL5" s="29"/>
      <c r="BN5" s="28" t="s">
        <v>32</v>
      </c>
      <c r="BO5" s="29"/>
      <c r="BP5" s="29"/>
      <c r="BQ5" s="29"/>
      <c r="BR5" s="29"/>
      <c r="BS5" s="29"/>
    </row>
    <row r="6" spans="2:73" ht="72.5" x14ac:dyDescent="0.35">
      <c r="C6" s="17" t="s">
        <v>33</v>
      </c>
      <c r="D6" s="18" t="s">
        <v>34</v>
      </c>
      <c r="E6" s="18" t="s">
        <v>35</v>
      </c>
      <c r="F6" s="18" t="s">
        <v>36</v>
      </c>
      <c r="G6" s="18" t="s">
        <v>37</v>
      </c>
      <c r="H6" s="18" t="s">
        <v>38</v>
      </c>
      <c r="I6" s="18" t="s">
        <v>39</v>
      </c>
      <c r="K6" s="18" t="s">
        <v>40</v>
      </c>
      <c r="L6" s="18" t="s">
        <v>41</v>
      </c>
      <c r="N6" s="18" t="s">
        <v>42</v>
      </c>
      <c r="O6" s="18" t="s">
        <v>43</v>
      </c>
      <c r="P6" s="18" t="s">
        <v>44</v>
      </c>
      <c r="Q6" s="18" t="s">
        <v>45</v>
      </c>
      <c r="S6" s="18" t="s">
        <v>46</v>
      </c>
      <c r="T6" s="18" t="s">
        <v>47</v>
      </c>
      <c r="U6" s="18" t="s">
        <v>48</v>
      </c>
      <c r="V6" s="18" t="s">
        <v>49</v>
      </c>
      <c r="W6" s="18" t="s">
        <v>50</v>
      </c>
      <c r="X6" s="18" t="s">
        <v>51</v>
      </c>
      <c r="Y6" s="18" t="s">
        <v>52</v>
      </c>
      <c r="Z6" s="18" t="s">
        <v>53</v>
      </c>
      <c r="AB6" s="18" t="s">
        <v>54</v>
      </c>
      <c r="AC6" s="18" t="s">
        <v>55</v>
      </c>
      <c r="AD6" s="18" t="s">
        <v>56</v>
      </c>
      <c r="AE6" s="18" t="s">
        <v>57</v>
      </c>
      <c r="AF6" s="18" t="s">
        <v>58</v>
      </c>
      <c r="AH6" s="18" t="s">
        <v>59</v>
      </c>
      <c r="AI6" s="18" t="s">
        <v>60</v>
      </c>
      <c r="AJ6" s="18" t="s">
        <v>61</v>
      </c>
      <c r="AK6" s="18" t="s">
        <v>62</v>
      </c>
      <c r="AL6" s="18" t="s">
        <v>63</v>
      </c>
      <c r="AM6" s="18" t="s">
        <v>64</v>
      </c>
      <c r="AO6" s="18" t="s">
        <v>59</v>
      </c>
      <c r="AP6" s="18" t="s">
        <v>60</v>
      </c>
      <c r="AQ6" s="18" t="s">
        <v>61</v>
      </c>
      <c r="AR6" s="18" t="s">
        <v>62</v>
      </c>
      <c r="AS6" s="18" t="s">
        <v>63</v>
      </c>
      <c r="AT6" s="18" t="s">
        <v>64</v>
      </c>
      <c r="AV6" s="18" t="s">
        <v>65</v>
      </c>
      <c r="AW6" s="18" t="s">
        <v>66</v>
      </c>
      <c r="AX6" s="18" t="s">
        <v>67</v>
      </c>
      <c r="AY6" s="18" t="s">
        <v>68</v>
      </c>
      <c r="AZ6" s="18" t="s">
        <v>64</v>
      </c>
      <c r="BB6" s="18" t="s">
        <v>59</v>
      </c>
      <c r="BC6" s="18" t="s">
        <v>60</v>
      </c>
      <c r="BD6" s="18" t="s">
        <v>61</v>
      </c>
      <c r="BE6" s="18" t="s">
        <v>62</v>
      </c>
      <c r="BF6" s="18" t="s">
        <v>63</v>
      </c>
      <c r="BH6" s="18" t="s">
        <v>59</v>
      </c>
      <c r="BI6" s="18" t="s">
        <v>60</v>
      </c>
      <c r="BJ6" s="18" t="s">
        <v>61</v>
      </c>
      <c r="BK6" s="18" t="s">
        <v>62</v>
      </c>
      <c r="BL6" s="18" t="s">
        <v>63</v>
      </c>
      <c r="BN6" s="18" t="s">
        <v>69</v>
      </c>
      <c r="BO6" s="18" t="s">
        <v>70</v>
      </c>
      <c r="BP6" s="18" t="s">
        <v>67</v>
      </c>
      <c r="BQ6" s="18" t="s">
        <v>64</v>
      </c>
      <c r="BR6" s="18" t="s">
        <v>71</v>
      </c>
      <c r="BS6" s="18" t="s">
        <v>59</v>
      </c>
    </row>
    <row r="7" spans="2:73" x14ac:dyDescent="0.35">
      <c r="B7" s="10" t="s">
        <v>72</v>
      </c>
      <c r="C7" s="19">
        <v>1336</v>
      </c>
      <c r="D7" s="19">
        <v>142</v>
      </c>
      <c r="E7" s="19">
        <v>252</v>
      </c>
      <c r="F7" s="19">
        <v>233</v>
      </c>
      <c r="G7" s="19">
        <v>236</v>
      </c>
      <c r="H7" s="19">
        <v>236</v>
      </c>
      <c r="I7" s="19">
        <v>237</v>
      </c>
      <c r="K7" s="19">
        <v>677</v>
      </c>
      <c r="L7" s="19">
        <v>658</v>
      </c>
      <c r="N7" s="19">
        <v>351</v>
      </c>
      <c r="O7" s="19">
        <v>370</v>
      </c>
      <c r="P7" s="19">
        <v>268</v>
      </c>
      <c r="Q7" s="19">
        <v>340</v>
      </c>
      <c r="S7" s="19">
        <v>379</v>
      </c>
      <c r="T7" s="19">
        <v>224</v>
      </c>
      <c r="U7" s="19">
        <v>73</v>
      </c>
      <c r="V7" s="19">
        <v>199</v>
      </c>
      <c r="W7" s="19">
        <v>158</v>
      </c>
      <c r="X7" s="19">
        <v>129</v>
      </c>
      <c r="Y7" s="19">
        <v>53</v>
      </c>
      <c r="Z7" s="19">
        <v>121</v>
      </c>
      <c r="AB7" s="19">
        <v>229</v>
      </c>
      <c r="AC7" s="19">
        <v>483</v>
      </c>
      <c r="AD7" s="19">
        <v>229</v>
      </c>
      <c r="AE7" s="19">
        <v>153</v>
      </c>
      <c r="AF7" s="19">
        <v>185</v>
      </c>
      <c r="AH7" s="19">
        <v>506</v>
      </c>
      <c r="AI7" s="19">
        <v>223</v>
      </c>
      <c r="AJ7" s="19">
        <v>102</v>
      </c>
      <c r="AK7" s="19">
        <v>94</v>
      </c>
      <c r="AL7" s="19">
        <v>117</v>
      </c>
      <c r="AM7" s="19">
        <v>198</v>
      </c>
      <c r="AO7" s="19">
        <v>452</v>
      </c>
      <c r="AP7" s="19">
        <v>219</v>
      </c>
      <c r="AQ7" s="19">
        <v>104</v>
      </c>
      <c r="AR7" s="19">
        <v>93</v>
      </c>
      <c r="AS7" s="19">
        <v>160</v>
      </c>
      <c r="AT7" s="19">
        <v>210</v>
      </c>
      <c r="AV7" s="19">
        <v>286</v>
      </c>
      <c r="AW7" s="19">
        <v>112</v>
      </c>
      <c r="AX7" s="19">
        <v>104</v>
      </c>
      <c r="AY7" s="19">
        <v>166</v>
      </c>
      <c r="AZ7" s="19">
        <v>247</v>
      </c>
      <c r="BB7" s="19">
        <v>526</v>
      </c>
      <c r="BC7" s="19">
        <v>235</v>
      </c>
      <c r="BD7" s="19">
        <v>154</v>
      </c>
      <c r="BE7" s="19">
        <v>75</v>
      </c>
      <c r="BF7" s="19">
        <v>44</v>
      </c>
      <c r="BH7" s="19">
        <v>485</v>
      </c>
      <c r="BI7" s="19">
        <v>227</v>
      </c>
      <c r="BJ7" s="19">
        <v>165</v>
      </c>
      <c r="BK7" s="19">
        <v>68</v>
      </c>
      <c r="BL7" s="19">
        <v>84</v>
      </c>
      <c r="BN7" s="19">
        <v>350</v>
      </c>
      <c r="BO7" s="19">
        <v>120</v>
      </c>
      <c r="BP7" s="19">
        <v>71</v>
      </c>
      <c r="BQ7" s="19">
        <v>101</v>
      </c>
      <c r="BR7" s="19">
        <v>58</v>
      </c>
      <c r="BS7" s="19">
        <v>422</v>
      </c>
    </row>
    <row r="8" spans="2:73" x14ac:dyDescent="0.35">
      <c r="B8" s="7" t="s">
        <v>73</v>
      </c>
      <c r="C8" s="11">
        <v>1342</v>
      </c>
      <c r="D8" s="11">
        <v>138</v>
      </c>
      <c r="E8" s="11">
        <v>228</v>
      </c>
      <c r="F8" s="11">
        <v>203</v>
      </c>
      <c r="G8" s="11">
        <v>231</v>
      </c>
      <c r="H8" s="11">
        <v>227</v>
      </c>
      <c r="I8" s="11">
        <v>315</v>
      </c>
      <c r="K8" s="11">
        <v>670</v>
      </c>
      <c r="L8" s="11">
        <v>670</v>
      </c>
      <c r="N8" s="11">
        <v>254</v>
      </c>
      <c r="O8" s="11">
        <v>414</v>
      </c>
      <c r="P8" s="11">
        <v>321</v>
      </c>
      <c r="Q8" s="11">
        <v>347</v>
      </c>
      <c r="S8" s="11">
        <v>368</v>
      </c>
      <c r="T8" s="11">
        <v>217</v>
      </c>
      <c r="U8" s="11">
        <v>78</v>
      </c>
      <c r="V8" s="11">
        <v>201</v>
      </c>
      <c r="W8" s="11">
        <v>161</v>
      </c>
      <c r="X8" s="11">
        <v>138</v>
      </c>
      <c r="Y8" s="11">
        <v>53</v>
      </c>
      <c r="Z8" s="11">
        <v>125</v>
      </c>
      <c r="AB8" s="11">
        <v>243</v>
      </c>
      <c r="AC8" s="11">
        <v>520</v>
      </c>
      <c r="AD8" s="11">
        <v>230</v>
      </c>
      <c r="AE8" s="11">
        <v>143</v>
      </c>
      <c r="AF8" s="11">
        <v>146</v>
      </c>
      <c r="AH8" s="11">
        <v>499</v>
      </c>
      <c r="AI8" s="11">
        <v>216</v>
      </c>
      <c r="AJ8" s="11">
        <v>109</v>
      </c>
      <c r="AK8" s="11">
        <v>98</v>
      </c>
      <c r="AL8" s="11">
        <v>111</v>
      </c>
      <c r="AM8" s="11">
        <v>210</v>
      </c>
      <c r="AO8" s="11">
        <v>444</v>
      </c>
      <c r="AP8" s="11">
        <v>212</v>
      </c>
      <c r="AQ8" s="11">
        <v>112</v>
      </c>
      <c r="AR8" s="11">
        <v>97</v>
      </c>
      <c r="AS8" s="11">
        <v>156</v>
      </c>
      <c r="AT8" s="11">
        <v>223</v>
      </c>
      <c r="AV8" s="11">
        <v>270</v>
      </c>
      <c r="AW8" s="11">
        <v>114</v>
      </c>
      <c r="AX8" s="11">
        <v>106</v>
      </c>
      <c r="AY8" s="11">
        <v>158</v>
      </c>
      <c r="AZ8" s="11">
        <v>258</v>
      </c>
      <c r="BB8" s="11">
        <v>524</v>
      </c>
      <c r="BC8" s="11">
        <v>231</v>
      </c>
      <c r="BD8" s="11">
        <v>166</v>
      </c>
      <c r="BE8" s="11">
        <v>79</v>
      </c>
      <c r="BF8" s="11">
        <v>40</v>
      </c>
      <c r="BH8" s="11">
        <v>483</v>
      </c>
      <c r="BI8" s="11">
        <v>220</v>
      </c>
      <c r="BJ8" s="11">
        <v>175</v>
      </c>
      <c r="BK8" s="11">
        <v>74</v>
      </c>
      <c r="BL8" s="11">
        <v>79</v>
      </c>
      <c r="BN8" s="11">
        <v>340</v>
      </c>
      <c r="BO8" s="11">
        <v>130</v>
      </c>
      <c r="BP8" s="11">
        <v>76</v>
      </c>
      <c r="BQ8" s="11">
        <v>104</v>
      </c>
      <c r="BR8" s="11">
        <v>55</v>
      </c>
      <c r="BS8" s="11">
        <v>422</v>
      </c>
    </row>
    <row r="9" spans="2:73" ht="19" customHeight="1" x14ac:dyDescent="0.35">
      <c r="B9" s="12" t="s">
        <v>225</v>
      </c>
      <c r="C9" s="13">
        <v>9.2469989957854035E-2</v>
      </c>
      <c r="D9" s="13">
        <v>0.1280371097816714</v>
      </c>
      <c r="E9" s="13">
        <v>0.15659739481669299</v>
      </c>
      <c r="F9" s="13">
        <v>0.1272858985500884</v>
      </c>
      <c r="G9" s="13">
        <v>8.4056511888050398E-2</v>
      </c>
      <c r="H9" s="13">
        <v>6.0589509547141582E-2</v>
      </c>
      <c r="I9" s="13">
        <v>3.7080186462761372E-2</v>
      </c>
      <c r="K9" s="13">
        <v>0.1147824983679943</v>
      </c>
      <c r="L9" s="13">
        <v>7.0369386302678458E-2</v>
      </c>
      <c r="N9" s="13">
        <v>0.13837711342892159</v>
      </c>
      <c r="O9" s="13">
        <v>8.8900627254451747E-2</v>
      </c>
      <c r="P9" s="13">
        <v>8.7404772473289497E-2</v>
      </c>
      <c r="Q9" s="13">
        <v>6.934318392892444E-2</v>
      </c>
      <c r="S9" s="13">
        <v>0.1221940126646381</v>
      </c>
      <c r="T9" s="13">
        <v>0.1049976706633472</v>
      </c>
      <c r="U9" s="13">
        <v>2.763279241703398E-2</v>
      </c>
      <c r="V9" s="13">
        <v>0.1033535107336219</v>
      </c>
      <c r="W9" s="13">
        <v>3.5883823610641997E-2</v>
      </c>
      <c r="X9" s="13">
        <v>4.3818841763728272E-2</v>
      </c>
      <c r="Y9" s="13">
        <v>0.1060056781937231</v>
      </c>
      <c r="Z9" s="13">
        <v>0.1274371356325773</v>
      </c>
      <c r="AB9" s="13">
        <v>5.6245836055784842E-2</v>
      </c>
      <c r="AC9" s="13">
        <v>9.0767168877528961E-2</v>
      </c>
      <c r="AD9" s="13">
        <v>6.3949185917669016E-2</v>
      </c>
      <c r="AE9" s="13">
        <v>0.12342441328682111</v>
      </c>
      <c r="AF9" s="13">
        <v>0.20403518848488031</v>
      </c>
      <c r="AH9" s="13">
        <v>0.1222130105047935</v>
      </c>
      <c r="AI9" s="13">
        <v>0.1085608077959859</v>
      </c>
      <c r="AJ9" s="13">
        <v>6.8107058050609709E-2</v>
      </c>
      <c r="AK9" s="13">
        <v>7.283144184205978E-2</v>
      </c>
      <c r="AL9" s="13">
        <v>0.13387535505752551</v>
      </c>
      <c r="AM9" s="13">
        <v>3.0259171020055629E-2</v>
      </c>
      <c r="AO9" s="13">
        <v>0.1150840141652144</v>
      </c>
      <c r="AP9" s="13">
        <v>0.11716520409862639</v>
      </c>
      <c r="AQ9" s="13">
        <v>8.0381295699255562E-2</v>
      </c>
      <c r="AR9" s="13">
        <v>6.8359644496185812E-2</v>
      </c>
      <c r="AS9" s="13">
        <v>0.12752090550506029</v>
      </c>
      <c r="AT9" s="13">
        <v>3.678826675881397E-2</v>
      </c>
      <c r="AV9" s="13">
        <v>0.14351309328645151</v>
      </c>
      <c r="AW9" s="13">
        <v>0.1327450402725352</v>
      </c>
      <c r="AX9" s="13">
        <v>6.9569875984451482E-2</v>
      </c>
      <c r="AY9" s="13">
        <v>0.1413253405745917</v>
      </c>
      <c r="AZ9" s="13">
        <v>4.7701057561344483E-2</v>
      </c>
      <c r="BB9" s="13">
        <v>0.10439282125296399</v>
      </c>
      <c r="BC9" s="13">
        <v>9.3977054573620711E-2</v>
      </c>
      <c r="BD9" s="13">
        <v>5.2725901913362551E-2</v>
      </c>
      <c r="BE9" s="13">
        <v>0.11803870396318469</v>
      </c>
      <c r="BF9" s="13">
        <v>0.12432594775852809</v>
      </c>
      <c r="BH9" s="13">
        <v>0.1099325895075958</v>
      </c>
      <c r="BI9" s="13">
        <v>0.10671117061086149</v>
      </c>
      <c r="BJ9" s="13">
        <v>4.872149565335724E-2</v>
      </c>
      <c r="BK9" s="13">
        <v>7.825037542316976E-2</v>
      </c>
      <c r="BL9" s="13">
        <v>0.1176179560214763</v>
      </c>
      <c r="BN9" s="13">
        <v>0.1105486609696224</v>
      </c>
      <c r="BO9" s="13">
        <v>6.1005709011276783E-2</v>
      </c>
      <c r="BP9" s="13">
        <v>7.0806177835832471E-2</v>
      </c>
      <c r="BQ9" s="13">
        <v>6.4360881209787987E-2</v>
      </c>
      <c r="BR9" s="13">
        <v>0.18822137950223339</v>
      </c>
      <c r="BS9" s="13">
        <v>0.1055244822228724</v>
      </c>
    </row>
    <row r="10" spans="2:73" ht="19" customHeight="1" x14ac:dyDescent="0.35">
      <c r="B10" s="12" t="s">
        <v>226</v>
      </c>
      <c r="C10" s="13">
        <v>0.2759793456814133</v>
      </c>
      <c r="D10" s="13">
        <v>0.31474028425113498</v>
      </c>
      <c r="E10" s="13">
        <v>0.31075727574807521</v>
      </c>
      <c r="F10" s="13">
        <v>0.31233868858792252</v>
      </c>
      <c r="G10" s="13">
        <v>0.30191204376512559</v>
      </c>
      <c r="H10" s="13">
        <v>0.2266479630143679</v>
      </c>
      <c r="I10" s="13">
        <v>0.22686188902109489</v>
      </c>
      <c r="K10" s="13">
        <v>0.30844350284669059</v>
      </c>
      <c r="L10" s="13">
        <v>0.24414789076423121</v>
      </c>
      <c r="N10" s="13">
        <v>0.3537564362099675</v>
      </c>
      <c r="O10" s="13">
        <v>0.29253665544549412</v>
      </c>
      <c r="P10" s="13">
        <v>0.25985671665609872</v>
      </c>
      <c r="Q10" s="13">
        <v>0.21155063524372611</v>
      </c>
      <c r="S10" s="13">
        <v>0.29522567847949488</v>
      </c>
      <c r="T10" s="13">
        <v>0.32062224369158032</v>
      </c>
      <c r="U10" s="13">
        <v>0.20564523695858489</v>
      </c>
      <c r="V10" s="13">
        <v>0.2689352192022848</v>
      </c>
      <c r="W10" s="13">
        <v>0.31644764611358872</v>
      </c>
      <c r="X10" s="13">
        <v>0.22605058678816181</v>
      </c>
      <c r="Y10" s="13">
        <v>0.31350214519728492</v>
      </c>
      <c r="Z10" s="13">
        <v>0.18458498000951501</v>
      </c>
      <c r="AB10" s="13">
        <v>0.2099271568116379</v>
      </c>
      <c r="AC10" s="13">
        <v>0.29101808391435358</v>
      </c>
      <c r="AD10" s="13">
        <v>0.29705852137889838</v>
      </c>
      <c r="AE10" s="13">
        <v>0.27257465013887072</v>
      </c>
      <c r="AF10" s="13">
        <v>0.37292739623559218</v>
      </c>
      <c r="AH10" s="13">
        <v>0.31611391764242941</v>
      </c>
      <c r="AI10" s="13">
        <v>0.3652881578378071</v>
      </c>
      <c r="AJ10" s="13">
        <v>0.2316266272465439</v>
      </c>
      <c r="AK10" s="13">
        <v>0.2340461587388214</v>
      </c>
      <c r="AL10" s="13">
        <v>0.3059236440707771</v>
      </c>
      <c r="AM10" s="13">
        <v>0.19953932862488449</v>
      </c>
      <c r="AO10" s="13">
        <v>0.29370213972351539</v>
      </c>
      <c r="AP10" s="13">
        <v>0.37250526904746251</v>
      </c>
      <c r="AQ10" s="13">
        <v>0.21937970997290279</v>
      </c>
      <c r="AR10" s="13">
        <v>0.26631076212710247</v>
      </c>
      <c r="AS10" s="13">
        <v>0.36149144810020928</v>
      </c>
      <c r="AT10" s="13">
        <v>0.19454954059307619</v>
      </c>
      <c r="AV10" s="13">
        <v>0.38182891278112308</v>
      </c>
      <c r="AW10" s="13">
        <v>0.2269346121681855</v>
      </c>
      <c r="AX10" s="13">
        <v>0.22859004135148989</v>
      </c>
      <c r="AY10" s="13">
        <v>0.31627910074483068</v>
      </c>
      <c r="AZ10" s="13">
        <v>0.21833116933550811</v>
      </c>
      <c r="BB10" s="13">
        <v>0.29748885117643231</v>
      </c>
      <c r="BC10" s="13">
        <v>0.38698379287185969</v>
      </c>
      <c r="BD10" s="13">
        <v>0.17709981709811051</v>
      </c>
      <c r="BE10" s="13">
        <v>0.23411121031977161</v>
      </c>
      <c r="BF10" s="13">
        <v>0.31328565369627281</v>
      </c>
      <c r="BH10" s="13">
        <v>0.29048821832796329</v>
      </c>
      <c r="BI10" s="13">
        <v>0.36462864191784528</v>
      </c>
      <c r="BJ10" s="13">
        <v>0.19975653093037571</v>
      </c>
      <c r="BK10" s="13">
        <v>0.25004303619401003</v>
      </c>
      <c r="BL10" s="13">
        <v>0.39031045477847381</v>
      </c>
      <c r="BN10" s="13">
        <v>0.33655011430542919</v>
      </c>
      <c r="BO10" s="13">
        <v>0.17318402622542911</v>
      </c>
      <c r="BP10" s="13">
        <v>0.24664710243319421</v>
      </c>
      <c r="BQ10" s="13">
        <v>0.24568491841215881</v>
      </c>
      <c r="BR10" s="13">
        <v>0.33743541580436098</v>
      </c>
      <c r="BS10" s="13">
        <v>0.29642804201182582</v>
      </c>
    </row>
    <row r="11" spans="2:73" ht="19" customHeight="1" x14ac:dyDescent="0.35">
      <c r="B11" s="12" t="s">
        <v>227</v>
      </c>
      <c r="C11" s="13">
        <v>0.26752239426923102</v>
      </c>
      <c r="D11" s="13">
        <v>0.20661397016492469</v>
      </c>
      <c r="E11" s="13">
        <v>0.24236765389240941</v>
      </c>
      <c r="F11" s="13">
        <v>0.17940708552660301</v>
      </c>
      <c r="G11" s="13">
        <v>0.27814967631547421</v>
      </c>
      <c r="H11" s="13">
        <v>0.30388584793847412</v>
      </c>
      <c r="I11" s="13">
        <v>0.33524979414174222</v>
      </c>
      <c r="K11" s="13">
        <v>0.27862961629312982</v>
      </c>
      <c r="L11" s="13">
        <v>0.25473515601069419</v>
      </c>
      <c r="N11" s="13">
        <v>0.28572424164683941</v>
      </c>
      <c r="O11" s="13">
        <v>0.26451788367661577</v>
      </c>
      <c r="P11" s="13">
        <v>0.2297322745882294</v>
      </c>
      <c r="Q11" s="13">
        <v>0.29309083559547061</v>
      </c>
      <c r="S11" s="13">
        <v>0.2330286405163278</v>
      </c>
      <c r="T11" s="13">
        <v>0.24962040731773419</v>
      </c>
      <c r="U11" s="13">
        <v>0.28582143496338608</v>
      </c>
      <c r="V11" s="13">
        <v>0.281738592906778</v>
      </c>
      <c r="W11" s="13">
        <v>0.23413542184508351</v>
      </c>
      <c r="X11" s="13">
        <v>0.33987063180288729</v>
      </c>
      <c r="Y11" s="13">
        <v>0.32595532215557221</v>
      </c>
      <c r="Z11" s="13">
        <v>0.30401054653385329</v>
      </c>
      <c r="AB11" s="13">
        <v>0.28550076567909588</v>
      </c>
      <c r="AC11" s="13">
        <v>0.2824581584129518</v>
      </c>
      <c r="AD11" s="13">
        <v>0.25531225831512949</v>
      </c>
      <c r="AE11" s="13">
        <v>0.22218875102533239</v>
      </c>
      <c r="AF11" s="13">
        <v>0.1999833174086223</v>
      </c>
      <c r="AH11" s="13">
        <v>0.2431056416500004</v>
      </c>
      <c r="AI11" s="13">
        <v>0.26585289163069908</v>
      </c>
      <c r="AJ11" s="13">
        <v>0.33611063298805238</v>
      </c>
      <c r="AK11" s="13">
        <v>0.24856705499703799</v>
      </c>
      <c r="AL11" s="13">
        <v>0.2269870111900304</v>
      </c>
      <c r="AM11" s="13">
        <v>0.30501543098246781</v>
      </c>
      <c r="AO11" s="13">
        <v>0.25343827837290978</v>
      </c>
      <c r="AP11" s="13">
        <v>0.22522277411550429</v>
      </c>
      <c r="AQ11" s="13">
        <v>0.31667798096304101</v>
      </c>
      <c r="AR11" s="13">
        <v>0.29184169172662522</v>
      </c>
      <c r="AS11" s="13">
        <v>0.22276882098473749</v>
      </c>
      <c r="AT11" s="13">
        <v>0.32656006403604959</v>
      </c>
      <c r="AV11" s="13">
        <v>0.25402520008401441</v>
      </c>
      <c r="AW11" s="13">
        <v>0.30602441474033643</v>
      </c>
      <c r="AX11" s="13">
        <v>0.28344578162556427</v>
      </c>
      <c r="AY11" s="13">
        <v>0.2195540717282474</v>
      </c>
      <c r="AZ11" s="13">
        <v>0.30125681973845031</v>
      </c>
      <c r="BB11" s="13">
        <v>0.25014818842902431</v>
      </c>
      <c r="BC11" s="13">
        <v>0.25499204774367351</v>
      </c>
      <c r="BD11" s="13">
        <v>0.34737499669088512</v>
      </c>
      <c r="BE11" s="13">
        <v>0.27429657357524512</v>
      </c>
      <c r="BF11" s="13">
        <v>0.26259149552397909</v>
      </c>
      <c r="BH11" s="13">
        <v>0.25102805224499919</v>
      </c>
      <c r="BI11" s="13">
        <v>0.25135212604199542</v>
      </c>
      <c r="BJ11" s="13">
        <v>0.34479800974195052</v>
      </c>
      <c r="BK11" s="13">
        <v>0.33265375324492102</v>
      </c>
      <c r="BL11" s="13">
        <v>0.20299171422496359</v>
      </c>
      <c r="BN11" s="13">
        <v>0.26578048379991043</v>
      </c>
      <c r="BO11" s="13">
        <v>0.29888821115596759</v>
      </c>
      <c r="BP11" s="13">
        <v>0.30316757604820088</v>
      </c>
      <c r="BQ11" s="13">
        <v>0.29701021798289051</v>
      </c>
      <c r="BR11" s="13">
        <v>0.1618861660910981</v>
      </c>
      <c r="BS11" s="13">
        <v>0.26023696294790838</v>
      </c>
    </row>
    <row r="12" spans="2:73" ht="19" customHeight="1" x14ac:dyDescent="0.35">
      <c r="B12" s="12" t="s">
        <v>228</v>
      </c>
      <c r="C12" s="13">
        <v>0.14600747920241969</v>
      </c>
      <c r="D12" s="13">
        <v>0.1112426825705779</v>
      </c>
      <c r="E12" s="13">
        <v>9.700723455539989E-2</v>
      </c>
      <c r="F12" s="13">
        <v>0.14843352172784571</v>
      </c>
      <c r="G12" s="13">
        <v>0.1083589238540164</v>
      </c>
      <c r="H12" s="13">
        <v>0.18397557233613451</v>
      </c>
      <c r="I12" s="13">
        <v>0.19548332007440711</v>
      </c>
      <c r="K12" s="13">
        <v>0.1576389392489875</v>
      </c>
      <c r="L12" s="13">
        <v>0.1347107949459054</v>
      </c>
      <c r="N12" s="13">
        <v>0.1001017606919857</v>
      </c>
      <c r="O12" s="13">
        <v>0.15067330933941561</v>
      </c>
      <c r="P12" s="13">
        <v>0.18966987296670559</v>
      </c>
      <c r="Q12" s="13">
        <v>0.13081515324110379</v>
      </c>
      <c r="S12" s="13">
        <v>0.12980281267956659</v>
      </c>
      <c r="T12" s="13">
        <v>0.109091516281159</v>
      </c>
      <c r="U12" s="13">
        <v>0.23135751219404571</v>
      </c>
      <c r="V12" s="13">
        <v>0.14854232146091731</v>
      </c>
      <c r="W12" s="13">
        <v>0.19385945717197359</v>
      </c>
      <c r="X12" s="13">
        <v>0.15017894993654651</v>
      </c>
      <c r="Y12" s="13">
        <v>0.1076735535865513</v>
      </c>
      <c r="Z12" s="13">
        <v>0.15011629393455539</v>
      </c>
      <c r="AB12" s="13">
        <v>0.1428273340043279</v>
      </c>
      <c r="AC12" s="13">
        <v>0.13880048416597859</v>
      </c>
      <c r="AD12" s="13">
        <v>0.1724061727574456</v>
      </c>
      <c r="AE12" s="13">
        <v>0.19543248117627349</v>
      </c>
      <c r="AF12" s="13">
        <v>0.13447080666247599</v>
      </c>
      <c r="AH12" s="13">
        <v>0.1192256030004374</v>
      </c>
      <c r="AI12" s="13">
        <v>0.11841256801580639</v>
      </c>
      <c r="AJ12" s="13">
        <v>0.1667301288724779</v>
      </c>
      <c r="AK12" s="13">
        <v>0.2191561071491292</v>
      </c>
      <c r="AL12" s="13">
        <v>8.1896628702676263E-2</v>
      </c>
      <c r="AM12" s="13">
        <v>0.25180313745026739</v>
      </c>
      <c r="AO12" s="13">
        <v>0.1149170198156339</v>
      </c>
      <c r="AP12" s="13">
        <v>0.1405952356804952</v>
      </c>
      <c r="AQ12" s="13">
        <v>0.16284996694061549</v>
      </c>
      <c r="AR12" s="13">
        <v>0.1707284312792792</v>
      </c>
      <c r="AS12" s="13">
        <v>0.1011537089011284</v>
      </c>
      <c r="AT12" s="13">
        <v>0.24680804271073381</v>
      </c>
      <c r="AV12" s="13">
        <v>9.1159424765068692E-2</v>
      </c>
      <c r="AW12" s="13">
        <v>0.1287441071351027</v>
      </c>
      <c r="AX12" s="13">
        <v>0.22270970113865399</v>
      </c>
      <c r="AY12" s="13">
        <v>9.7017641774366462E-2</v>
      </c>
      <c r="AZ12" s="13">
        <v>0.25058175568404939</v>
      </c>
      <c r="BB12" s="13">
        <v>0.1459544177288174</v>
      </c>
      <c r="BC12" s="13">
        <v>0.1232510714743963</v>
      </c>
      <c r="BD12" s="13">
        <v>0.23067275562796569</v>
      </c>
      <c r="BE12" s="13">
        <v>0.19716857643527719</v>
      </c>
      <c r="BF12" s="13">
        <v>0.1042916753861907</v>
      </c>
      <c r="BH12" s="13">
        <v>0.14244308129914671</v>
      </c>
      <c r="BI12" s="13">
        <v>0.13867537011988301</v>
      </c>
      <c r="BJ12" s="13">
        <v>0.21418833230359319</v>
      </c>
      <c r="BK12" s="13">
        <v>0.166890955630905</v>
      </c>
      <c r="BL12" s="13">
        <v>0.12540350773624601</v>
      </c>
      <c r="BN12" s="13">
        <v>0.13507659813660999</v>
      </c>
      <c r="BO12" s="13">
        <v>0.21229946221430759</v>
      </c>
      <c r="BP12" s="13">
        <v>0.22777352495854691</v>
      </c>
      <c r="BQ12" s="13">
        <v>0.21180581202723059</v>
      </c>
      <c r="BR12" s="13">
        <v>5.4388677193965923E-2</v>
      </c>
      <c r="BS12" s="13">
        <v>0.13742319111433071</v>
      </c>
    </row>
    <row r="13" spans="2:73" ht="19" customHeight="1" x14ac:dyDescent="0.35">
      <c r="B13" s="12" t="s">
        <v>96</v>
      </c>
      <c r="C13" s="13">
        <v>0.21802079088908211</v>
      </c>
      <c r="D13" s="13">
        <v>0.23936595323169119</v>
      </c>
      <c r="E13" s="13">
        <v>0.19327044098742249</v>
      </c>
      <c r="F13" s="13">
        <v>0.23253480560754011</v>
      </c>
      <c r="G13" s="13">
        <v>0.22752284417733351</v>
      </c>
      <c r="H13" s="13">
        <v>0.2249011071638819</v>
      </c>
      <c r="I13" s="13">
        <v>0.20532481029999439</v>
      </c>
      <c r="K13" s="13">
        <v>0.14050544324319769</v>
      </c>
      <c r="L13" s="13">
        <v>0.29603677197649059</v>
      </c>
      <c r="N13" s="13">
        <v>0.12204044802228579</v>
      </c>
      <c r="O13" s="13">
        <v>0.20337152428402269</v>
      </c>
      <c r="P13" s="13">
        <v>0.23333636331567681</v>
      </c>
      <c r="Q13" s="13">
        <v>0.29520019199077507</v>
      </c>
      <c r="S13" s="13">
        <v>0.2197488556599726</v>
      </c>
      <c r="T13" s="13">
        <v>0.21566816204617911</v>
      </c>
      <c r="U13" s="13">
        <v>0.24954302346694929</v>
      </c>
      <c r="V13" s="13">
        <v>0.197430355696398</v>
      </c>
      <c r="W13" s="13">
        <v>0.2196736512587123</v>
      </c>
      <c r="X13" s="13">
        <v>0.24008098970867611</v>
      </c>
      <c r="Y13" s="13">
        <v>0.14686330086686861</v>
      </c>
      <c r="Z13" s="13">
        <v>0.2338510438894989</v>
      </c>
      <c r="AB13" s="13">
        <v>0.30549890744915342</v>
      </c>
      <c r="AC13" s="13">
        <v>0.19695610462918689</v>
      </c>
      <c r="AD13" s="13">
        <v>0.2112738616308576</v>
      </c>
      <c r="AE13" s="13">
        <v>0.18637970437270229</v>
      </c>
      <c r="AF13" s="13">
        <v>8.8583291208429407E-2</v>
      </c>
      <c r="AH13" s="13">
        <v>0.19934182720233931</v>
      </c>
      <c r="AI13" s="13">
        <v>0.14188557471970159</v>
      </c>
      <c r="AJ13" s="13">
        <v>0.19742555284231611</v>
      </c>
      <c r="AK13" s="13">
        <v>0.2253992372729515</v>
      </c>
      <c r="AL13" s="13">
        <v>0.25131736097899038</v>
      </c>
      <c r="AM13" s="13">
        <v>0.2133829319223248</v>
      </c>
      <c r="AO13" s="13">
        <v>0.22285854792272619</v>
      </c>
      <c r="AP13" s="13">
        <v>0.1445115170579116</v>
      </c>
      <c r="AQ13" s="13">
        <v>0.22071104642418521</v>
      </c>
      <c r="AR13" s="13">
        <v>0.2027594703708073</v>
      </c>
      <c r="AS13" s="13">
        <v>0.1870651165088644</v>
      </c>
      <c r="AT13" s="13">
        <v>0.1952940859013263</v>
      </c>
      <c r="AV13" s="13">
        <v>0.1294733690833425</v>
      </c>
      <c r="AW13" s="13">
        <v>0.2055518256838402</v>
      </c>
      <c r="AX13" s="13">
        <v>0.1956845998998403</v>
      </c>
      <c r="AY13" s="13">
        <v>0.22582384517796369</v>
      </c>
      <c r="AZ13" s="13">
        <v>0.1821291976806477</v>
      </c>
      <c r="BB13" s="13">
        <v>0.20201572141276181</v>
      </c>
      <c r="BC13" s="13">
        <v>0.1407960333364498</v>
      </c>
      <c r="BD13" s="13">
        <v>0.192126528669676</v>
      </c>
      <c r="BE13" s="13">
        <v>0.17638493570652161</v>
      </c>
      <c r="BF13" s="13">
        <v>0.1955052276350292</v>
      </c>
      <c r="BH13" s="13">
        <v>0.20610805862029499</v>
      </c>
      <c r="BI13" s="13">
        <v>0.1386326913094148</v>
      </c>
      <c r="BJ13" s="13">
        <v>0.19253563137072341</v>
      </c>
      <c r="BK13" s="13">
        <v>0.17216187950699441</v>
      </c>
      <c r="BL13" s="13">
        <v>0.16367636723884019</v>
      </c>
      <c r="BN13" s="13">
        <v>0.15204414278842801</v>
      </c>
      <c r="BO13" s="13">
        <v>0.25462259139301868</v>
      </c>
      <c r="BP13" s="13">
        <v>0.15160561872422551</v>
      </c>
      <c r="BQ13" s="13">
        <v>0.18113817036793239</v>
      </c>
      <c r="BR13" s="13">
        <v>0.25806836140834177</v>
      </c>
      <c r="BS13" s="13">
        <v>0.2003873217030627</v>
      </c>
    </row>
    <row r="15" spans="2:73" x14ac:dyDescent="0.35">
      <c r="B15" t="s">
        <v>292</v>
      </c>
    </row>
    <row r="16" spans="2:73" x14ac:dyDescent="0.35">
      <c r="B16" t="s">
        <v>9</v>
      </c>
    </row>
    <row r="18" spans="2:2" x14ac:dyDescent="0.35">
      <c r="B18" s="5" t="str">
        <f>HYPERLINK("#Contents!A1", "Return to Contents")</f>
        <v>Return to Contents</v>
      </c>
    </row>
  </sheetData>
  <mergeCells count="12">
    <mergeCell ref="N5:Q5"/>
    <mergeCell ref="AO5:AT5"/>
    <mergeCell ref="D2:BU2"/>
    <mergeCell ref="D5:I5"/>
    <mergeCell ref="AH5:AM5"/>
    <mergeCell ref="AV5:AZ5"/>
    <mergeCell ref="K5:L5"/>
    <mergeCell ref="S5:Z5"/>
    <mergeCell ref="BN5:BS5"/>
    <mergeCell ref="AB5:AF5"/>
    <mergeCell ref="BB5:BF5"/>
    <mergeCell ref="BH5:BL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102</vt:i4>
      </vt:variant>
      <vt:variant>
        <vt:lpstr>Charts</vt:lpstr>
      </vt:variant>
      <vt:variant>
        <vt:i4>2</vt:i4>
      </vt:variant>
    </vt:vector>
  </HeadingPairs>
  <TitlesOfParts>
    <vt:vector size="104" baseType="lpstr">
      <vt:lpstr>Cover Sheet</vt:lpstr>
      <vt:lpstr>Contents</vt:lpstr>
      <vt:lpstr>Full Results</vt:lpstr>
      <vt:lpstr>Table 1</vt:lpstr>
      <vt:lpstr>Table 2</vt:lpstr>
      <vt:lpstr>Table 3</vt:lpstr>
      <vt:lpstr>Sheet3</vt:lpstr>
      <vt:lpstr>Table 4</vt:lpstr>
      <vt:lpstr>Table 5</vt:lpstr>
      <vt:lpstr>Table 6</vt:lpstr>
      <vt:lpstr>Table 7</vt:lpstr>
      <vt:lpstr>Table 8</vt:lpstr>
      <vt:lpstr>Table 9</vt:lpstr>
      <vt:lpstr>Sheet1</vt:lpstr>
      <vt:lpstr>Sheet2</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Chart2</vt:lpstr>
      <vt:lpstr>Chart1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Daisy Powell-Chandler</cp:lastModifiedBy>
  <cp:revision/>
  <dcterms:created xsi:type="dcterms:W3CDTF">2026-04-28T14:09:59Z</dcterms:created>
  <dcterms:modified xsi:type="dcterms:W3CDTF">2026-09-07T10:16:39Z</dcterms:modified>
  <cp:category/>
  <cp:contentStatus/>
</cp:coreProperties>
</file>