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Users/noahbezalel/Downloads/"/>
    </mc:Choice>
  </mc:AlternateContent>
  <xr:revisionPtr revIDLastSave="0" documentId="13_ncr:1_{C4E45B07-6662-D64D-8CC7-E3B29EECA2D0}" xr6:coauthVersionLast="47" xr6:coauthVersionMax="47" xr10:uidLastSave="{00000000-0000-0000-0000-000000000000}"/>
  <bookViews>
    <workbookView xWindow="19980" yWindow="-21000" windowWidth="38400" windowHeight="210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90" l="1"/>
  <c r="B17" i="89"/>
  <c r="B17" i="88"/>
  <c r="B17" i="87"/>
  <c r="B17" i="86"/>
  <c r="B17" i="85"/>
  <c r="B17" i="84"/>
  <c r="B17" i="83"/>
  <c r="B17" i="82"/>
  <c r="B19" i="81"/>
  <c r="B19" i="80"/>
  <c r="B19" i="79"/>
  <c r="B19" i="78"/>
  <c r="B19" i="77"/>
  <c r="B19" i="76"/>
  <c r="B19" i="75"/>
  <c r="B19" i="74"/>
  <c r="B19" i="73"/>
  <c r="B19" i="72"/>
  <c r="B20" i="71"/>
  <c r="B20" i="70"/>
  <c r="B20" i="69"/>
  <c r="B20" i="68"/>
  <c r="B20" i="67"/>
  <c r="B20" i="66"/>
  <c r="B20" i="65"/>
  <c r="B20" i="64"/>
  <c r="B20" i="63"/>
  <c r="B20" i="62"/>
  <c r="B20" i="61"/>
  <c r="B20" i="60"/>
  <c r="B20" i="59"/>
  <c r="B20" i="58"/>
  <c r="B20" i="57"/>
  <c r="B20" i="56"/>
  <c r="B20" i="55"/>
  <c r="B20" i="54"/>
  <c r="B18" i="53"/>
  <c r="B18" i="52"/>
  <c r="B18" i="51"/>
  <c r="B18" i="50"/>
  <c r="B18" i="49"/>
  <c r="B18" i="48"/>
  <c r="B18" i="47"/>
  <c r="B18" i="46"/>
  <c r="B18" i="45"/>
  <c r="B18" i="44"/>
  <c r="B18" i="43"/>
  <c r="B18" i="42"/>
  <c r="B18" i="41"/>
  <c r="B18" i="40"/>
  <c r="B18" i="39"/>
  <c r="B18" i="38"/>
  <c r="B18" i="37"/>
  <c r="B18" i="36"/>
  <c r="B21" i="35"/>
  <c r="B21" i="34"/>
  <c r="B21" i="33"/>
  <c r="B21" i="32"/>
  <c r="B21" i="31"/>
  <c r="B21" i="30"/>
  <c r="B21" i="29"/>
  <c r="B24" i="28"/>
  <c r="B24" i="27"/>
  <c r="B24" i="26"/>
  <c r="B24" i="25"/>
  <c r="B24" i="24"/>
  <c r="B24" i="23"/>
  <c r="B24" i="22"/>
  <c r="B24" i="21"/>
  <c r="B23" i="20"/>
  <c r="B25" i="19"/>
  <c r="B23" i="18"/>
  <c r="B24" i="17"/>
  <c r="B18" i="16"/>
  <c r="B20" i="15"/>
  <c r="B20" i="14"/>
  <c r="B20" i="13"/>
  <c r="B22" i="12"/>
  <c r="B27" i="11"/>
  <c r="B18" i="10"/>
  <c r="B22" i="9"/>
  <c r="B30" i="8"/>
  <c r="B24" i="7"/>
  <c r="B14" i="6"/>
  <c r="B16" i="5"/>
  <c r="B19" i="4"/>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<sst xmlns="http://schemas.openxmlformats.org/spreadsheetml/2006/main" count="5082" uniqueCount="322">
  <si>
    <t>PF Global September Omnibus - Scotland Booster</t>
  </si>
  <si>
    <t>Fieldwork:</t>
  </si>
  <si>
    <t>08 Oct 2026 - 10 Oct 2026</t>
  </si>
  <si>
    <t>Interview Method:</t>
  </si>
  <si>
    <t>Online Survey</t>
  </si>
  <si>
    <t>Population represented:</t>
  </si>
  <si>
    <t>Scottish Adults</t>
  </si>
  <si>
    <t>Sample size:</t>
  </si>
  <si>
    <t>Row order:</t>
  </si>
  <si>
    <t>Ordered by Total % (multiselect questions)</t>
  </si>
  <si>
    <t>Methodology:</t>
  </si>
  <si>
    <t>Weighted by interlocking age and gender, education, and 2024 past vote.</t>
  </si>
  <si>
    <t>PF Global is a member of the BPC and abides by its rules. For more information please contact the PF Global polling team:</t>
  </si>
  <si>
    <t>Table of Contents</t>
  </si>
  <si>
    <t>Table #</t>
  </si>
  <si>
    <t>Individual Tables</t>
  </si>
  <si>
    <t>Full Result Row</t>
  </si>
  <si>
    <t>Question Base</t>
  </si>
  <si>
    <t>BASE: All Respondents</t>
  </si>
  <si>
    <t>Full Results</t>
  </si>
  <si>
    <t>Age</t>
  </si>
  <si>
    <t>Gender</t>
  </si>
  <si>
    <t>2024 Vote</t>
  </si>
  <si>
    <t>Vote Intention</t>
  </si>
  <si>
    <t>Education</t>
  </si>
  <si>
    <t>Total</t>
  </si>
  <si>
    <t>18-24</t>
  </si>
  <si>
    <t>25-34</t>
  </si>
  <si>
    <t>35-44</t>
  </si>
  <si>
    <t>45-54</t>
  </si>
  <si>
    <t>55-64</t>
  </si>
  <si>
    <t>65+</t>
  </si>
  <si>
    <t>Male</t>
  </si>
  <si>
    <t>Female</t>
  </si>
  <si>
    <t>Con</t>
  </si>
  <si>
    <t>Lab</t>
  </si>
  <si>
    <t>Lib Dem</t>
  </si>
  <si>
    <t>Green</t>
  </si>
  <si>
    <t>Reform</t>
  </si>
  <si>
    <t>SNP</t>
  </si>
  <si>
    <t>DK</t>
  </si>
  <si>
    <t>Other</t>
  </si>
  <si>
    <t>No vote</t>
  </si>
  <si>
    <t>Level 4 / 5 or equivalent (HND/HNC/Higher Apprenticeship)</t>
  </si>
  <si>
    <t>GCSE or equivalent (Scottish National/O Level)</t>
  </si>
  <si>
    <t>University Undergraduate Degree (BA/BSc)</t>
  </si>
  <si>
    <t>University Postgraduate Degree (MA/MSc/MPhil)</t>
  </si>
  <si>
    <t>A Level or equivalent (GCE/Higher/Advanced Higher)</t>
  </si>
  <si>
    <t>Doctorate (PhD/DPHil)</t>
  </si>
  <si>
    <t>None of the above</t>
  </si>
  <si>
    <t>Total sample (unweighted)</t>
  </si>
  <si>
    <t>Total sample (weighted)</t>
  </si>
  <si>
    <t>How old are you?</t>
  </si>
  <si>
    <t>Unweighted</t>
  </si>
  <si>
    <t>Weighted</t>
  </si>
  <si>
    <t>Which of the following best describes how you think of yourself?</t>
  </si>
  <si>
    <t>In another way</t>
  </si>
  <si>
    <t>In what region of the UK do you live</t>
  </si>
  <si>
    <t>Scotland</t>
  </si>
  <si>
    <t>Think about the Chief Income Earner in your household (the person with the largest income). This may be you or someone else. Please indicate to which occupational group they belong, or which group fits best. If the Chief Income Earner is retired and has an occupational (private) pension, please answer for their most recent occupation. If the Chief Income Earner is not in paid employment but has been out of work for less than 6 months, please answer for their most recent occupation.</t>
  </si>
  <si>
    <t>Semi or unskilled manual work (e.g. Manual workers, all apprentices to be skilled trades, Caretaker, Park keeper, non-HGV driver, shop assistant)</t>
  </si>
  <si>
    <t>Skilled manual worker (e.g. Skilled Bricklayer, Carpenter, Plumber, Painter, Bus/ Ambulance Driver, HGV driver, AA patrolman, pub/bar worker, etc.)</t>
  </si>
  <si>
    <t>Supervisory or clerical/junior managerial/professional/administrative (e.g. Office worker, Student Doctor, Foreman with 25+ employees, salesperson, etc.)</t>
  </si>
  <si>
    <t>Intermediate managerial/ professional/ administrative (e.g. Newly qualified (under 3 years) doctor, Solicitor, Board director small organisation, middle manager in large organisation, principle officer in civil service/local government)</t>
  </si>
  <si>
    <t>Higher managerial/ professional/ administrative (e.g. Established doctor, Solicitor, Board Director in a large organisation (200+ employees, top level civil servant/public service employee))</t>
  </si>
  <si>
    <t>Student</t>
  </si>
  <si>
    <t>Housewife/Househusband/Homemaker</t>
  </si>
  <si>
    <t>Retired and living on state pension</t>
  </si>
  <si>
    <t>Unemployed or not working due to long-term sickness</t>
  </si>
  <si>
    <t>Full-time carer of other household member</t>
  </si>
  <si>
    <t>Other (Please Specify)</t>
  </si>
  <si>
    <t>What is the annual income of your household before tax?</t>
  </si>
  <si>
    <t>No annual income</t>
  </si>
  <si>
    <t>Less than £10,000</t>
  </si>
  <si>
    <t>£10,000 - £14,999</t>
  </si>
  <si>
    <t>£15,000 - £19,999</t>
  </si>
  <si>
    <t>£20,000 - £24,999</t>
  </si>
  <si>
    <t>£25,000 - £29,999</t>
  </si>
  <si>
    <t>£30,000 - £34,999</t>
  </si>
  <si>
    <t>£35,000 - £39,999</t>
  </si>
  <si>
    <t>£40,000 - £44,999</t>
  </si>
  <si>
    <t>£45,000 - £49,999</t>
  </si>
  <si>
    <t>£50,000 - £59,999</t>
  </si>
  <si>
    <t>£60,000 - £69,999</t>
  </si>
  <si>
    <t>£70,000 - £79,999</t>
  </si>
  <si>
    <t>£80,000 - £89,999</t>
  </si>
  <si>
    <t>£90,000 - £99,999</t>
  </si>
  <si>
    <t>£100,000 or more</t>
  </si>
  <si>
    <t>Prefer not to say</t>
  </si>
  <si>
    <t>Which of the following best describes your current working status?</t>
  </si>
  <si>
    <t>Working full time - working 30 hours per week or more</t>
  </si>
  <si>
    <t>Working part time - working between 8 and 29 hours per week</t>
  </si>
  <si>
    <t>Not working/temporarily unemployed/sick but seeking work</t>
  </si>
  <si>
    <t>Not working and not seeking work</t>
  </si>
  <si>
    <t>Retired on a state pension only</t>
  </si>
  <si>
    <t>Retired with a private pension</t>
  </si>
  <si>
    <t>Homemaker/Househusband/Housewife etc.</t>
  </si>
  <si>
    <t>How well off would you say you feel?</t>
  </si>
  <si>
    <t>I am very comfortable financially</t>
  </si>
  <si>
    <t>I am relatively comfortable financially</t>
  </si>
  <si>
    <t>I do not have money for luxuries but can normally comfortably cover the essentials</t>
  </si>
  <si>
    <t>I can only just afford my costs and often struggle to make ends meet</t>
  </si>
  <si>
    <t>I cannot afford my costs and often have to go without essentials like food and heating</t>
  </si>
  <si>
    <t>What is your ethnic group?</t>
  </si>
  <si>
    <t>White - English/Welsh/Scottish/Northern Irish/British</t>
  </si>
  <si>
    <t>White - Irish</t>
  </si>
  <si>
    <t>Other white background (Please describe)</t>
  </si>
  <si>
    <t>Mixed/Multiple ethnic groups - White and Black Caribbean</t>
  </si>
  <si>
    <t>Mixed/Multiple ethnic groups - White and Black African</t>
  </si>
  <si>
    <t>Mixed/Multiple ethnic groups - White and Asian</t>
  </si>
  <si>
    <t>Any other Mixed/Multiple ethnic background (Please describe)</t>
  </si>
  <si>
    <t>Asian/Asian British - Indian</t>
  </si>
  <si>
    <t>Asian/Asian British - Pakistani</t>
  </si>
  <si>
    <t>Any other Asian background (Please describe)</t>
  </si>
  <si>
    <t>Black/Black British - African</t>
  </si>
  <si>
    <t>Black/Black British - Caribbean</t>
  </si>
  <si>
    <t>Any other ethnic group (Please describe)</t>
  </si>
  <si>
    <t>Which, if any, of the following religions do you consider yourself to belong to? Please select all that apply.</t>
  </si>
  <si>
    <t>No religion/Atheism</t>
  </si>
  <si>
    <t>Christianity</t>
  </si>
  <si>
    <t>Islam</t>
  </si>
  <si>
    <t>Buddhism</t>
  </si>
  <si>
    <t>Hinduism</t>
  </si>
  <si>
    <t>Sikhism</t>
  </si>
  <si>
    <t>Judaism</t>
  </si>
  <si>
    <t>Other (Please specify)</t>
  </si>
  <si>
    <t>Do you have any children? If so, how old are they?</t>
  </si>
  <si>
    <t>No children</t>
  </si>
  <si>
    <t>Yes - child/children over 18 years old</t>
  </si>
  <si>
    <t>Yes – child/children aged 5-10 years old</t>
  </si>
  <si>
    <t>Yes - child/children aged under 5 years old</t>
  </si>
  <si>
    <t>Yes – child/children aged 11-15 years old</t>
  </si>
  <si>
    <t>Yes – child/children aged 16-18 years old</t>
  </si>
  <si>
    <t>Prefer not to answer</t>
  </si>
  <si>
    <t>What is the highest level of education you have achieved?</t>
  </si>
  <si>
    <t>In the 2014 referendum on Scottish independence, voters were asked "Should Scotland be an independent country?" How did you vote, if you were able to?</t>
  </si>
  <si>
    <t>Yes (Scotland should be an independent country)</t>
  </si>
  <si>
    <t>No (Scotland should not be an independent country)</t>
  </si>
  <si>
    <t>I did not vote</t>
  </si>
  <si>
    <t>I was too young to vote</t>
  </si>
  <si>
    <t>I was not eligible to vote (e.g. did not live in Scotland at the time)</t>
  </si>
  <si>
    <t>Don't remember</t>
  </si>
  <si>
    <t>How did you vote in the 2016 referendum on whether to Leave or Remain in the EU, if you were able to vote?</t>
  </si>
  <si>
    <t>Remain</t>
  </si>
  <si>
    <t>Leave</t>
  </si>
  <si>
    <t>Don't know</t>
  </si>
  <si>
    <t>Do you remember how you voted in the 2019 General Election, if you were able to vote? This was the General Election in which Boris Johnson was the leader of the Conservative Party, and Jeremy Corbyn was the leader of the Labour Party</t>
  </si>
  <si>
    <t>Conservative</t>
  </si>
  <si>
    <t>Labour</t>
  </si>
  <si>
    <t>Liberal Democrat</t>
  </si>
  <si>
    <t>The Green Party</t>
  </si>
  <si>
    <t>The Brexit Party</t>
  </si>
  <si>
    <t>UKIP (The UK Independence Party)</t>
  </si>
  <si>
    <t>Scottish National Party (SNP)</t>
  </si>
  <si>
    <t>The Democratic Unionist Party (DUP)</t>
  </si>
  <si>
    <t>I was too young to vote / not eligible to vote</t>
  </si>
  <si>
    <t>Do you remember how you voted in the 2024 General Election, if you were able to vote? This was the most recent General Election in which Rishi Sunak was the leader of the Conservative Party, and Keir Starmer was the leader of the Labour Party</t>
  </si>
  <si>
    <t>Labour Party</t>
  </si>
  <si>
    <t>Conservative Party</t>
  </si>
  <si>
    <t>Liberal Democrats</t>
  </si>
  <si>
    <t>Reform UK</t>
  </si>
  <si>
    <t>Independent candidate (not a member of any political party)</t>
  </si>
  <si>
    <t>I did not / was not able to vote</t>
  </si>
  <si>
    <t>If a general election was called tomorrow, how likely would you be to vote? Please rate from 0 to 10, where 0 means certain not to vote, and 10 means certain to vote.</t>
  </si>
  <si>
    <t>0 - certain not to vote</t>
  </si>
  <si>
    <t>1</t>
  </si>
  <si>
    <t>2</t>
  </si>
  <si>
    <t>3</t>
  </si>
  <si>
    <t>4</t>
  </si>
  <si>
    <t>5</t>
  </si>
  <si>
    <t>6</t>
  </si>
  <si>
    <t>7</t>
  </si>
  <si>
    <t>8</t>
  </si>
  <si>
    <t>9</t>
  </si>
  <si>
    <t>10 - certain to vote</t>
  </si>
  <si>
    <t>And, if a general election was called tomorrow, which party would you vote for?</t>
  </si>
  <si>
    <t>I would not vote</t>
  </si>
  <si>
    <t>How likely would you be to consider voting for the following parties on the following scale, where 0 = definitely wouldn't consider voting for this party and 10 = definitely would consider voting for this party: Labour</t>
  </si>
  <si>
    <t>0 = definitely wouldn't consider voting for this party</t>
  </si>
  <si>
    <t>10 = definitely would consider voting for this party</t>
  </si>
  <si>
    <t>How likely would you be to consider voting for the following parties on the following scale, where 0 = definitely wouldn't consider voting for this party and 10 = definitely would consider voting for this party: Conservative</t>
  </si>
  <si>
    <t>How likely would you be to consider voting for the following parties on the following scale, where 0 = definitely wouldn't consider voting for this party and 10 = definitely would consider voting for this party: Liberal Democrats</t>
  </si>
  <si>
    <t>How likely would you be to consider voting for the following parties on the following scale, where 0 = definitely wouldn't consider voting for this party and 10 = definitely would consider voting for this party: Reform UK</t>
  </si>
  <si>
    <t>How likely would you be to consider voting for the following parties on the following scale, where 0 = definitely wouldn't consider voting for this party and 10 = definitely would consider voting for this party: The Green Party</t>
  </si>
  <si>
    <t>How likely would you be to consider voting for the following parties on the following scale, where 0 = definitely wouldn't consider voting for this party and 10 = definitely would consider voting for this party: Restore Britain</t>
  </si>
  <si>
    <t>How likely would you be to consider voting for the following parties on the following scale, where 0 = definitely wouldn't consider voting for this party and 10 = definitely would consider voting for this party: SNP</t>
  </si>
  <si>
    <t>Please tell us whether you have a favourable or unfavourable view of each of the following: Andy Burnham</t>
  </si>
  <si>
    <t>Very favourable</t>
  </si>
  <si>
    <t>Somewhat favourable</t>
  </si>
  <si>
    <t>Slightly favourable</t>
  </si>
  <si>
    <t>Neutral</t>
  </si>
  <si>
    <t>Slightly unfavourable</t>
  </si>
  <si>
    <t>Somewhat unfavourable</t>
  </si>
  <si>
    <t>Very unfavourable</t>
  </si>
  <si>
    <t>Please tell us whether you have a favourable or unfavourable view of each of the following: Kemi Badenoch</t>
  </si>
  <si>
    <t>Please tell us whether you have a favourable or unfavourable view of each of the following: Zack Polanski</t>
  </si>
  <si>
    <t>Please tell us whether you have a favourable or unfavourable view of each of the following: Nigel Farage</t>
  </si>
  <si>
    <t>Please tell us whether you have a favourable or unfavourable view of each of the following: John Swinney</t>
  </si>
  <si>
    <t>Please tell us whether you have a favourable or unfavourable view of each of the following: Michael Marra</t>
  </si>
  <si>
    <t>How would you rate Andy Burnham along these traits and characteristics?: Incompetent | Competent</t>
  </si>
  <si>
    <t>-2</t>
  </si>
  <si>
    <t>-1</t>
  </si>
  <si>
    <t>0</t>
  </si>
  <si>
    <t>How would you rate Andy Burnham along these traits and characteristics?: Weak | Strong</t>
  </si>
  <si>
    <t>How would you rate Andy Burnham along these traits and characteristics?: Weird | Normal</t>
  </si>
  <si>
    <t>How would you rate Andy Burnham along these traits and characteristics?: Dishonest | Honest</t>
  </si>
  <si>
    <t>How would you rate Andy Burnham along these traits and characteristics?: Left-wing | Right-wing</t>
  </si>
  <si>
    <t>How would you rate Andy Burnham along these traits and characteristics?: Humourless | Good-humoured</t>
  </si>
  <si>
    <t>How would you rate Andy Burnham along these traits and characteristics?: Wishy-washy | Firm</t>
  </si>
  <si>
    <t>How would you rate Andy Burnham along these traits and characteristics?: Unpatriotic | Patriotic</t>
  </si>
  <si>
    <t>How would you rate John Swinney along these traits and characteristics?: Incompetent | Competent</t>
  </si>
  <si>
    <t>How would you rate John Swinney along these traits and characteristics?: Weak | Strong</t>
  </si>
  <si>
    <t>How would you rate John Swinney along these traits and characteristics?: Weird | Normal</t>
  </si>
  <si>
    <t>How would you rate John Swinney along these traits and characteristics?: Dishonest | Honest</t>
  </si>
  <si>
    <t>How would you rate John Swinney along these traits and characteristics?: Left-wing | Right-wing</t>
  </si>
  <si>
    <t>How would you rate John Swinney along these traits and characteristics?: Humourless | Good-humoured</t>
  </si>
  <si>
    <t>How would you rate John Swinney along these traits and characteristics?: Wishy-washy | Firm</t>
  </si>
  <si>
    <t>How would you rate John Swinney along these traits and characteristics?: Unpatriotic | Patriotic</t>
  </si>
  <si>
    <t>Which of these parties do you most strongly associate with each of the following?: Stands up for Scotland</t>
  </si>
  <si>
    <t>Conservatives</t>
  </si>
  <si>
    <t>The Green party</t>
  </si>
  <si>
    <t>Which of these parties do you most strongly associate with each of the following?: Understands people like me</t>
  </si>
  <si>
    <t>Which of these parties do you most strongly associate with each of the following?: Competent</t>
  </si>
  <si>
    <t>Which of these parties do you most strongly associate with each of the following?: Honest</t>
  </si>
  <si>
    <t>Which of these parties do you most strongly associate with each of the following?: Has a clear plan</t>
  </si>
  <si>
    <t>Which of these parties do you most strongly associate with each of the following?: Takes Scotland for granted</t>
  </si>
  <si>
    <t>Which of these parties do you most strongly associate with each of the following?: Out of touch</t>
  </si>
  <si>
    <t>Which of these parties do you most strongly associate with each of the following?: Divided</t>
  </si>
  <si>
    <t>And which of these parties do you trust most on each of the following?: The cost of living</t>
  </si>
  <si>
    <t>And which of these parties do you trust most on each of the following?: The economy</t>
  </si>
  <si>
    <t>And which of these parties do you trust most on each of the following?: Immigration</t>
  </si>
  <si>
    <t>And which of these parties do you trust most on each of the following?: The NHS in Scotland</t>
  </si>
  <si>
    <t>And which of these parties do you trust most on each of the following?: Climate change</t>
  </si>
  <si>
    <t>And which of these parties do you trust most on each of the following?: Housing</t>
  </si>
  <si>
    <t>And which of these parties do you trust most on each of the following?: Welfare</t>
  </si>
  <si>
    <t>And which of these parties do you trust most on each of the following?: Scotland's place in the UK / independence</t>
  </si>
  <si>
    <t>Thinking about the next general election, do each of the following make you more or less likely to vote Labour, or does it make no difference?: Andy Burnham as Prime Minister</t>
  </si>
  <si>
    <t>Much more likely</t>
  </si>
  <si>
    <t>A little more likely</t>
  </si>
  <si>
    <t>Makes no difference</t>
  </si>
  <si>
    <t>A little less likely</t>
  </si>
  <si>
    <t>Much less likely</t>
  </si>
  <si>
    <t>Thinking about the next general election, do each of the following make you more or less likely to vote Labour, or does it make no difference?: Michael Marra as leader of Scottish Labour</t>
  </si>
  <si>
    <t>Thinking about the next general election, do each of the following make you more or less likely to vote Labour, or does it make no difference?: Labour's record in government since 2024</t>
  </si>
  <si>
    <t>Thinking about the next general election, do each of the following make you more or less likely to vote Labour, or does it make no difference?: Labour's position on Scottish independence</t>
  </si>
  <si>
    <t>Thinking about the next general election, do each of the following make you more or less likely to vote Labour, or does it make no difference?: Labour's plans for the cost of living</t>
  </si>
  <si>
    <t>Thinking about the next general election, do each of the following make you more or less likely to vote Labour, or does it make no difference?: Labour's plans for energy bills</t>
  </si>
  <si>
    <t>Thinking about the next general election, do each of the following make you more or less likely to vote Labour, or does it make no difference?: Labour's position on immigration</t>
  </si>
  <si>
    <t>Thinking about the next general election, do each of the following make you more or less likely to vote Labour, or does it make no difference?: Labour's tax plans</t>
  </si>
  <si>
    <t>Thinking about the next general election, do each of the following make you more or less likely to vote Labour, or does it make no difference?: Labour's position on the EU</t>
  </si>
  <si>
    <t>For each of the following, do you think it is better or worse in Scotland than in the rest of the UK ?: The quality of the NHS</t>
  </si>
  <si>
    <t>Better in Scotland</t>
  </si>
  <si>
    <t>About the same</t>
  </si>
  <si>
    <t>Worse in Scotland</t>
  </si>
  <si>
    <t>For each of the following, do you think it is better or worse in Scotland than in the rest of the UK ?: The quality of schools</t>
  </si>
  <si>
    <t>For each of the following, do you think it is better or worse in Scotland than in the rest of the UK ?: The quality of policing</t>
  </si>
  <si>
    <t>For each of the following, do you think it is better or worse in Scotland than in the rest of the UK ?: Quality of life overall</t>
  </si>
  <si>
    <t>For each of the following, do you think it is better or worse in Scotland than in the rest of the UK ?: The quality of Universities</t>
  </si>
  <si>
    <t>For each of the following, do you think it is better or worse in Scotland than in the rest of the UK ?: Housing affordability</t>
  </si>
  <si>
    <t>Which of the following comes closest to your view?</t>
  </si>
  <si>
    <t>The UK should continue to produce its own oil and gas, to avoid depending on imports from other countries</t>
  </si>
  <si>
    <t>The UK should move away from producing its own oil and gas, to invest in renewable energy sources that are better for the environment</t>
  </si>
  <si>
    <t>The UK should expand domestic oil and gas production as well as renewables</t>
  </si>
  <si>
    <t>Which comes closest to your view?</t>
  </si>
  <si>
    <t>The UK should move entirely away from oil and gas to renewable energy sources</t>
  </si>
  <si>
    <t>The UK should have a blend of oil and gas and renewable energy sources</t>
  </si>
  <si>
    <t>The UK should move entirely to oil and gas and avoid renewable energy sources</t>
  </si>
  <si>
    <t>Fieldwork: 08 Oct 2026 - 10 Oct 2026</t>
  </si>
  <si>
    <t>Grid Summary: How likely would you be to consider voting for the following parties on the following scale, where 0 = definitely wouldn't consider voting for this party and 10 = definitely would consider voting for this party</t>
  </si>
  <si>
    <t>Restore Britain</t>
  </si>
  <si>
    <t>Grid Summary: Please tell us whether you have a favourable or unfavourable view of each of the following:</t>
  </si>
  <si>
    <t>Andy Burnham</t>
  </si>
  <si>
    <t>Kemi Badenoch</t>
  </si>
  <si>
    <t>Zack Polanski</t>
  </si>
  <si>
    <t>Nigel Farage</t>
  </si>
  <si>
    <t>John Swinney</t>
  </si>
  <si>
    <t>Michael Marra</t>
  </si>
  <si>
    <t>Grid Summary: How would you rate Andy Burnham along these traits and characteristics?</t>
  </si>
  <si>
    <t>Incompetent | Competent</t>
  </si>
  <si>
    <t>Weak | Strong</t>
  </si>
  <si>
    <t>Weird | Normal</t>
  </si>
  <si>
    <t>Dishonest | Honest</t>
  </si>
  <si>
    <t>Left-wing | Right-wing</t>
  </si>
  <si>
    <t>Humourless | Good-humoured</t>
  </si>
  <si>
    <t>Wishy-washy | Firm</t>
  </si>
  <si>
    <t>Unpatriotic | Patriotic</t>
  </si>
  <si>
    <t>Grid Summary: How would you rate John Swinney along these traits and characteristics?</t>
  </si>
  <si>
    <t>Grid Summary: Which of these parties do you most strongly associate with each of the following?</t>
  </si>
  <si>
    <t>Stands up for Scotland</t>
  </si>
  <si>
    <t>Understands people like me</t>
  </si>
  <si>
    <t>Competent</t>
  </si>
  <si>
    <t>Honest</t>
  </si>
  <si>
    <t>Has a clear plan</t>
  </si>
  <si>
    <t>Takes Scotland for granted</t>
  </si>
  <si>
    <t>Out of touch</t>
  </si>
  <si>
    <t>Divided</t>
  </si>
  <si>
    <t>Grid Summary: And which of these parties do you trust most on each of the following?</t>
  </si>
  <si>
    <t>The cost of living</t>
  </si>
  <si>
    <t>The economy</t>
  </si>
  <si>
    <t>Immigration</t>
  </si>
  <si>
    <t>The NHS in Scotland</t>
  </si>
  <si>
    <t>Climate change</t>
  </si>
  <si>
    <t>Housing</t>
  </si>
  <si>
    <t>Welfare</t>
  </si>
  <si>
    <t>Scotland's place in the UK / independence</t>
  </si>
  <si>
    <t>Grid Summary: Thinking about the next general election, do each of the following make you more or less likely to vote Labour, or does it make no difference?</t>
  </si>
  <si>
    <t>Andy Burnham as Prime Minister</t>
  </si>
  <si>
    <t>Michael Marra as leader of Scottish Labour</t>
  </si>
  <si>
    <t>Labour's record in government since 2024</t>
  </si>
  <si>
    <t>Labour's position on Scottish independence</t>
  </si>
  <si>
    <t>Labour's plans for the cost of living</t>
  </si>
  <si>
    <t>Labour's plans for energy bills</t>
  </si>
  <si>
    <t>Labour's position on immigration</t>
  </si>
  <si>
    <t>Labour's tax plans</t>
  </si>
  <si>
    <t>Labour's position on the EU</t>
  </si>
  <si>
    <t>Grid Summary: For each of the following, do you think it is better or worse in Scotland than in the rest of the UK ?</t>
  </si>
  <si>
    <t>The quality of the NHS</t>
  </si>
  <si>
    <t>The quality of schools</t>
  </si>
  <si>
    <t>The quality of policing</t>
  </si>
  <si>
    <t>Quality of life overall</t>
  </si>
  <si>
    <t>The quality of Universities</t>
  </si>
  <si>
    <t>Housing affordability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</si>
</sst>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rgb="FF000000"/>
      <name val="Calibri"/>
      <family val="2"/>
    </font>
    <font>
      <b/>
      <sz val="18"/>
      <color rgb="FF000000"/>
      <name val="Calibri"/>
      <family val="2"/>
    </font>
    <font>
      <sz val="11"/>
      <name val="Calibri"/>
      <family val="2"/>
    </font>
    <font>
      <b/>
      <sz val="11"/>
      <name val="Calibri"/>
      <family val="2"/>
    </font>
    <font>
      <b/>
      <sz val="14"/>
      <name val="Calibri"/>
      <family val="2"/>
    </font>
    <font>
      <sz val="14"/>
      <name val="Calibri"/>
      <family val="2"/>
    </font>
    <font>
      <sz val="13"/>
      <name val="Calibri"/>
      <family val="2"/>
    </font>
    <font>
      <i/>
      <sz val="13"/>
      <name val="Calibri"/>
      <family val="2"/>
    </font>
    <font>
      <b/>
      <i/>
      <sz val="11"/>
      <name val="Calibri"/>
      <family val="2"/>
    </font>
    <font>
      <u/>
      <sz val="11"/>
      <color rgb="FF0563C1"/>
      <name val="Calibri"/>
      <family val="2"/>
    </font>
  </fonts>
  <fills count="2">
    <fill>
      <patternFill patternType="none"/>
    </fill>
    <fill>
      <patternFill patternType="gray125"/>
    </fill>
  </fills>
  <borders count="6">
    <border>
      <left/>
      <right/>
      <top/>
      <bottom/>
      <diagonal/>
    </border>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2">
    <xf numFmtId="0" fontId="0" fillId="0" borderId="0"/>
    <xf numFmtId="0" fontId="3" fillId="0" borderId="1">
      <alignment horizontal="center" vertical="center" wrapText="1"/>
    </xf>
  </cellStyleXfs>
  <cellXfs count="31">
    <xf numFmtId="0" fontId="0" fillId="0" borderId="0" xfId="0"/>
    <xf numFmtId="0" fontId="5" fillId="0" borderId="0" xfId="0" applyFont="1"/>
    <xf numFmtId="0" fontId="6" fillId="0" borderId="0" xfId="0" applyFont="1" applyAlignment="1">
      <alignment horizontal="left" vertical="center"/>
    </xf>
    <xf numFmtId="0" fontId="8" fillId="0" borderId="0" xfId="0" applyFont="1" applyAlignment="1">
      <alignment horizontal="left" vertical="top"/>
    </xf>
    <xf numFmtId="0" fontId="2" fillId="0" borderId="0" xfId="0" applyFont="1"/>
    <xf numFmtId="0" fontId="10" fillId="0" borderId="0" xfId="0" applyFont="1"/>
    <xf numFmtId="0" fontId="4"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10" fillId="0" borderId="0" xfId="0" applyFont="1" applyAlignment="1">
      <alignment horizontal="center" vertical="center"/>
    </xf>
    <xf numFmtId="0" fontId="3" fillId="0" borderId="0" xfId="0" applyFont="1"/>
    <xf numFmtId="0" fontId="4"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0" xfId="0" applyFont="1" applyAlignment="1">
      <alignment horizontal="left" vertical="center"/>
    </xf>
    <xf numFmtId="1" fontId="0" fillId="0" borderId="2" xfId="0" applyNumberFormat="1" applyBorder="1" applyAlignment="1">
      <alignment horizontal="center" vertical="center"/>
    </xf>
    <xf numFmtId="0" fontId="4" fillId="0" borderId="0" xfId="0" applyFont="1" applyAlignment="1">
      <alignment horizontal="left" vertical="center"/>
    </xf>
    <xf numFmtId="1" fontId="0" fillId="0" borderId="4" xfId="0" applyNumberFormat="1" applyBorder="1" applyAlignment="1">
      <alignment horizontal="center" vertical="center"/>
    </xf>
    <xf numFmtId="0" fontId="4" fillId="0" borderId="0" xfId="0" applyFont="1" applyAlignment="1">
      <alignment horizontal="left" vertical="top" wrapText="1"/>
    </xf>
    <xf numFmtId="0" fontId="9" fillId="0" borderId="0" xfId="0" applyFont="1" applyAlignment="1">
      <alignment horizontal="left" vertical="top" wrapText="1"/>
    </xf>
    <xf numFmtId="1" fontId="0" fillId="0" borderId="0" xfId="0" applyNumberFormat="1" applyAlignment="1">
      <alignment horizontal="center" vertical="center"/>
    </xf>
    <xf numFmtId="0" fontId="3" fillId="0" borderId="0" xfId="0" applyFont="1" applyAlignment="1">
      <alignment horizontal="left" vertical="top" wrapText="1"/>
    </xf>
    <xf numFmtId="9" fontId="0" fillId="0" borderId="0" xfId="0" applyNumberFormat="1" applyAlignment="1">
      <alignment horizontal="center" vertical="center"/>
    </xf>
    <xf numFmtId="0" fontId="1" fillId="0" borderId="0" xfId="0" applyFont="1"/>
    <xf numFmtId="0" fontId="3" fillId="0" borderId="0" xfId="0" applyFont="1" applyAlignment="1">
      <alignment horizontal="center" vertical="center" wrapText="1"/>
    </xf>
    <xf numFmtId="0" fontId="4" fillId="0" borderId="3" xfId="0" applyFont="1" applyBorder="1" applyAlignment="1">
      <alignment horizontal="center" vertical="center" wrapText="1"/>
    </xf>
    <xf numFmtId="0" fontId="7" fillId="0" borderId="0" xfId="0" applyFont="1" applyAlignment="1">
      <alignment horizontal="left" vertical="top" wrapText="1"/>
    </xf>
    <xf numFmtId="0" fontId="0" fillId="0" borderId="0" xfId="0"/>
    <xf numFmtId="0" fontId="2" fillId="0" borderId="0" xfId="0" applyFont="1" applyAlignment="1">
      <alignment horizontal="center" vertical="top" wrapText="1"/>
    </xf>
    <xf numFmtId="0" fontId="4" fillId="0" borderId="2" xfId="0" applyFont="1" applyBorder="1" applyAlignment="1">
      <alignment horizontal="center" vertical="center"/>
    </xf>
    <xf numFmtId="0" fontId="0" fillId="0" borderId="5" xfId="0" applyBorder="1"/>
    <xf numFmtId="0" fontId="1" fillId="0" borderId="0" xfId="0" applyFont="1"/>
  </cellXfs>
  <cellStyles count="2">
    <cellStyle name="Normal" xfId="0" builtinId="0"/>
    <cellStyle name="style_answers" xfId="1"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57341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2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2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2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2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2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2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2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2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2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2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2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3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3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3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3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3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3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3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3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3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3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3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3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3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3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3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3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4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4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4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4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4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4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4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4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4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4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4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4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4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4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4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4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5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5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5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5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5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5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5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5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5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1</xdr:col>
      <xdr:colOff>0</xdr:colOff>
      <xdr:row>1</xdr:row>
      <xdr:rowOff>0</xdr:rowOff>
    </xdr:from>
    <xdr:ext cx="1463040" cy="191136"/>
    <xdr:pic>
      <xdr:nvPicPr>
        <xdr:cNvPr id="2" name="Image 1" descr="Picture">
          <a:extLst>
            <a:ext uri="{FF2B5EF4-FFF2-40B4-BE49-F238E27FC236}">
              <a16:creationId xmlns:a16="http://schemas.microsoft.com/office/drawing/2014/main" id="{00000000-0008-0000-5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baseColWidth="10" defaultColWidth="8.83203125" defaultRowHeight="15" x14ac:dyDescent="0.2"/>
  <cols>
    <col min="6" max="6" width="25" customWidth="1"/>
    <col min="11" max="11" width="40" customWidth="1"/>
  </cols>
  <sheetData>
    <row r="7" spans="6:12" ht="40" customHeight="1" x14ac:dyDescent="0.2">
      <c r="F7" s="27" t="s">
        <v>0</v>
      </c>
      <c r="G7" s="26"/>
      <c r="H7" s="26"/>
      <c r="I7" s="26"/>
      <c r="J7" s="26"/>
      <c r="K7" s="26"/>
      <c r="L7" s="26"/>
    </row>
    <row r="10" spans="6:12" ht="20" customHeight="1" x14ac:dyDescent="0.25">
      <c r="F10" s="1" t="s">
        <v>1</v>
      </c>
      <c r="K10" s="2" t="s">
        <v>2</v>
      </c>
    </row>
    <row r="11" spans="6:12" ht="20" customHeight="1" x14ac:dyDescent="0.25">
      <c r="F11" s="1" t="s">
        <v>3</v>
      </c>
      <c r="K11" s="2" t="s">
        <v>4</v>
      </c>
    </row>
    <row r="12" spans="6:12" ht="20" customHeight="1" x14ac:dyDescent="0.25">
      <c r="F12" s="1" t="s">
        <v>5</v>
      </c>
      <c r="K12" s="2" t="s">
        <v>6</v>
      </c>
    </row>
    <row r="13" spans="6:12" ht="20" customHeight="1" x14ac:dyDescent="0.25">
      <c r="F13" s="1" t="s">
        <v>7</v>
      </c>
      <c r="K13" s="2">
        <v>406</v>
      </c>
    </row>
    <row r="14" spans="6:12" ht="20" customHeight="1" x14ac:dyDescent="0.25">
      <c r="F14" s="1" t="s">
        <v>8</v>
      </c>
      <c r="K14" s="2" t="s">
        <v>9</v>
      </c>
    </row>
    <row r="16" spans="6:12" ht="19" x14ac:dyDescent="0.25">
      <c r="F16" s="1" t="s">
        <v>10</v>
      </c>
    </row>
    <row r="17" spans="6:13" ht="50" customHeight="1" x14ac:dyDescent="0.2">
      <c r="F17" s="25" t="s">
        <v>11</v>
      </c>
      <c r="G17" s="26"/>
      <c r="H17" s="26"/>
      <c r="I17" s="26"/>
      <c r="J17" s="26"/>
      <c r="K17" s="26"/>
      <c r="L17" s="26"/>
      <c r="M17" s="26"/>
    </row>
    <row r="19" spans="6:13" ht="30" customHeight="1" x14ac:dyDescent="0.2">
      <c r="F19" s="3" t="s">
        <v>12</v>
      </c>
    </row>
    <row r="20" spans="6:13" ht="17" x14ac:dyDescent="0.2">
      <c r="F20" s="3" t="str">
        <f>HYPERLINK("mailto:polling@pf.global?subject=" &amp; F7, "polling@pf.global")</f>
        <v>polling@pf.global</v>
      </c>
    </row>
  </sheetData>
  <mergeCells count="2">
    <mergeCell ref="F17:M17"/>
    <mergeCell ref="F7:L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95"/>
  <sheetViews>
    <sheetView showGridLines="0" workbookViewId="0"/>
  </sheetViews>
  <sheetFormatPr baseColWidth="10" defaultColWidth="8.83203125" defaultRowHeight="15" x14ac:dyDescent="0.2"/>
  <cols>
    <col min="1" max="2" width="5" customWidth="1"/>
    <col min="3" max="3" width="10" customWidth="1"/>
    <col min="4" max="4" width="100" customWidth="1"/>
    <col min="5" max="5" width="20" customWidth="1"/>
    <col min="6" max="6" width="50" customWidth="1"/>
  </cols>
  <sheetData>
    <row r="2" spans="3:6" ht="40" customHeight="1" x14ac:dyDescent="0.3">
      <c r="D2" s="4" t="s">
        <v>13</v>
      </c>
    </row>
    <row r="6" spans="3:6" x14ac:dyDescent="0.2">
      <c r="D6" s="5" t="str">
        <f>HYPERLINK("#'Full Results'!A1", "Full Results")</f>
        <v>Full Results</v>
      </c>
    </row>
    <row r="8" spans="3:6" x14ac:dyDescent="0.2">
      <c r="C8" s="6" t="s">
        <v>14</v>
      </c>
      <c r="D8" s="7" t="s">
        <v>15</v>
      </c>
      <c r="E8" s="6" t="s">
        <v>16</v>
      </c>
      <c r="F8" s="7" t="s">
        <v>17</v>
      </c>
    </row>
    <row r="9" spans="3:6" x14ac:dyDescent="0.2">
      <c r="C9" s="8">
        <v>1</v>
      </c>
      <c r="D9" s="5" t="str">
        <f>HYPERLINK("#'Table 1'!A1", "How old are you?")</f>
        <v>How old are you?</v>
      </c>
      <c r="E9" s="9">
        <f>HYPERLINK("#'Full Results'!A9", 9)</f>
        <v>9</v>
      </c>
      <c r="F9" s="10" t="s">
        <v>18</v>
      </c>
    </row>
    <row r="10" spans="3:6" x14ac:dyDescent="0.2">
      <c r="C10" s="8">
        <v>2</v>
      </c>
      <c r="D10" s="5" t="str">
        <f>HYPERLINK("#'Table 2'!A1", "Which of the following best describes how you think of yourself?")</f>
        <v>Which of the following best describes how you think of yourself?</v>
      </c>
      <c r="E10" s="9">
        <f>HYPERLINK("#'Full Results'!A20", 20)</f>
        <v>20</v>
      </c>
      <c r="F10" s="10" t="s">
        <v>18</v>
      </c>
    </row>
    <row r="11" spans="3:6" x14ac:dyDescent="0.2">
      <c r="C11" s="8">
        <v>3</v>
      </c>
      <c r="D11" s="5" t="str">
        <f>HYPERLINK("#'Table 3'!A1", "In what region of the UK do you live")</f>
        <v>In what region of the UK do you live</v>
      </c>
      <c r="E11" s="9">
        <f>HYPERLINK("#'Full Results'!A28", 28)</f>
        <v>28</v>
      </c>
      <c r="F11" s="10" t="s">
        <v>18</v>
      </c>
    </row>
    <row r="12" spans="3:6" x14ac:dyDescent="0.2">
      <c r="C12" s="8">
        <v>4</v>
      </c>
      <c r="D12" s="5" t="str">
        <f>HYPERLINK("#'Table 4'!A1", "Think about the Chief Income Earner in your househ...")</f>
        <v>Think about the Chief Income Earner in your househ...</v>
      </c>
      <c r="E12" s="9">
        <f>HYPERLINK("#'Full Results'!A34", 34)</f>
        <v>34</v>
      </c>
      <c r="F12" s="10" t="s">
        <v>18</v>
      </c>
    </row>
    <row r="13" spans="3:6" x14ac:dyDescent="0.2">
      <c r="C13" s="8">
        <v>5</v>
      </c>
      <c r="D13" s="5" t="str">
        <f>HYPERLINK("#'Table 5'!A1", "What is the annual income of your household before tax?")</f>
        <v>What is the annual income of your household before tax?</v>
      </c>
      <c r="E13" s="9">
        <f>HYPERLINK("#'Full Results'!A50", 50)</f>
        <v>50</v>
      </c>
      <c r="F13" s="10" t="s">
        <v>18</v>
      </c>
    </row>
    <row r="14" spans="3:6" x14ac:dyDescent="0.2">
      <c r="C14" s="8">
        <v>6</v>
      </c>
      <c r="D14" s="5" t="str">
        <f>HYPERLINK("#'Table 6'!A1", "Which of the following best describes your current working status?")</f>
        <v>Which of the following best describes your current working status?</v>
      </c>
      <c r="E14" s="9">
        <f>HYPERLINK("#'Full Results'!A72", 72)</f>
        <v>72</v>
      </c>
      <c r="F14" s="10" t="s">
        <v>18</v>
      </c>
    </row>
    <row r="15" spans="3:6" x14ac:dyDescent="0.2">
      <c r="C15" s="8">
        <v>7</v>
      </c>
      <c r="D15" s="5" t="str">
        <f>HYPERLINK("#'Table 7'!A1", "How well off would you say you feel?")</f>
        <v>How well off would you say you feel?</v>
      </c>
      <c r="E15" s="9">
        <f>HYPERLINK("#'Full Results'!A86", 86)</f>
        <v>86</v>
      </c>
      <c r="F15" s="10" t="s">
        <v>18</v>
      </c>
    </row>
    <row r="16" spans="3:6" x14ac:dyDescent="0.2">
      <c r="C16" s="8">
        <v>8</v>
      </c>
      <c r="D16" s="5" t="str">
        <f>HYPERLINK("#'Table 8'!A1", "What is your ethnic group?")</f>
        <v>What is your ethnic group?</v>
      </c>
      <c r="E16" s="9">
        <f>HYPERLINK("#'Full Results'!A96", 96)</f>
        <v>96</v>
      </c>
      <c r="F16" s="10" t="s">
        <v>18</v>
      </c>
    </row>
    <row r="17" spans="3:6" x14ac:dyDescent="0.2">
      <c r="C17" s="8">
        <v>9</v>
      </c>
      <c r="D17" s="5" t="str">
        <f>HYPERLINK("#'Table 9'!A1", "Which, if any, of the following religions do you consider yourself to belong to? Please select all that apply.")</f>
        <v>Which, if any, of the following religions do you consider yourself to belong to? Please select all that apply.</v>
      </c>
      <c r="E17" s="9">
        <f>HYPERLINK("#'Full Results'!A115", 115)</f>
        <v>115</v>
      </c>
      <c r="F17" s="10" t="s">
        <v>18</v>
      </c>
    </row>
    <row r="18" spans="3:6" x14ac:dyDescent="0.2">
      <c r="C18" s="8">
        <v>10</v>
      </c>
      <c r="D18" s="5" t="str">
        <f>HYPERLINK("#'Table 10'!A1", "Do you have any children? If so, how old are they?")</f>
        <v>Do you have any children? If so, how old are they?</v>
      </c>
      <c r="E18" s="9">
        <f>HYPERLINK("#'Full Results'!A129", 129)</f>
        <v>129</v>
      </c>
      <c r="F18" s="10" t="s">
        <v>18</v>
      </c>
    </row>
    <row r="19" spans="3:6" x14ac:dyDescent="0.2">
      <c r="C19" s="8">
        <v>11</v>
      </c>
      <c r="D19" s="5" t="str">
        <f>HYPERLINK("#'Table 11'!A1", "What is the highest level of education you have achieved?")</f>
        <v>What is the highest level of education you have achieved?</v>
      </c>
      <c r="E19" s="9">
        <f>HYPERLINK("#'Full Results'!A141", 141)</f>
        <v>141</v>
      </c>
      <c r="F19" s="10" t="s">
        <v>18</v>
      </c>
    </row>
    <row r="20" spans="3:6" x14ac:dyDescent="0.2">
      <c r="C20" s="8">
        <v>12</v>
      </c>
      <c r="D20" s="5" t="str">
        <f>HYPERLINK("#'Table 12'!A1", "In the 2014 referendum on Scottish independence, voters were asked ""Should Scotland be an independent country?"" How did you vote, if you were able to?")</f>
        <v>In the 2014 referendum on Scottish independence, voters were asked "Should Scotland be an independent country?" How did you vote, if you were able to?</v>
      </c>
      <c r="E20" s="9">
        <f>HYPERLINK("#'Full Results'!A153", 153)</f>
        <v>153</v>
      </c>
      <c r="F20" s="10" t="s">
        <v>18</v>
      </c>
    </row>
    <row r="21" spans="3:6" x14ac:dyDescent="0.2">
      <c r="C21" s="8">
        <v>13</v>
      </c>
      <c r="D21" s="5" t="str">
        <f>HYPERLINK("#'Table 13'!A1", "How did you vote in the 2016 referendum on whether to Leave or Remain in the EU, if you were able to vote?")</f>
        <v>How did you vote in the 2016 referendum on whether to Leave or Remain in the EU, if you were able to vote?</v>
      </c>
      <c r="E21" s="9">
        <f>HYPERLINK("#'Full Results'!A165", 165)</f>
        <v>165</v>
      </c>
      <c r="F21" s="10" t="s">
        <v>18</v>
      </c>
    </row>
    <row r="22" spans="3:6" x14ac:dyDescent="0.2">
      <c r="C22" s="8">
        <v>14</v>
      </c>
      <c r="D22" s="5" t="str">
        <f>HYPERLINK("#'Table 14'!A1", "Do you remember how you voted in the 2019 General ...")</f>
        <v>Do you remember how you voted in the 2019 General ...</v>
      </c>
      <c r="E22" s="9">
        <f>HYPERLINK("#'Full Results'!A175", 175)</f>
        <v>175</v>
      </c>
      <c r="F22" s="10" t="s">
        <v>18</v>
      </c>
    </row>
    <row r="23" spans="3:6" x14ac:dyDescent="0.2">
      <c r="C23" s="8">
        <v>15</v>
      </c>
      <c r="D23" s="5" t="str">
        <f>HYPERLINK("#'Table 15'!A1", "Do you remember how you voted in the 2024 General ...")</f>
        <v>Do you remember how you voted in the 2024 General ...</v>
      </c>
      <c r="E23" s="9">
        <f>HYPERLINK("#'Full Results'!A191", 191)</f>
        <v>191</v>
      </c>
      <c r="F23" s="10" t="s">
        <v>18</v>
      </c>
    </row>
    <row r="24" spans="3:6" x14ac:dyDescent="0.2">
      <c r="C24" s="8">
        <v>16</v>
      </c>
      <c r="D24" s="5" t="str">
        <f>HYPERLINK("#'Table 16'!A1", "If a general election was called tomorrow, how likely would you be to vote? Please rate from 0 to 10, where 0 means certain not to vote, and 10 means certain to vote.")</f>
        <v>If a general election was called tomorrow, how likely would you be to vote? Please rate from 0 to 10, where 0 means certain not to vote, and 10 means certain to vote.</v>
      </c>
      <c r="E24" s="9">
        <f>HYPERLINK("#'Full Results'!A206", 206)</f>
        <v>206</v>
      </c>
      <c r="F24" s="10" t="s">
        <v>18</v>
      </c>
    </row>
    <row r="25" spans="3:6" x14ac:dyDescent="0.2">
      <c r="C25" s="8">
        <v>17</v>
      </c>
      <c r="D25" s="5" t="str">
        <f>HYPERLINK("#'Table 17'!A1", "And, if a general election was called tomorrow, which party would you vote for?")</f>
        <v>And, if a general election was called tomorrow, which party would you vote for?</v>
      </c>
      <c r="E25" s="9">
        <f>HYPERLINK("#'Full Results'!A223", 223)</f>
        <v>223</v>
      </c>
      <c r="F25" s="10" t="s">
        <v>18</v>
      </c>
    </row>
    <row r="26" spans="3:6" x14ac:dyDescent="0.2">
      <c r="C26" s="8">
        <v>18</v>
      </c>
      <c r="D26" s="5" t="str">
        <f>HYPERLINK("#'Table 18'!A1", "Grid Summary: How likely would you be to consider ...")</f>
        <v>Grid Summary: How likely would you be to consider ...</v>
      </c>
      <c r="E26" s="9">
        <f>HYPERLINK("#'Full Results'!A238", 238)</f>
        <v>238</v>
      </c>
      <c r="F26" s="10"/>
    </row>
    <row r="27" spans="3:6" x14ac:dyDescent="0.2">
      <c r="C27" s="8">
        <v>19</v>
      </c>
      <c r="D27" s="5" t="str">
        <f>HYPERLINK("#'Table 19'!A1", "How likely would you be to consider voting for the following parties on the following scale, where 0 = definitely wouldn't consider voting for this party and 10 = definitely would consider voting for this party: Labour")</f>
        <v>How likely would you be to consider voting for the following parties on the following scale, where 0 = definitely wouldn't consider voting for this party and 10 = definitely would consider voting for this party: Labour</v>
      </c>
      <c r="E27" s="9">
        <f>HYPERLINK("#'Full Results'!A238", 238)</f>
        <v>238</v>
      </c>
      <c r="F27" s="10" t="s">
        <v>18</v>
      </c>
    </row>
    <row r="28" spans="3:6" x14ac:dyDescent="0.2">
      <c r="C28" s="8">
        <v>20</v>
      </c>
      <c r="D28" s="5" t="str">
        <f>HYPERLINK("#'Table 20'!A1", "How likely would you be to consider voting for the...")</f>
        <v>How likely would you be to consider voting for the...</v>
      </c>
      <c r="E28" s="9">
        <f>HYPERLINK("#'Full Results'!A254", 254)</f>
        <v>254</v>
      </c>
      <c r="F28" s="10" t="s">
        <v>18</v>
      </c>
    </row>
    <row r="29" spans="3:6" x14ac:dyDescent="0.2">
      <c r="C29" s="8">
        <v>21</v>
      </c>
      <c r="D29" s="5" t="str">
        <f>HYPERLINK("#'Table 21'!A1", "How likely would you be to consider voting for the...")</f>
        <v>How likely would you be to consider voting for the...</v>
      </c>
      <c r="E29" s="9">
        <f>HYPERLINK("#'Full Results'!A270", 270)</f>
        <v>270</v>
      </c>
      <c r="F29" s="10" t="s">
        <v>18</v>
      </c>
    </row>
    <row r="30" spans="3:6" x14ac:dyDescent="0.2">
      <c r="C30" s="8">
        <v>22</v>
      </c>
      <c r="D30" s="5" t="str">
        <f>HYPERLINK("#'Table 22'!A1", "How likely would you be to consider voting for the...")</f>
        <v>How likely would you be to consider voting for the...</v>
      </c>
      <c r="E30" s="9">
        <f>HYPERLINK("#'Full Results'!A286", 286)</f>
        <v>286</v>
      </c>
      <c r="F30" s="10" t="s">
        <v>18</v>
      </c>
    </row>
    <row r="31" spans="3:6" x14ac:dyDescent="0.2">
      <c r="C31" s="8">
        <v>23</v>
      </c>
      <c r="D31" s="5" t="str">
        <f>HYPERLINK("#'Table 23'!A1", "How likely would you be to consider voting for the...")</f>
        <v>How likely would you be to consider voting for the...</v>
      </c>
      <c r="E31" s="9">
        <f>HYPERLINK("#'Full Results'!A302", 302)</f>
        <v>302</v>
      </c>
      <c r="F31" s="10" t="s">
        <v>18</v>
      </c>
    </row>
    <row r="32" spans="3:6" x14ac:dyDescent="0.2">
      <c r="C32" s="8">
        <v>24</v>
      </c>
      <c r="D32" s="5" t="str">
        <f>HYPERLINK("#'Table 24'!A1", "How likely would you be to consider voting for the...")</f>
        <v>How likely would you be to consider voting for the...</v>
      </c>
      <c r="E32" s="9">
        <f>HYPERLINK("#'Full Results'!A318", 318)</f>
        <v>318</v>
      </c>
      <c r="F32" s="10" t="s">
        <v>18</v>
      </c>
    </row>
    <row r="33" spans="3:6" x14ac:dyDescent="0.2">
      <c r="C33" s="8">
        <v>25</v>
      </c>
      <c r="D33" s="5" t="str">
        <f>HYPERLINK("#'Table 25'!A1", "How likely would you be to consider voting for the following parties on the following scale, where 0 = definitely wouldn't consider voting for this party and 10 = definitely would consider voting for this party: SNP")</f>
        <v>How likely would you be to consider voting for the following parties on the following scale, where 0 = definitely wouldn't consider voting for this party and 10 = definitely would consider voting for this party: SNP</v>
      </c>
      <c r="E33" s="9">
        <f>HYPERLINK("#'Full Results'!A334", 334)</f>
        <v>334</v>
      </c>
      <c r="F33" s="10" t="s">
        <v>18</v>
      </c>
    </row>
    <row r="34" spans="3:6" x14ac:dyDescent="0.2">
      <c r="C34" s="8">
        <v>26</v>
      </c>
      <c r="D34" s="5" t="str">
        <f>HYPERLINK("#'Table 26'!A1", "Grid Summary: Please tell us whether you have a favourable or unfavourable view of each of the following:")</f>
        <v>Grid Summary: Please tell us whether you have a favourable or unfavourable view of each of the following:</v>
      </c>
      <c r="E34" s="9">
        <f>HYPERLINK("#'Full Results'!A350", 350)</f>
        <v>350</v>
      </c>
      <c r="F34" s="10"/>
    </row>
    <row r="35" spans="3:6" x14ac:dyDescent="0.2">
      <c r="C35" s="8">
        <v>27</v>
      </c>
      <c r="D35" s="5" t="str">
        <f>HYPERLINK("#'Table 27'!A1", "Please tell us whether you have a favourable or unfavourable view of each of the following: Andy Burnham")</f>
        <v>Please tell us whether you have a favourable or unfavourable view of each of the following: Andy Burnham</v>
      </c>
      <c r="E35" s="9">
        <f>HYPERLINK("#'Full Results'!A350", 350)</f>
        <v>350</v>
      </c>
      <c r="F35" s="10" t="s">
        <v>18</v>
      </c>
    </row>
    <row r="36" spans="3:6" x14ac:dyDescent="0.2">
      <c r="C36" s="8">
        <v>28</v>
      </c>
      <c r="D36" s="5" t="str">
        <f>HYPERLINK("#'Table 28'!A1", "Please tell us whether you have a favourable or unfavourable view of each of the following: Kemi Badenoch")</f>
        <v>Please tell us whether you have a favourable or unfavourable view of each of the following: Kemi Badenoch</v>
      </c>
      <c r="E36" s="9">
        <f>HYPERLINK("#'Full Results'!A363", 363)</f>
        <v>363</v>
      </c>
      <c r="F36" s="10" t="s">
        <v>18</v>
      </c>
    </row>
    <row r="37" spans="3:6" x14ac:dyDescent="0.2">
      <c r="C37" s="8">
        <v>29</v>
      </c>
      <c r="D37" s="5" t="str">
        <f>HYPERLINK("#'Table 29'!A1", "Please tell us whether you have a favourable or unfavourable view of each of the following: Zack Polanski")</f>
        <v>Please tell us whether you have a favourable or unfavourable view of each of the following: Zack Polanski</v>
      </c>
      <c r="E37" s="9">
        <f>HYPERLINK("#'Full Results'!A376", 376)</f>
        <v>376</v>
      </c>
      <c r="F37" s="10" t="s">
        <v>18</v>
      </c>
    </row>
    <row r="38" spans="3:6" x14ac:dyDescent="0.2">
      <c r="C38" s="8">
        <v>30</v>
      </c>
      <c r="D38" s="5" t="str">
        <f>HYPERLINK("#'Table 30'!A1", "Please tell us whether you have a favourable or unfavourable view of each of the following: Nigel Farage")</f>
        <v>Please tell us whether you have a favourable or unfavourable view of each of the following: Nigel Farage</v>
      </c>
      <c r="E38" s="9">
        <f>HYPERLINK("#'Full Results'!A389", 389)</f>
        <v>389</v>
      </c>
      <c r="F38" s="10" t="s">
        <v>18</v>
      </c>
    </row>
    <row r="39" spans="3:6" x14ac:dyDescent="0.2">
      <c r="C39" s="8">
        <v>31</v>
      </c>
      <c r="D39" s="5" t="str">
        <f>HYPERLINK("#'Table 31'!A1", "Please tell us whether you have a favourable or unfavourable view of each of the following: John Swinney")</f>
        <v>Please tell us whether you have a favourable or unfavourable view of each of the following: John Swinney</v>
      </c>
      <c r="E39" s="9">
        <f>HYPERLINK("#'Full Results'!A402", 402)</f>
        <v>402</v>
      </c>
      <c r="F39" s="10" t="s">
        <v>18</v>
      </c>
    </row>
    <row r="40" spans="3:6" x14ac:dyDescent="0.2">
      <c r="C40" s="8">
        <v>32</v>
      </c>
      <c r="D40" s="5" t="str">
        <f>HYPERLINK("#'Table 32'!A1", "Please tell us whether you have a favourable or unfavourable view of each of the following: Michael Marra")</f>
        <v>Please tell us whether you have a favourable or unfavourable view of each of the following: Michael Marra</v>
      </c>
      <c r="E40" s="9">
        <f>HYPERLINK("#'Full Results'!A415", 415)</f>
        <v>415</v>
      </c>
      <c r="F40" s="10" t="s">
        <v>18</v>
      </c>
    </row>
    <row r="41" spans="3:6" x14ac:dyDescent="0.2">
      <c r="C41" s="8">
        <v>33</v>
      </c>
      <c r="D41" s="5" t="str">
        <f>HYPERLINK("#'Table 33'!A1", "Grid Summary: How would you rate Andy Burnham along these traits and characteristics?")</f>
        <v>Grid Summary: How would you rate Andy Burnham along these traits and characteristics?</v>
      </c>
      <c r="E41" s="9">
        <f>HYPERLINK("#'Full Results'!A428", 428)</f>
        <v>428</v>
      </c>
      <c r="F41" s="10"/>
    </row>
    <row r="42" spans="3:6" x14ac:dyDescent="0.2">
      <c r="C42" s="8">
        <v>34</v>
      </c>
      <c r="D42" s="5" t="str">
        <f>HYPERLINK("#'Table 34'!A1", "How would you rate Andy Burnham along these traits and characteristics?: Incompetent | Competent")</f>
        <v>How would you rate Andy Burnham along these traits and characteristics?: Incompetent | Competent</v>
      </c>
      <c r="E42" s="9">
        <f>HYPERLINK("#'Full Results'!A428", 428)</f>
        <v>428</v>
      </c>
      <c r="F42" s="10" t="s">
        <v>18</v>
      </c>
    </row>
    <row r="43" spans="3:6" x14ac:dyDescent="0.2">
      <c r="C43" s="8">
        <v>35</v>
      </c>
      <c r="D43" s="5" t="str">
        <f>HYPERLINK("#'Table 35'!A1", "How would you rate Andy Burnham along these traits and characteristics?: Weak | Strong")</f>
        <v>How would you rate Andy Burnham along these traits and characteristics?: Weak | Strong</v>
      </c>
      <c r="E43" s="9">
        <f>HYPERLINK("#'Full Results'!A438", 438)</f>
        <v>438</v>
      </c>
      <c r="F43" s="10" t="s">
        <v>18</v>
      </c>
    </row>
    <row r="44" spans="3:6" x14ac:dyDescent="0.2">
      <c r="C44" s="8">
        <v>36</v>
      </c>
      <c r="D44" s="5" t="str">
        <f>HYPERLINK("#'Table 36'!A1", "How would you rate Andy Burnham along these traits and characteristics?: Weird | Normal")</f>
        <v>How would you rate Andy Burnham along these traits and characteristics?: Weird | Normal</v>
      </c>
      <c r="E44" s="9">
        <f>HYPERLINK("#'Full Results'!A448", 448)</f>
        <v>448</v>
      </c>
      <c r="F44" s="10" t="s">
        <v>18</v>
      </c>
    </row>
    <row r="45" spans="3:6" x14ac:dyDescent="0.2">
      <c r="C45" s="8">
        <v>37</v>
      </c>
      <c r="D45" s="5" t="str">
        <f>HYPERLINK("#'Table 37'!A1", "How would you rate Andy Burnham along these traits and characteristics?: Dishonest | Honest")</f>
        <v>How would you rate Andy Burnham along these traits and characteristics?: Dishonest | Honest</v>
      </c>
      <c r="E45" s="9">
        <f>HYPERLINK("#'Full Results'!A458", 458)</f>
        <v>458</v>
      </c>
      <c r="F45" s="10" t="s">
        <v>18</v>
      </c>
    </row>
    <row r="46" spans="3:6" x14ac:dyDescent="0.2">
      <c r="C46" s="8">
        <v>38</v>
      </c>
      <c r="D46" s="5" t="str">
        <f>HYPERLINK("#'Table 38'!A1", "How would you rate Andy Burnham along these traits and characteristics?: Left-wing | Right-wing")</f>
        <v>How would you rate Andy Burnham along these traits and characteristics?: Left-wing | Right-wing</v>
      </c>
      <c r="E46" s="9">
        <f>HYPERLINK("#'Full Results'!A468", 468)</f>
        <v>468</v>
      </c>
      <c r="F46" s="10" t="s">
        <v>18</v>
      </c>
    </row>
    <row r="47" spans="3:6" x14ac:dyDescent="0.2">
      <c r="C47" s="8">
        <v>39</v>
      </c>
      <c r="D47" s="5" t="str">
        <f>HYPERLINK("#'Table 39'!A1", "How would you rate Andy Burnham along these traits and characteristics?: Humourless | Good-humoured")</f>
        <v>How would you rate Andy Burnham along these traits and characteristics?: Humourless | Good-humoured</v>
      </c>
      <c r="E47" s="9">
        <f>HYPERLINK("#'Full Results'!A478", 478)</f>
        <v>478</v>
      </c>
      <c r="F47" s="10" t="s">
        <v>18</v>
      </c>
    </row>
    <row r="48" spans="3:6" x14ac:dyDescent="0.2">
      <c r="C48" s="8">
        <v>40</v>
      </c>
      <c r="D48" s="5" t="str">
        <f>HYPERLINK("#'Table 40'!A1", "How would you rate Andy Burnham along these traits and characteristics?: Wishy-washy | Firm")</f>
        <v>How would you rate Andy Burnham along these traits and characteristics?: Wishy-washy | Firm</v>
      </c>
      <c r="E48" s="9">
        <f>HYPERLINK("#'Full Results'!A488", 488)</f>
        <v>488</v>
      </c>
      <c r="F48" s="10" t="s">
        <v>18</v>
      </c>
    </row>
    <row r="49" spans="3:6" x14ac:dyDescent="0.2">
      <c r="C49" s="8">
        <v>41</v>
      </c>
      <c r="D49" s="5" t="str">
        <f>HYPERLINK("#'Table 41'!A1", "How would you rate Andy Burnham along these traits and characteristics?: Unpatriotic | Patriotic")</f>
        <v>How would you rate Andy Burnham along these traits and characteristics?: Unpatriotic | Patriotic</v>
      </c>
      <c r="E49" s="9">
        <f>HYPERLINK("#'Full Results'!A498", 498)</f>
        <v>498</v>
      </c>
      <c r="F49" s="10" t="s">
        <v>18</v>
      </c>
    </row>
    <row r="50" spans="3:6" x14ac:dyDescent="0.2">
      <c r="C50" s="8">
        <v>42</v>
      </c>
      <c r="D50" s="5" t="str">
        <f>HYPERLINK("#'Table 42'!A1", "Grid Summary: How would you rate John Swinney along these traits and characteristics?")</f>
        <v>Grid Summary: How would you rate John Swinney along these traits and characteristics?</v>
      </c>
      <c r="E50" s="9">
        <f>HYPERLINK("#'Full Results'!A508", 508)</f>
        <v>508</v>
      </c>
      <c r="F50" s="10"/>
    </row>
    <row r="51" spans="3:6" x14ac:dyDescent="0.2">
      <c r="C51" s="8">
        <v>43</v>
      </c>
      <c r="D51" s="5" t="str">
        <f>HYPERLINK("#'Table 43'!A1", "How would you rate John Swinney along these traits and characteristics?: Incompetent | Competent")</f>
        <v>How would you rate John Swinney along these traits and characteristics?: Incompetent | Competent</v>
      </c>
      <c r="E51" s="9">
        <f>HYPERLINK("#'Full Results'!A508", 508)</f>
        <v>508</v>
      </c>
      <c r="F51" s="10" t="s">
        <v>18</v>
      </c>
    </row>
    <row r="52" spans="3:6" x14ac:dyDescent="0.2">
      <c r="C52" s="8">
        <v>44</v>
      </c>
      <c r="D52" s="5" t="str">
        <f>HYPERLINK("#'Table 44'!A1", "How would you rate John Swinney along these traits and characteristics?: Weak | Strong")</f>
        <v>How would you rate John Swinney along these traits and characteristics?: Weak | Strong</v>
      </c>
      <c r="E52" s="9">
        <f>HYPERLINK("#'Full Results'!A518", 518)</f>
        <v>518</v>
      </c>
      <c r="F52" s="10" t="s">
        <v>18</v>
      </c>
    </row>
    <row r="53" spans="3:6" x14ac:dyDescent="0.2">
      <c r="C53" s="8">
        <v>45</v>
      </c>
      <c r="D53" s="5" t="str">
        <f>HYPERLINK("#'Table 45'!A1", "How would you rate John Swinney along these traits and characteristics?: Weird | Normal")</f>
        <v>How would you rate John Swinney along these traits and characteristics?: Weird | Normal</v>
      </c>
      <c r="E53" s="9">
        <f>HYPERLINK("#'Full Results'!A528", 528)</f>
        <v>528</v>
      </c>
      <c r="F53" s="10" t="s">
        <v>18</v>
      </c>
    </row>
    <row r="54" spans="3:6" x14ac:dyDescent="0.2">
      <c r="C54" s="8">
        <v>46</v>
      </c>
      <c r="D54" s="5" t="str">
        <f>HYPERLINK("#'Table 46'!A1", "How would you rate John Swinney along these traits and characteristics?: Dishonest | Honest")</f>
        <v>How would you rate John Swinney along these traits and characteristics?: Dishonest | Honest</v>
      </c>
      <c r="E54" s="9">
        <f>HYPERLINK("#'Full Results'!A538", 538)</f>
        <v>538</v>
      </c>
      <c r="F54" s="10" t="s">
        <v>18</v>
      </c>
    </row>
    <row r="55" spans="3:6" x14ac:dyDescent="0.2">
      <c r="C55" s="8">
        <v>47</v>
      </c>
      <c r="D55" s="5" t="str">
        <f>HYPERLINK("#'Table 47'!A1", "How would you rate John Swinney along these traits and characteristics?: Left-wing | Right-wing")</f>
        <v>How would you rate John Swinney along these traits and characteristics?: Left-wing | Right-wing</v>
      </c>
      <c r="E55" s="9">
        <f>HYPERLINK("#'Full Results'!A548", 548)</f>
        <v>548</v>
      </c>
      <c r="F55" s="10" t="s">
        <v>18</v>
      </c>
    </row>
    <row r="56" spans="3:6" x14ac:dyDescent="0.2">
      <c r="C56" s="8">
        <v>48</v>
      </c>
      <c r="D56" s="5" t="str">
        <f>HYPERLINK("#'Table 48'!A1", "How would you rate John Swinney along these traits and characteristics?: Humourless | Good-humoured")</f>
        <v>How would you rate John Swinney along these traits and characteristics?: Humourless | Good-humoured</v>
      </c>
      <c r="E56" s="9">
        <f>HYPERLINK("#'Full Results'!A558", 558)</f>
        <v>558</v>
      </c>
      <c r="F56" s="10" t="s">
        <v>18</v>
      </c>
    </row>
    <row r="57" spans="3:6" x14ac:dyDescent="0.2">
      <c r="C57" s="8">
        <v>49</v>
      </c>
      <c r="D57" s="5" t="str">
        <f>HYPERLINK("#'Table 49'!A1", "How would you rate John Swinney along these traits and characteristics?: Wishy-washy | Firm")</f>
        <v>How would you rate John Swinney along these traits and characteristics?: Wishy-washy | Firm</v>
      </c>
      <c r="E57" s="9">
        <f>HYPERLINK("#'Full Results'!A568", 568)</f>
        <v>568</v>
      </c>
      <c r="F57" s="10" t="s">
        <v>18</v>
      </c>
    </row>
    <row r="58" spans="3:6" x14ac:dyDescent="0.2">
      <c r="C58" s="8">
        <v>50</v>
      </c>
      <c r="D58" s="5" t="str">
        <f>HYPERLINK("#'Table 50'!A1", "How would you rate John Swinney along these traits and characteristics?: Unpatriotic | Patriotic")</f>
        <v>How would you rate John Swinney along these traits and characteristics?: Unpatriotic | Patriotic</v>
      </c>
      <c r="E58" s="9">
        <f>HYPERLINK("#'Full Results'!A578", 578)</f>
        <v>578</v>
      </c>
      <c r="F58" s="10" t="s">
        <v>18</v>
      </c>
    </row>
    <row r="59" spans="3:6" x14ac:dyDescent="0.2">
      <c r="C59" s="8">
        <v>51</v>
      </c>
      <c r="D59" s="5" t="str">
        <f>HYPERLINK("#'Table 51'!A1", "Grid Summary: Which of these parties do you most strongly associate with each of the following?")</f>
        <v>Grid Summary: Which of these parties do you most strongly associate with each of the following?</v>
      </c>
      <c r="E59" s="9">
        <f>HYPERLINK("#'Full Results'!A588", 588)</f>
        <v>588</v>
      </c>
      <c r="F59" s="10"/>
    </row>
    <row r="60" spans="3:6" x14ac:dyDescent="0.2">
      <c r="C60" s="8">
        <v>52</v>
      </c>
      <c r="D60" s="5" t="str">
        <f>HYPERLINK("#'Table 52'!A1", "Which of these parties do you most strongly associate with each of the following?: Stands up for Scotland")</f>
        <v>Which of these parties do you most strongly associate with each of the following?: Stands up for Scotland</v>
      </c>
      <c r="E60" s="9">
        <f>HYPERLINK("#'Full Results'!A588", 588)</f>
        <v>588</v>
      </c>
      <c r="F60" s="10" t="s">
        <v>18</v>
      </c>
    </row>
    <row r="61" spans="3:6" x14ac:dyDescent="0.2">
      <c r="C61" s="8">
        <v>53</v>
      </c>
      <c r="D61" s="5" t="str">
        <f>HYPERLINK("#'Table 53'!A1", "Which of these parties do you most strongly associate with each of the following?: Understands people like me")</f>
        <v>Which of these parties do you most strongly associate with each of the following?: Understands people like me</v>
      </c>
      <c r="E61" s="9">
        <f>HYPERLINK("#'Full Results'!A600", 600)</f>
        <v>600</v>
      </c>
      <c r="F61" s="10" t="s">
        <v>18</v>
      </c>
    </row>
    <row r="62" spans="3:6" x14ac:dyDescent="0.2">
      <c r="C62" s="8">
        <v>54</v>
      </c>
      <c r="D62" s="5" t="str">
        <f>HYPERLINK("#'Table 54'!A1", "Which of these parties do you most strongly associate with each of the following?: Competent")</f>
        <v>Which of these parties do you most strongly associate with each of the following?: Competent</v>
      </c>
      <c r="E62" s="9">
        <f>HYPERLINK("#'Full Results'!A612", 612)</f>
        <v>612</v>
      </c>
      <c r="F62" s="10" t="s">
        <v>18</v>
      </c>
    </row>
    <row r="63" spans="3:6" x14ac:dyDescent="0.2">
      <c r="C63" s="8">
        <v>55</v>
      </c>
      <c r="D63" s="5" t="str">
        <f>HYPERLINK("#'Table 55'!A1", "Which of these parties do you most strongly associate with each of the following?: Honest")</f>
        <v>Which of these parties do you most strongly associate with each of the following?: Honest</v>
      </c>
      <c r="E63" s="9">
        <f>HYPERLINK("#'Full Results'!A624", 624)</f>
        <v>624</v>
      </c>
      <c r="F63" s="10" t="s">
        <v>18</v>
      </c>
    </row>
    <row r="64" spans="3:6" x14ac:dyDescent="0.2">
      <c r="C64" s="8">
        <v>56</v>
      </c>
      <c r="D64" s="5" t="str">
        <f>HYPERLINK("#'Table 56'!A1", "Which of these parties do you most strongly associate with each of the following?: Has a clear plan")</f>
        <v>Which of these parties do you most strongly associate with each of the following?: Has a clear plan</v>
      </c>
      <c r="E64" s="9">
        <f>HYPERLINK("#'Full Results'!A636", 636)</f>
        <v>636</v>
      </c>
      <c r="F64" s="10" t="s">
        <v>18</v>
      </c>
    </row>
    <row r="65" spans="3:6" x14ac:dyDescent="0.2">
      <c r="C65" s="8">
        <v>57</v>
      </c>
      <c r="D65" s="5" t="str">
        <f>HYPERLINK("#'Table 57'!A1", "Which of these parties do you most strongly associate with each of the following?: Takes Scotland for granted")</f>
        <v>Which of these parties do you most strongly associate with each of the following?: Takes Scotland for granted</v>
      </c>
      <c r="E65" s="9">
        <f>HYPERLINK("#'Full Results'!A648", 648)</f>
        <v>648</v>
      </c>
      <c r="F65" s="10" t="s">
        <v>18</v>
      </c>
    </row>
    <row r="66" spans="3:6" x14ac:dyDescent="0.2">
      <c r="C66" s="8">
        <v>58</v>
      </c>
      <c r="D66" s="5" t="str">
        <f>HYPERLINK("#'Table 58'!A1", "Which of these parties do you most strongly associate with each of the following?: Out of touch")</f>
        <v>Which of these parties do you most strongly associate with each of the following?: Out of touch</v>
      </c>
      <c r="E66" s="9">
        <f>HYPERLINK("#'Full Results'!A660", 660)</f>
        <v>660</v>
      </c>
      <c r="F66" s="10" t="s">
        <v>18</v>
      </c>
    </row>
    <row r="67" spans="3:6" x14ac:dyDescent="0.2">
      <c r="C67" s="8">
        <v>59</v>
      </c>
      <c r="D67" s="5" t="str">
        <f>HYPERLINK("#'Table 59'!A1", "Which of these parties do you most strongly associate with each of the following?: Divided")</f>
        <v>Which of these parties do you most strongly associate with each of the following?: Divided</v>
      </c>
      <c r="E67" s="9">
        <f>HYPERLINK("#'Full Results'!A672", 672)</f>
        <v>672</v>
      </c>
      <c r="F67" s="10" t="s">
        <v>18</v>
      </c>
    </row>
    <row r="68" spans="3:6" x14ac:dyDescent="0.2">
      <c r="C68" s="8">
        <v>60</v>
      </c>
      <c r="D68" s="5" t="str">
        <f>HYPERLINK("#'Table 60'!A1", "Grid Summary: And which of these parties do you trust most on each of the following?")</f>
        <v>Grid Summary: And which of these parties do you trust most on each of the following?</v>
      </c>
      <c r="E68" s="9">
        <f>HYPERLINK("#'Full Results'!A684", 684)</f>
        <v>684</v>
      </c>
      <c r="F68" s="10"/>
    </row>
    <row r="69" spans="3:6" x14ac:dyDescent="0.2">
      <c r="C69" s="8">
        <v>61</v>
      </c>
      <c r="D69" s="5" t="str">
        <f>HYPERLINK("#'Table 61'!A1", "And which of these parties do you trust most on each of the following?: The cost of living")</f>
        <v>And which of these parties do you trust most on each of the following?: The cost of living</v>
      </c>
      <c r="E69" s="9">
        <f>HYPERLINK("#'Full Results'!A684", 684)</f>
        <v>684</v>
      </c>
      <c r="F69" s="10" t="s">
        <v>18</v>
      </c>
    </row>
    <row r="70" spans="3:6" x14ac:dyDescent="0.2">
      <c r="C70" s="8">
        <v>62</v>
      </c>
      <c r="D70" s="5" t="str">
        <f>HYPERLINK("#'Table 62'!A1", "And which of these parties do you trust most on each of the following?: The economy")</f>
        <v>And which of these parties do you trust most on each of the following?: The economy</v>
      </c>
      <c r="E70" s="9">
        <f>HYPERLINK("#'Full Results'!A696", 696)</f>
        <v>696</v>
      </c>
      <c r="F70" s="10" t="s">
        <v>18</v>
      </c>
    </row>
    <row r="71" spans="3:6" x14ac:dyDescent="0.2">
      <c r="C71" s="8">
        <v>63</v>
      </c>
      <c r="D71" s="5" t="str">
        <f>HYPERLINK("#'Table 63'!A1", "And which of these parties do you trust most on each of the following?: Immigration")</f>
        <v>And which of these parties do you trust most on each of the following?: Immigration</v>
      </c>
      <c r="E71" s="9">
        <f>HYPERLINK("#'Full Results'!A708", 708)</f>
        <v>708</v>
      </c>
      <c r="F71" s="10" t="s">
        <v>18</v>
      </c>
    </row>
    <row r="72" spans="3:6" x14ac:dyDescent="0.2">
      <c r="C72" s="8">
        <v>64</v>
      </c>
      <c r="D72" s="5" t="str">
        <f>HYPERLINK("#'Table 64'!A1", "And which of these parties do you trust most on each of the following?: The NHS in Scotland")</f>
        <v>And which of these parties do you trust most on each of the following?: The NHS in Scotland</v>
      </c>
      <c r="E72" s="9">
        <f>HYPERLINK("#'Full Results'!A720", 720)</f>
        <v>720</v>
      </c>
      <c r="F72" s="10" t="s">
        <v>18</v>
      </c>
    </row>
    <row r="73" spans="3:6" x14ac:dyDescent="0.2">
      <c r="C73" s="8">
        <v>65</v>
      </c>
      <c r="D73" s="5" t="str">
        <f>HYPERLINK("#'Table 65'!A1", "And which of these parties do you trust most on each of the following?: Climate change")</f>
        <v>And which of these parties do you trust most on each of the following?: Climate change</v>
      </c>
      <c r="E73" s="9">
        <f>HYPERLINK("#'Full Results'!A732", 732)</f>
        <v>732</v>
      </c>
      <c r="F73" s="10" t="s">
        <v>18</v>
      </c>
    </row>
    <row r="74" spans="3:6" x14ac:dyDescent="0.2">
      <c r="C74" s="8">
        <v>66</v>
      </c>
      <c r="D74" s="5" t="str">
        <f>HYPERLINK("#'Table 66'!A1", "And which of these parties do you trust most on each of the following?: Housing")</f>
        <v>And which of these parties do you trust most on each of the following?: Housing</v>
      </c>
      <c r="E74" s="9">
        <f>HYPERLINK("#'Full Results'!A744", 744)</f>
        <v>744</v>
      </c>
      <c r="F74" s="10" t="s">
        <v>18</v>
      </c>
    </row>
    <row r="75" spans="3:6" x14ac:dyDescent="0.2">
      <c r="C75" s="8">
        <v>67</v>
      </c>
      <c r="D75" s="5" t="str">
        <f>HYPERLINK("#'Table 67'!A1", "And which of these parties do you trust most on each of the following?: Welfare")</f>
        <v>And which of these parties do you trust most on each of the following?: Welfare</v>
      </c>
      <c r="E75" s="9">
        <f>HYPERLINK("#'Full Results'!A756", 756)</f>
        <v>756</v>
      </c>
      <c r="F75" s="10" t="s">
        <v>18</v>
      </c>
    </row>
    <row r="76" spans="3:6" x14ac:dyDescent="0.2">
      <c r="C76" s="8">
        <v>68</v>
      </c>
      <c r="D76" s="5" t="str">
        <f>HYPERLINK("#'Table 68'!A1", "And which of these parties do you trust most on each of the following?: Scotland's place in the UK / independence")</f>
        <v>And which of these parties do you trust most on each of the following?: Scotland's place in the UK / independence</v>
      </c>
      <c r="E76" s="9">
        <f>HYPERLINK("#'Full Results'!A768", 768)</f>
        <v>768</v>
      </c>
      <c r="F76" s="10" t="s">
        <v>18</v>
      </c>
    </row>
    <row r="77" spans="3:6" x14ac:dyDescent="0.2">
      <c r="C77" s="8">
        <v>69</v>
      </c>
      <c r="D77" s="5" t="str">
        <f>HYPERLINK("#'Table 69'!A1", "Grid Summary: Thinking about the next general election, do each of the following make you more or less likely to vote Labour, or does it make no difference?")</f>
        <v>Grid Summary: Thinking about the next general election, do each of the following make you more or less likely to vote Labour, or does it make no difference?</v>
      </c>
      <c r="E77" s="9">
        <f>HYPERLINK("#'Full Results'!A780", 780)</f>
        <v>780</v>
      </c>
      <c r="F77" s="10"/>
    </row>
    <row r="78" spans="3:6" x14ac:dyDescent="0.2">
      <c r="C78" s="8">
        <v>70</v>
      </c>
      <c r="D78" s="5" t="str">
        <f>HYPERLINK("#'Table 70'!A1", "Thinking about the next general election, do each of the following make you more or less likely to vote Labour, or does it make no difference?: Andy Burnham as Prime Minister")</f>
        <v>Thinking about the next general election, do each of the following make you more or less likely to vote Labour, or does it make no difference?: Andy Burnham as Prime Minister</v>
      </c>
      <c r="E78" s="9">
        <f>HYPERLINK("#'Full Results'!A780", 780)</f>
        <v>780</v>
      </c>
      <c r="F78" s="10" t="s">
        <v>18</v>
      </c>
    </row>
    <row r="79" spans="3:6" x14ac:dyDescent="0.2">
      <c r="C79" s="8">
        <v>71</v>
      </c>
      <c r="D79" s="5" t="str">
        <f>HYPERLINK("#'Table 71'!A1", "Thinking about the next general election, do each of the following make you more or less likely to vote Labour, or does it make no difference?: Michael Marra as leader of Scottish Labour")</f>
        <v>Thinking about the next general election, do each of the following make you more or less likely to vote Labour, or does it make no difference?: Michael Marra as leader of Scottish Labour</v>
      </c>
      <c r="E79" s="9">
        <f>HYPERLINK("#'Full Results'!A791", 791)</f>
        <v>791</v>
      </c>
      <c r="F79" s="10" t="s">
        <v>18</v>
      </c>
    </row>
    <row r="80" spans="3:6" x14ac:dyDescent="0.2">
      <c r="C80" s="8">
        <v>72</v>
      </c>
      <c r="D80" s="5" t="str">
        <f>HYPERLINK("#'Table 72'!A1", "Thinking about the next general election, do each of the following make you more or less likely to vote Labour, or does it make no difference?: Labour's record in government since 2024")</f>
        <v>Thinking about the next general election, do each of the following make you more or less likely to vote Labour, or does it make no difference?: Labour's record in government since 2024</v>
      </c>
      <c r="E80" s="9">
        <f>HYPERLINK("#'Full Results'!A802", 802)</f>
        <v>802</v>
      </c>
      <c r="F80" s="10" t="s">
        <v>18</v>
      </c>
    </row>
    <row r="81" spans="3:6" x14ac:dyDescent="0.2">
      <c r="C81" s="8">
        <v>73</v>
      </c>
      <c r="D81" s="5" t="str">
        <f>HYPERLINK("#'Table 73'!A1", "Thinking about the next general election, do each of the following make you more or less likely to vote Labour, or does it make no difference?: Labour's position on Scottish independence")</f>
        <v>Thinking about the next general election, do each of the following make you more or less likely to vote Labour, or does it make no difference?: Labour's position on Scottish independence</v>
      </c>
      <c r="E81" s="9">
        <f>HYPERLINK("#'Full Results'!A813", 813)</f>
        <v>813</v>
      </c>
      <c r="F81" s="10" t="s">
        <v>18</v>
      </c>
    </row>
    <row r="82" spans="3:6" x14ac:dyDescent="0.2">
      <c r="C82" s="8">
        <v>74</v>
      </c>
      <c r="D82" s="5" t="str">
        <f>HYPERLINK("#'Table 74'!A1", "Thinking about the next general election, do each of the following make you more or less likely to vote Labour, or does it make no difference?: Labour's plans for the cost of living")</f>
        <v>Thinking about the next general election, do each of the following make you more or less likely to vote Labour, or does it make no difference?: Labour's plans for the cost of living</v>
      </c>
      <c r="E82" s="9">
        <f>HYPERLINK("#'Full Results'!A824", 824)</f>
        <v>824</v>
      </c>
      <c r="F82" s="10" t="s">
        <v>18</v>
      </c>
    </row>
    <row r="83" spans="3:6" x14ac:dyDescent="0.2">
      <c r="C83" s="8">
        <v>75</v>
      </c>
      <c r="D83" s="5" t="str">
        <f>HYPERLINK("#'Table 75'!A1", "Thinking about the next general election, do each of the following make you more or less likely to vote Labour, or does it make no difference?: Labour's plans for energy bills")</f>
        <v>Thinking about the next general election, do each of the following make you more or less likely to vote Labour, or does it make no difference?: Labour's plans for energy bills</v>
      </c>
      <c r="E83" s="9">
        <f>HYPERLINK("#'Full Results'!A835", 835)</f>
        <v>835</v>
      </c>
      <c r="F83" s="10" t="s">
        <v>18</v>
      </c>
    </row>
    <row r="84" spans="3:6" x14ac:dyDescent="0.2">
      <c r="C84" s="8">
        <v>76</v>
      </c>
      <c r="D84" s="5" t="str">
        <f>HYPERLINK("#'Table 76'!A1", "Thinking about the next general election, do each of the following make you more or less likely to vote Labour, or does it make no difference?: Labour's position on immigration")</f>
        <v>Thinking about the next general election, do each of the following make you more or less likely to vote Labour, or does it make no difference?: Labour's position on immigration</v>
      </c>
      <c r="E84" s="9">
        <f>HYPERLINK("#'Full Results'!A846", 846)</f>
        <v>846</v>
      </c>
      <c r="F84" s="10" t="s">
        <v>18</v>
      </c>
    </row>
    <row r="85" spans="3:6" x14ac:dyDescent="0.2">
      <c r="C85" s="8">
        <v>77</v>
      </c>
      <c r="D85" s="5" t="str">
        <f>HYPERLINK("#'Table 77'!A1", "Thinking about the next general election, do each of the following make you more or less likely to vote Labour, or does it make no difference?: Labour's tax plans")</f>
        <v>Thinking about the next general election, do each of the following make you more or less likely to vote Labour, or does it make no difference?: Labour's tax plans</v>
      </c>
      <c r="E85" s="9">
        <f>HYPERLINK("#'Full Results'!A857", 857)</f>
        <v>857</v>
      </c>
      <c r="F85" s="10" t="s">
        <v>18</v>
      </c>
    </row>
    <row r="86" spans="3:6" x14ac:dyDescent="0.2">
      <c r="C86" s="8">
        <v>78</v>
      </c>
      <c r="D86" s="5" t="str">
        <f>HYPERLINK("#'Table 78'!A1", "Thinking about the next general election, do each of the following make you more or less likely to vote Labour, or does it make no difference?: Labour's position on the EU")</f>
        <v>Thinking about the next general election, do each of the following make you more or less likely to vote Labour, or does it make no difference?: Labour's position on the EU</v>
      </c>
      <c r="E86" s="9">
        <f>HYPERLINK("#'Full Results'!A868", 868)</f>
        <v>868</v>
      </c>
      <c r="F86" s="10" t="s">
        <v>18</v>
      </c>
    </row>
    <row r="87" spans="3:6" x14ac:dyDescent="0.2">
      <c r="C87" s="8">
        <v>79</v>
      </c>
      <c r="D87" s="5" t="str">
        <f>HYPERLINK("#'Table 79'!A1", "Grid Summary: For each of the following, do you think it is better or worse in Scotland than in the rest of the UK ?")</f>
        <v>Grid Summary: For each of the following, do you think it is better or worse in Scotland than in the rest of the UK ?</v>
      </c>
      <c r="E87" s="9">
        <f>HYPERLINK("#'Full Results'!A879", 879)</f>
        <v>879</v>
      </c>
      <c r="F87" s="10"/>
    </row>
    <row r="88" spans="3:6" x14ac:dyDescent="0.2">
      <c r="C88" s="8">
        <v>80</v>
      </c>
      <c r="D88" s="5" t="str">
        <f>HYPERLINK("#'Table 80'!A1", "For each of the following, do you think it is better or worse in Scotland than in the rest of the UK ?: The quality of the NHS")</f>
        <v>For each of the following, do you think it is better or worse in Scotland than in the rest of the UK ?: The quality of the NHS</v>
      </c>
      <c r="E88" s="9">
        <f>HYPERLINK("#'Full Results'!A879", 879)</f>
        <v>879</v>
      </c>
      <c r="F88" s="10" t="s">
        <v>18</v>
      </c>
    </row>
    <row r="89" spans="3:6" x14ac:dyDescent="0.2">
      <c r="C89" s="8">
        <v>81</v>
      </c>
      <c r="D89" s="5" t="str">
        <f>HYPERLINK("#'Table 81'!A1", "For each of the following, do you think it is better or worse in Scotland than in the rest of the UK ?: The quality of schools")</f>
        <v>For each of the following, do you think it is better or worse in Scotland than in the rest of the UK ?: The quality of schools</v>
      </c>
      <c r="E89" s="9">
        <f>HYPERLINK("#'Full Results'!A888", 888)</f>
        <v>888</v>
      </c>
      <c r="F89" s="10" t="s">
        <v>18</v>
      </c>
    </row>
    <row r="90" spans="3:6" x14ac:dyDescent="0.2">
      <c r="C90" s="8">
        <v>82</v>
      </c>
      <c r="D90" s="5" t="str">
        <f>HYPERLINK("#'Table 82'!A1", "For each of the following, do you think it is better or worse in Scotland than in the rest of the UK ?: The quality of policing")</f>
        <v>For each of the following, do you think it is better or worse in Scotland than in the rest of the UK ?: The quality of policing</v>
      </c>
      <c r="E90" s="9">
        <f>HYPERLINK("#'Full Results'!A897", 897)</f>
        <v>897</v>
      </c>
      <c r="F90" s="10" t="s">
        <v>18</v>
      </c>
    </row>
    <row r="91" spans="3:6" x14ac:dyDescent="0.2">
      <c r="C91" s="8">
        <v>83</v>
      </c>
      <c r="D91" s="5" t="str">
        <f>HYPERLINK("#'Table 83'!A1", "For each of the following, do you think it is better or worse in Scotland than in the rest of the UK ?: Quality of life overall")</f>
        <v>For each of the following, do you think it is better or worse in Scotland than in the rest of the UK ?: Quality of life overall</v>
      </c>
      <c r="E91" s="9">
        <f>HYPERLINK("#'Full Results'!A906", 906)</f>
        <v>906</v>
      </c>
      <c r="F91" s="10" t="s">
        <v>18</v>
      </c>
    </row>
    <row r="92" spans="3:6" x14ac:dyDescent="0.2">
      <c r="C92" s="8">
        <v>84</v>
      </c>
      <c r="D92" s="5" t="str">
        <f>HYPERLINK("#'Table 84'!A1", "For each of the following, do you think it is better or worse in Scotland than in the rest of the UK ?: The quality of Universities")</f>
        <v>For each of the following, do you think it is better or worse in Scotland than in the rest of the UK ?: The quality of Universities</v>
      </c>
      <c r="E92" s="9">
        <f>HYPERLINK("#'Full Results'!A915", 915)</f>
        <v>915</v>
      </c>
      <c r="F92" s="10" t="s">
        <v>18</v>
      </c>
    </row>
    <row r="93" spans="3:6" x14ac:dyDescent="0.2">
      <c r="C93" s="8">
        <v>85</v>
      </c>
      <c r="D93" s="5" t="str">
        <f>HYPERLINK("#'Table 85'!A1", "For each of the following, do you think it is better or worse in Scotland than in the rest of the UK ?: Housing affordability")</f>
        <v>For each of the following, do you think it is better or worse in Scotland than in the rest of the UK ?: Housing affordability</v>
      </c>
      <c r="E93" s="9">
        <f>HYPERLINK("#'Full Results'!A924", 924)</f>
        <v>924</v>
      </c>
      <c r="F93" s="10" t="s">
        <v>18</v>
      </c>
    </row>
    <row r="94" spans="3:6" x14ac:dyDescent="0.2">
      <c r="C94" s="8">
        <v>86</v>
      </c>
      <c r="D94" s="5" t="str">
        <f>HYPERLINK("#'Table 86'!A1", "Which of the following comes closest to your view?")</f>
        <v>Which of the following comes closest to your view?</v>
      </c>
      <c r="E94" s="9">
        <f>HYPERLINK("#'Full Results'!A933", 933)</f>
        <v>933</v>
      </c>
      <c r="F94" s="10" t="s">
        <v>18</v>
      </c>
    </row>
    <row r="95" spans="3:6" x14ac:dyDescent="0.2">
      <c r="C95" s="8">
        <v>87</v>
      </c>
      <c r="D95" s="5" t="str">
        <f>HYPERLINK("#'Table 87'!A1", "Which comes closest to your view?")</f>
        <v>Which comes closest to your view?</v>
      </c>
      <c r="E95" s="9">
        <f>HYPERLINK("#'Full Results'!A942", 942)</f>
        <v>942</v>
      </c>
      <c r="F95" s="10" t="s">
        <v>18</v>
      </c>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M949"/>
  <sheetViews>
    <sheetView showGridLines="0" workbookViewId="0">
      <pane xSplit="2" ySplit="8" topLeftCell="C9" activePane="bottomRight" state="frozen"/>
      <selection pane="topRight"/>
      <selection pane="bottomLeft"/>
      <selection pane="bottomRight" activeCell="A9" sqref="A9"/>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39" ht="40" customHeight="1" x14ac:dyDescent="0.3">
      <c r="D2" s="4" t="s">
        <v>19</v>
      </c>
    </row>
    <row r="5" spans="2:39" ht="30" customHeight="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39"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39" x14ac:dyDescent="0.2">
      <c r="B7" s="13" t="s">
        <v>50</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39" x14ac:dyDescent="0.2">
      <c r="B8" s="15" t="s">
        <v>51</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39" ht="16" x14ac:dyDescent="0.2">
      <c r="B9" s="17" t="s">
        <v>52</v>
      </c>
    </row>
    <row r="10" spans="2:39" ht="16" x14ac:dyDescent="0.2">
      <c r="B10" s="18" t="s">
        <v>18</v>
      </c>
    </row>
    <row r="11" spans="2:39" x14ac:dyDescent="0.2">
      <c r="B11" s="13" t="s">
        <v>53</v>
      </c>
      <c r="C11" s="19">
        <v>406</v>
      </c>
      <c r="D11" s="19">
        <v>16</v>
      </c>
      <c r="E11" s="19">
        <v>63</v>
      </c>
      <c r="F11" s="19">
        <v>86</v>
      </c>
      <c r="G11" s="19">
        <v>73</v>
      </c>
      <c r="H11" s="19">
        <v>87</v>
      </c>
      <c r="I11" s="19">
        <v>81</v>
      </c>
      <c r="K11" s="19">
        <v>185</v>
      </c>
      <c r="L11" s="19">
        <v>219</v>
      </c>
      <c r="N11" s="19">
        <v>33</v>
      </c>
      <c r="O11" s="19">
        <v>99</v>
      </c>
      <c r="P11" s="19">
        <v>23</v>
      </c>
      <c r="Q11" s="19">
        <v>12</v>
      </c>
      <c r="R11" s="19">
        <v>38</v>
      </c>
      <c r="S11" s="19">
        <v>132</v>
      </c>
      <c r="T11" s="19">
        <v>15</v>
      </c>
      <c r="U11" s="19">
        <v>54</v>
      </c>
      <c r="W11" s="19">
        <v>28</v>
      </c>
      <c r="X11" s="19">
        <v>72</v>
      </c>
      <c r="Y11" s="19">
        <v>18</v>
      </c>
      <c r="Z11" s="19">
        <v>21</v>
      </c>
      <c r="AA11" s="19">
        <v>69</v>
      </c>
      <c r="AB11" s="19">
        <v>124</v>
      </c>
      <c r="AC11" s="19">
        <v>27</v>
      </c>
      <c r="AD11" s="19">
        <v>40</v>
      </c>
      <c r="AE11" s="19">
        <v>7</v>
      </c>
      <c r="AG11" s="19">
        <v>74</v>
      </c>
      <c r="AH11" s="19">
        <v>89</v>
      </c>
      <c r="AI11" s="19">
        <v>84</v>
      </c>
      <c r="AJ11" s="19">
        <v>54</v>
      </c>
      <c r="AK11" s="19">
        <v>73</v>
      </c>
      <c r="AL11" s="19">
        <v>3</v>
      </c>
      <c r="AM11" s="19">
        <v>29</v>
      </c>
    </row>
    <row r="12" spans="2:39" x14ac:dyDescent="0.2">
      <c r="B12" s="15" t="s">
        <v>54</v>
      </c>
      <c r="C12" s="19">
        <v>406</v>
      </c>
      <c r="D12" s="19">
        <v>44</v>
      </c>
      <c r="E12" s="19">
        <v>69</v>
      </c>
      <c r="F12" s="19">
        <v>69</v>
      </c>
      <c r="G12" s="19">
        <v>62</v>
      </c>
      <c r="H12" s="19">
        <v>65</v>
      </c>
      <c r="I12" s="19">
        <v>96</v>
      </c>
      <c r="K12" s="19">
        <v>196</v>
      </c>
      <c r="L12" s="19">
        <v>208</v>
      </c>
      <c r="N12" s="19">
        <v>37</v>
      </c>
      <c r="O12" s="19">
        <v>101</v>
      </c>
      <c r="P12" s="19">
        <v>26</v>
      </c>
      <c r="Q12" s="19">
        <v>10</v>
      </c>
      <c r="R12" s="19">
        <v>41</v>
      </c>
      <c r="S12" s="19">
        <v>116</v>
      </c>
      <c r="T12" s="19">
        <v>17</v>
      </c>
      <c r="U12" s="19">
        <v>59</v>
      </c>
      <c r="W12" s="19">
        <v>28</v>
      </c>
      <c r="X12" s="19">
        <v>78</v>
      </c>
      <c r="Y12" s="19">
        <v>21</v>
      </c>
      <c r="Z12" s="19">
        <v>26</v>
      </c>
      <c r="AA12" s="19">
        <v>66</v>
      </c>
      <c r="AB12" s="19">
        <v>107</v>
      </c>
      <c r="AC12" s="19">
        <v>35</v>
      </c>
      <c r="AD12" s="19">
        <v>36</v>
      </c>
      <c r="AE12" s="19">
        <v>9</v>
      </c>
      <c r="AG12" s="19">
        <v>67</v>
      </c>
      <c r="AH12" s="19">
        <v>87</v>
      </c>
      <c r="AI12" s="19">
        <v>88</v>
      </c>
      <c r="AJ12" s="19">
        <v>57</v>
      </c>
      <c r="AK12" s="19">
        <v>77</v>
      </c>
      <c r="AL12" s="19">
        <v>3</v>
      </c>
      <c r="AM12" s="19">
        <v>28</v>
      </c>
    </row>
    <row r="13" spans="2:39" ht="16" x14ac:dyDescent="0.2">
      <c r="B13" s="20" t="s">
        <v>26</v>
      </c>
      <c r="C13" s="21">
        <v>0.1082521350731048</v>
      </c>
      <c r="D13" s="21">
        <v>1</v>
      </c>
      <c r="E13" s="21">
        <v>0</v>
      </c>
      <c r="F13" s="21">
        <v>0</v>
      </c>
      <c r="G13" s="21">
        <v>0</v>
      </c>
      <c r="H13" s="21">
        <v>0</v>
      </c>
      <c r="I13" s="21">
        <v>0</v>
      </c>
      <c r="K13" s="21">
        <v>0.11184610623454611</v>
      </c>
      <c r="L13" s="21">
        <v>9.9924525018284735E-2</v>
      </c>
      <c r="N13" s="21">
        <v>0.16656093444593351</v>
      </c>
      <c r="O13" s="21">
        <v>8.3355494336336378E-2</v>
      </c>
      <c r="P13" s="21">
        <v>0.1260234170824448</v>
      </c>
      <c r="Q13" s="21">
        <v>0</v>
      </c>
      <c r="R13" s="21">
        <v>5.5499082805351319E-2</v>
      </c>
      <c r="S13" s="21">
        <v>4.3385439669668943E-2</v>
      </c>
      <c r="T13" s="21">
        <v>0.43621560061805997</v>
      </c>
      <c r="U13" s="21">
        <v>0.19472429075151951</v>
      </c>
      <c r="W13" s="21">
        <v>0</v>
      </c>
      <c r="X13" s="21">
        <v>0.10856231732691771</v>
      </c>
      <c r="Y13" s="21">
        <v>0.28177305195902841</v>
      </c>
      <c r="Z13" s="21">
        <v>0.23024010005476139</v>
      </c>
      <c r="AA13" s="21">
        <v>3.4317560681268101E-2</v>
      </c>
      <c r="AB13" s="21">
        <v>4.7086767275449387E-2</v>
      </c>
      <c r="AC13" s="21">
        <v>0.25146064138798652</v>
      </c>
      <c r="AD13" s="21">
        <v>0.20516642698571319</v>
      </c>
      <c r="AE13" s="21">
        <v>0</v>
      </c>
      <c r="AG13" s="21">
        <v>7.9953798292329806E-2</v>
      </c>
      <c r="AH13" s="21">
        <v>0.1025682509210583</v>
      </c>
      <c r="AI13" s="21">
        <v>6.3504507444439875E-2</v>
      </c>
      <c r="AJ13" s="21">
        <v>6.8370385954789878E-2</v>
      </c>
      <c r="AK13" s="21">
        <v>0.18284223604623531</v>
      </c>
      <c r="AL13" s="21">
        <v>0</v>
      </c>
      <c r="AM13" s="21">
        <v>0.2239899554311203</v>
      </c>
    </row>
    <row r="14" spans="2:39" ht="16" x14ac:dyDescent="0.2">
      <c r="B14" s="20" t="s">
        <v>27</v>
      </c>
      <c r="C14" s="21">
        <v>0.16892976077031849</v>
      </c>
      <c r="D14" s="21">
        <v>0</v>
      </c>
      <c r="E14" s="21">
        <v>1</v>
      </c>
      <c r="F14" s="21">
        <v>0</v>
      </c>
      <c r="G14" s="21">
        <v>0</v>
      </c>
      <c r="H14" s="21">
        <v>0</v>
      </c>
      <c r="I14" s="21">
        <v>0</v>
      </c>
      <c r="K14" s="21">
        <v>0.17241815625385401</v>
      </c>
      <c r="L14" s="21">
        <v>0.16735771187722129</v>
      </c>
      <c r="N14" s="21">
        <v>0</v>
      </c>
      <c r="O14" s="21">
        <v>0.17687936359298559</v>
      </c>
      <c r="P14" s="21">
        <v>0.13406469182384409</v>
      </c>
      <c r="Q14" s="21">
        <v>0.32213164453663579</v>
      </c>
      <c r="R14" s="21">
        <v>0.150218394798074</v>
      </c>
      <c r="S14" s="21">
        <v>0.252853698880321</v>
      </c>
      <c r="T14" s="21">
        <v>0.15022574589260179</v>
      </c>
      <c r="U14" s="21">
        <v>0.10392709496485129</v>
      </c>
      <c r="W14" s="21">
        <v>2.7924612353475441E-2</v>
      </c>
      <c r="X14" s="21">
        <v>0.15554457765924201</v>
      </c>
      <c r="Y14" s="21">
        <v>9.1363903727278775E-2</v>
      </c>
      <c r="Z14" s="21">
        <v>0.2868507406623062</v>
      </c>
      <c r="AA14" s="21">
        <v>0.13983494941069621</v>
      </c>
      <c r="AB14" s="21">
        <v>0.23948991666389441</v>
      </c>
      <c r="AC14" s="21">
        <v>0.1624598845689956</v>
      </c>
      <c r="AD14" s="21">
        <v>6.8388981281759131E-2</v>
      </c>
      <c r="AE14" s="21">
        <v>0.38047942434925158</v>
      </c>
      <c r="AG14" s="21">
        <v>0.1355537792287248</v>
      </c>
      <c r="AH14" s="21">
        <v>0.14756943578637499</v>
      </c>
      <c r="AI14" s="21">
        <v>0.21511437808166969</v>
      </c>
      <c r="AJ14" s="21">
        <v>0.23482297547982439</v>
      </c>
      <c r="AK14" s="21">
        <v>0.1495609083797792</v>
      </c>
      <c r="AL14" s="21">
        <v>0.7769632331763795</v>
      </c>
      <c r="AM14" s="21">
        <v>2.8433199293590009E-2</v>
      </c>
    </row>
    <row r="15" spans="2:39" ht="16" x14ac:dyDescent="0.2">
      <c r="B15" s="20" t="s">
        <v>28</v>
      </c>
      <c r="C15" s="21">
        <v>0.17053039332303749</v>
      </c>
      <c r="D15" s="21">
        <v>0</v>
      </c>
      <c r="E15" s="21">
        <v>0</v>
      </c>
      <c r="F15" s="21">
        <v>1</v>
      </c>
      <c r="G15" s="21">
        <v>0</v>
      </c>
      <c r="H15" s="21">
        <v>0</v>
      </c>
      <c r="I15" s="21">
        <v>0</v>
      </c>
      <c r="K15" s="21">
        <v>0.16918052335539649</v>
      </c>
      <c r="L15" s="21">
        <v>0.1694877673970365</v>
      </c>
      <c r="N15" s="21">
        <v>7.1588446083255736E-2</v>
      </c>
      <c r="O15" s="21">
        <v>0.18395812559342831</v>
      </c>
      <c r="P15" s="21">
        <v>7.1446897380967364E-2</v>
      </c>
      <c r="Q15" s="21">
        <v>0.35583926241832392</v>
      </c>
      <c r="R15" s="21">
        <v>0.19852192227447341</v>
      </c>
      <c r="S15" s="21">
        <v>0.20305140424997051</v>
      </c>
      <c r="T15" s="21">
        <v>0.19357360000917129</v>
      </c>
      <c r="U15" s="21">
        <v>0.13287129063362679</v>
      </c>
      <c r="W15" s="21">
        <v>7.5166188613551108E-2</v>
      </c>
      <c r="X15" s="21">
        <v>0.23926501432244271</v>
      </c>
      <c r="Y15" s="21">
        <v>0</v>
      </c>
      <c r="Z15" s="21">
        <v>0.15768785985191469</v>
      </c>
      <c r="AA15" s="21">
        <v>0.22426372744458101</v>
      </c>
      <c r="AB15" s="21">
        <v>0.19762680944256461</v>
      </c>
      <c r="AC15" s="21">
        <v>9.5521243539432379E-2</v>
      </c>
      <c r="AD15" s="21">
        <v>0.14421943275533161</v>
      </c>
      <c r="AE15" s="21">
        <v>0</v>
      </c>
      <c r="AG15" s="21">
        <v>0.14568662747857669</v>
      </c>
      <c r="AH15" s="21">
        <v>0.1439867573857691</v>
      </c>
      <c r="AI15" s="21">
        <v>0.18349429925959959</v>
      </c>
      <c r="AJ15" s="21">
        <v>0.20225726935039279</v>
      </c>
      <c r="AK15" s="21">
        <v>0.1887278064924722</v>
      </c>
      <c r="AL15" s="21">
        <v>0.2230367668236205</v>
      </c>
      <c r="AM15" s="21">
        <v>0.15256822706475939</v>
      </c>
    </row>
    <row r="16" spans="2:39" ht="16" x14ac:dyDescent="0.2">
      <c r="B16" s="20" t="s">
        <v>29</v>
      </c>
      <c r="C16" s="21">
        <v>0.15379547148568021</v>
      </c>
      <c r="D16" s="21">
        <v>0</v>
      </c>
      <c r="E16" s="21">
        <v>0</v>
      </c>
      <c r="F16" s="21">
        <v>0</v>
      </c>
      <c r="G16" s="21">
        <v>1</v>
      </c>
      <c r="H16" s="21">
        <v>0</v>
      </c>
      <c r="I16" s="21">
        <v>0</v>
      </c>
      <c r="K16" s="21">
        <v>0.15635355729129799</v>
      </c>
      <c r="L16" s="21">
        <v>0.15294400211780601</v>
      </c>
      <c r="N16" s="21">
        <v>0.19863054292031779</v>
      </c>
      <c r="O16" s="21">
        <v>8.0791063339313074E-2</v>
      </c>
      <c r="P16" s="21">
        <v>0.14524175987526131</v>
      </c>
      <c r="Q16" s="21">
        <v>0</v>
      </c>
      <c r="R16" s="21">
        <v>9.9949914836035797E-2</v>
      </c>
      <c r="S16" s="21">
        <v>0.22886467181998341</v>
      </c>
      <c r="T16" s="21">
        <v>2.5174635910978162E-2</v>
      </c>
      <c r="U16" s="21">
        <v>0.20670961240563751</v>
      </c>
      <c r="W16" s="21">
        <v>0.207134315523401</v>
      </c>
      <c r="X16" s="21">
        <v>7.1823153643759796E-2</v>
      </c>
      <c r="Y16" s="21">
        <v>0.25359636743116409</v>
      </c>
      <c r="Z16" s="21">
        <v>2.2644352768249359E-2</v>
      </c>
      <c r="AA16" s="21">
        <v>0.14825889035240919</v>
      </c>
      <c r="AB16" s="21">
        <v>0.23286496569826509</v>
      </c>
      <c r="AC16" s="21">
        <v>9.7969286783618881E-2</v>
      </c>
      <c r="AD16" s="21">
        <v>0.10490009728332481</v>
      </c>
      <c r="AE16" s="21">
        <v>0.35751142377444672</v>
      </c>
      <c r="AG16" s="21">
        <v>0.19589809904579761</v>
      </c>
      <c r="AH16" s="21">
        <v>0.17425955438243329</v>
      </c>
      <c r="AI16" s="21">
        <v>0.12356947375380441</v>
      </c>
      <c r="AJ16" s="21">
        <v>0.22080446635220941</v>
      </c>
      <c r="AK16" s="21">
        <v>0.10700513948079809</v>
      </c>
      <c r="AL16" s="21">
        <v>0</v>
      </c>
      <c r="AM16" s="21">
        <v>8.9333589409475278E-2</v>
      </c>
    </row>
    <row r="17" spans="2:39" ht="16" x14ac:dyDescent="0.2">
      <c r="B17" s="20" t="s">
        <v>30</v>
      </c>
      <c r="C17" s="21">
        <v>0.1610433349074665</v>
      </c>
      <c r="D17" s="21">
        <v>0</v>
      </c>
      <c r="E17" s="21">
        <v>0</v>
      </c>
      <c r="F17" s="21">
        <v>0</v>
      </c>
      <c r="G17" s="21">
        <v>0</v>
      </c>
      <c r="H17" s="21">
        <v>1</v>
      </c>
      <c r="I17" s="21">
        <v>0</v>
      </c>
      <c r="K17" s="21">
        <v>0.1632180018598389</v>
      </c>
      <c r="L17" s="21">
        <v>0.16062467456213539</v>
      </c>
      <c r="N17" s="21">
        <v>0.19491992957333851</v>
      </c>
      <c r="O17" s="21">
        <v>0.17932100154294911</v>
      </c>
      <c r="P17" s="21">
        <v>0.28151046928236712</v>
      </c>
      <c r="Q17" s="21">
        <v>0.17987711767953041</v>
      </c>
      <c r="R17" s="21">
        <v>0.13373264163634679</v>
      </c>
      <c r="S17" s="21">
        <v>0.1294037898822947</v>
      </c>
      <c r="T17" s="21">
        <v>7.4586982895834097E-2</v>
      </c>
      <c r="U17" s="21">
        <v>0.15761771031935851</v>
      </c>
      <c r="W17" s="21">
        <v>0.2105182090517696</v>
      </c>
      <c r="X17" s="21">
        <v>0.1571333180891466</v>
      </c>
      <c r="Y17" s="21">
        <v>0.1662054450680035</v>
      </c>
      <c r="Z17" s="21">
        <v>0.12708125185467581</v>
      </c>
      <c r="AA17" s="21">
        <v>0.15192938350613011</v>
      </c>
      <c r="AB17" s="21">
        <v>0.14389755806337201</v>
      </c>
      <c r="AC17" s="21">
        <v>9.6468522935373266E-2</v>
      </c>
      <c r="AD17" s="21">
        <v>0.29863937990485151</v>
      </c>
      <c r="AE17" s="21">
        <v>9.7304455870526746E-2</v>
      </c>
      <c r="AG17" s="21">
        <v>0.22085486079280209</v>
      </c>
      <c r="AH17" s="21">
        <v>0.221602261302728</v>
      </c>
      <c r="AI17" s="21">
        <v>0.13955970291236619</v>
      </c>
      <c r="AJ17" s="21">
        <v>8.2675727828788792E-2</v>
      </c>
      <c r="AK17" s="21">
        <v>0.1417094984553369</v>
      </c>
      <c r="AL17" s="21">
        <v>0</v>
      </c>
      <c r="AM17" s="21">
        <v>0.1232551305591178</v>
      </c>
    </row>
    <row r="18" spans="2:39" ht="16" x14ac:dyDescent="0.2">
      <c r="B18" s="20" t="s">
        <v>31</v>
      </c>
      <c r="C18" s="21">
        <v>0.23744890444039241</v>
      </c>
      <c r="D18" s="21">
        <v>0</v>
      </c>
      <c r="E18" s="21">
        <v>0</v>
      </c>
      <c r="F18" s="21">
        <v>0</v>
      </c>
      <c r="G18" s="21">
        <v>0</v>
      </c>
      <c r="H18" s="21">
        <v>0</v>
      </c>
      <c r="I18" s="21">
        <v>1</v>
      </c>
      <c r="K18" s="21">
        <v>0.22698365500506629</v>
      </c>
      <c r="L18" s="21">
        <v>0.24966131902751609</v>
      </c>
      <c r="N18" s="21">
        <v>0.36830014697715441</v>
      </c>
      <c r="O18" s="21">
        <v>0.2956949515949876</v>
      </c>
      <c r="P18" s="21">
        <v>0.2417127645551152</v>
      </c>
      <c r="Q18" s="21">
        <v>0.14215197536550969</v>
      </c>
      <c r="R18" s="21">
        <v>0.36207804364971891</v>
      </c>
      <c r="S18" s="21">
        <v>0.1424409954977614</v>
      </c>
      <c r="T18" s="21">
        <v>0.12022343467335481</v>
      </c>
      <c r="U18" s="21">
        <v>0.2041500009250064</v>
      </c>
      <c r="W18" s="21">
        <v>0.4792566744578029</v>
      </c>
      <c r="X18" s="21">
        <v>0.26767161895849129</v>
      </c>
      <c r="Y18" s="21">
        <v>0.20706123181452529</v>
      </c>
      <c r="Z18" s="21">
        <v>0.17549569480809241</v>
      </c>
      <c r="AA18" s="21">
        <v>0.30139548860491522</v>
      </c>
      <c r="AB18" s="21">
        <v>0.13903398285645471</v>
      </c>
      <c r="AC18" s="21">
        <v>0.29612042078459322</v>
      </c>
      <c r="AD18" s="21">
        <v>0.17868568178901981</v>
      </c>
      <c r="AE18" s="21">
        <v>0.164704696005775</v>
      </c>
      <c r="AG18" s="21">
        <v>0.2220528351617691</v>
      </c>
      <c r="AH18" s="21">
        <v>0.21001374022163621</v>
      </c>
      <c r="AI18" s="21">
        <v>0.27475763854812008</v>
      </c>
      <c r="AJ18" s="21">
        <v>0.19106917503399479</v>
      </c>
      <c r="AK18" s="21">
        <v>0.23015441114537799</v>
      </c>
      <c r="AL18" s="21">
        <v>0</v>
      </c>
      <c r="AM18" s="21">
        <v>0.38241989824193712</v>
      </c>
    </row>
    <row r="20" spans="2:39" ht="48" x14ac:dyDescent="0.2">
      <c r="B20" s="17" t="s">
        <v>55</v>
      </c>
    </row>
    <row r="21" spans="2:39" ht="16" x14ac:dyDescent="0.2">
      <c r="B21" s="18" t="s">
        <v>18</v>
      </c>
    </row>
    <row r="22" spans="2:39" x14ac:dyDescent="0.2">
      <c r="B22" s="13" t="s">
        <v>53</v>
      </c>
      <c r="C22" s="19">
        <v>406</v>
      </c>
      <c r="D22" s="19">
        <v>16</v>
      </c>
      <c r="E22" s="19">
        <v>63</v>
      </c>
      <c r="F22" s="19">
        <v>86</v>
      </c>
      <c r="G22" s="19">
        <v>73</v>
      </c>
      <c r="H22" s="19">
        <v>87</v>
      </c>
      <c r="I22" s="19">
        <v>81</v>
      </c>
      <c r="K22" s="19">
        <v>185</v>
      </c>
      <c r="L22" s="19">
        <v>219</v>
      </c>
      <c r="N22" s="19">
        <v>33</v>
      </c>
      <c r="O22" s="19">
        <v>99</v>
      </c>
      <c r="P22" s="19">
        <v>23</v>
      </c>
      <c r="Q22" s="19">
        <v>12</v>
      </c>
      <c r="R22" s="19">
        <v>38</v>
      </c>
      <c r="S22" s="19">
        <v>132</v>
      </c>
      <c r="T22" s="19">
        <v>15</v>
      </c>
      <c r="U22" s="19">
        <v>54</v>
      </c>
      <c r="W22" s="19">
        <v>28</v>
      </c>
      <c r="X22" s="19">
        <v>72</v>
      </c>
      <c r="Y22" s="19">
        <v>18</v>
      </c>
      <c r="Z22" s="19">
        <v>21</v>
      </c>
      <c r="AA22" s="19">
        <v>69</v>
      </c>
      <c r="AB22" s="19">
        <v>124</v>
      </c>
      <c r="AC22" s="19">
        <v>27</v>
      </c>
      <c r="AD22" s="19">
        <v>40</v>
      </c>
      <c r="AE22" s="19">
        <v>7</v>
      </c>
      <c r="AG22" s="19">
        <v>74</v>
      </c>
      <c r="AH22" s="19">
        <v>89</v>
      </c>
      <c r="AI22" s="19">
        <v>84</v>
      </c>
      <c r="AJ22" s="19">
        <v>54</v>
      </c>
      <c r="AK22" s="19">
        <v>73</v>
      </c>
      <c r="AL22" s="19">
        <v>3</v>
      </c>
      <c r="AM22" s="19">
        <v>29</v>
      </c>
    </row>
    <row r="23" spans="2:39" x14ac:dyDescent="0.2">
      <c r="B23" s="15" t="s">
        <v>54</v>
      </c>
      <c r="C23" s="19">
        <v>406</v>
      </c>
      <c r="D23" s="19">
        <v>44</v>
      </c>
      <c r="E23" s="19">
        <v>69</v>
      </c>
      <c r="F23" s="19">
        <v>69</v>
      </c>
      <c r="G23" s="19">
        <v>62</v>
      </c>
      <c r="H23" s="19">
        <v>65</v>
      </c>
      <c r="I23" s="19">
        <v>96</v>
      </c>
      <c r="K23" s="19">
        <v>196</v>
      </c>
      <c r="L23" s="19">
        <v>208</v>
      </c>
      <c r="N23" s="19">
        <v>37</v>
      </c>
      <c r="O23" s="19">
        <v>101</v>
      </c>
      <c r="P23" s="19">
        <v>26</v>
      </c>
      <c r="Q23" s="19">
        <v>10</v>
      </c>
      <c r="R23" s="19">
        <v>41</v>
      </c>
      <c r="S23" s="19">
        <v>116</v>
      </c>
      <c r="T23" s="19">
        <v>17</v>
      </c>
      <c r="U23" s="19">
        <v>59</v>
      </c>
      <c r="W23" s="19">
        <v>28</v>
      </c>
      <c r="X23" s="19">
        <v>78</v>
      </c>
      <c r="Y23" s="19">
        <v>21</v>
      </c>
      <c r="Z23" s="19">
        <v>26</v>
      </c>
      <c r="AA23" s="19">
        <v>66</v>
      </c>
      <c r="AB23" s="19">
        <v>107</v>
      </c>
      <c r="AC23" s="19">
        <v>35</v>
      </c>
      <c r="AD23" s="19">
        <v>36</v>
      </c>
      <c r="AE23" s="19">
        <v>9</v>
      </c>
      <c r="AG23" s="19">
        <v>67</v>
      </c>
      <c r="AH23" s="19">
        <v>87</v>
      </c>
      <c r="AI23" s="19">
        <v>88</v>
      </c>
      <c r="AJ23" s="19">
        <v>57</v>
      </c>
      <c r="AK23" s="19">
        <v>77</v>
      </c>
      <c r="AL23" s="19">
        <v>3</v>
      </c>
      <c r="AM23" s="19">
        <v>28</v>
      </c>
    </row>
    <row r="24" spans="2:39" ht="16" x14ac:dyDescent="0.2">
      <c r="B24" s="20" t="s">
        <v>32</v>
      </c>
      <c r="C24" s="21">
        <v>0.48161219077087891</v>
      </c>
      <c r="D24" s="21">
        <v>0.49760171673690451</v>
      </c>
      <c r="E24" s="21">
        <v>0.49155747088872048</v>
      </c>
      <c r="F24" s="21">
        <v>0.47779988599808748</v>
      </c>
      <c r="G24" s="21">
        <v>0.48962286427850699</v>
      </c>
      <c r="H24" s="21">
        <v>0.48811569565502</v>
      </c>
      <c r="I24" s="21">
        <v>0.46038576431340772</v>
      </c>
      <c r="K24" s="21">
        <v>1</v>
      </c>
      <c r="L24" s="21">
        <v>0</v>
      </c>
      <c r="N24" s="21">
        <v>0.53965622537075253</v>
      </c>
      <c r="O24" s="21">
        <v>0.54098117179566274</v>
      </c>
      <c r="P24" s="21">
        <v>0.50227265957688683</v>
      </c>
      <c r="Q24" s="21">
        <v>0.3147641655210045</v>
      </c>
      <c r="R24" s="21">
        <v>0.6229915674804356</v>
      </c>
      <c r="S24" s="21">
        <v>0.48540782608840299</v>
      </c>
      <c r="T24" s="21">
        <v>4.7151908541508733E-2</v>
      </c>
      <c r="U24" s="21">
        <v>0.38099594608616949</v>
      </c>
      <c r="W24" s="21">
        <v>0.54557686903906688</v>
      </c>
      <c r="X24" s="21">
        <v>0.6413255882578226</v>
      </c>
      <c r="Y24" s="21">
        <v>0.36778836079700777</v>
      </c>
      <c r="Z24" s="21">
        <v>0.17663349753305441</v>
      </c>
      <c r="AA24" s="21">
        <v>0.59426630739311104</v>
      </c>
      <c r="AB24" s="21">
        <v>0.47863755858497059</v>
      </c>
      <c r="AC24" s="21">
        <v>0.44810671627848592</v>
      </c>
      <c r="AD24" s="21">
        <v>0.1454903680157035</v>
      </c>
      <c r="AE24" s="21">
        <v>0.74516493414848028</v>
      </c>
      <c r="AG24" s="21">
        <v>0.51695488727150296</v>
      </c>
      <c r="AH24" s="21">
        <v>0.56867074429675657</v>
      </c>
      <c r="AI24" s="21">
        <v>0.48095421279451461</v>
      </c>
      <c r="AJ24" s="21">
        <v>0.39697003769896672</v>
      </c>
      <c r="AK24" s="21">
        <v>0.49022394653085088</v>
      </c>
      <c r="AL24" s="21">
        <v>0.42606137067182909</v>
      </c>
      <c r="AM24" s="21">
        <v>0.27838127112430727</v>
      </c>
    </row>
    <row r="25" spans="2:39" ht="16" x14ac:dyDescent="0.2">
      <c r="B25" s="20" t="s">
        <v>33</v>
      </c>
      <c r="C25" s="21">
        <v>0.51321850570732286</v>
      </c>
      <c r="D25" s="21">
        <v>0.47373768082048079</v>
      </c>
      <c r="E25" s="21">
        <v>0.50844252911127996</v>
      </c>
      <c r="F25" s="21">
        <v>0.51008067843016214</v>
      </c>
      <c r="G25" s="21">
        <v>0.51037713572149312</v>
      </c>
      <c r="H25" s="21">
        <v>0.51188430434498022</v>
      </c>
      <c r="I25" s="21">
        <v>0.53961423568659239</v>
      </c>
      <c r="K25" s="21">
        <v>0</v>
      </c>
      <c r="L25" s="21">
        <v>1</v>
      </c>
      <c r="N25" s="21">
        <v>0.46034377462924753</v>
      </c>
      <c r="O25" s="21">
        <v>0.45901882820433731</v>
      </c>
      <c r="P25" s="21">
        <v>0.49772734042311317</v>
      </c>
      <c r="Q25" s="21">
        <v>0.59849128451575706</v>
      </c>
      <c r="R25" s="21">
        <v>0.37700843251956462</v>
      </c>
      <c r="S25" s="21">
        <v>0.51459217391159695</v>
      </c>
      <c r="T25" s="21">
        <v>0.87815881571445409</v>
      </c>
      <c r="U25" s="21">
        <v>0.6190040539138304</v>
      </c>
      <c r="W25" s="21">
        <v>0.45442313096093317</v>
      </c>
      <c r="X25" s="21">
        <v>0.35867441174217729</v>
      </c>
      <c r="Y25" s="21">
        <v>0.63221163920299239</v>
      </c>
      <c r="Z25" s="21">
        <v>0.79123882692245817</v>
      </c>
      <c r="AA25" s="21">
        <v>0.40573369260688891</v>
      </c>
      <c r="AB25" s="21">
        <v>0.52136244141502952</v>
      </c>
      <c r="AC25" s="21">
        <v>0.55189328372151414</v>
      </c>
      <c r="AD25" s="21">
        <v>0.81938082912432753</v>
      </c>
      <c r="AE25" s="21">
        <v>0.25483506585151983</v>
      </c>
      <c r="AG25" s="21">
        <v>0.48304511272849709</v>
      </c>
      <c r="AH25" s="21">
        <v>0.43132925570324332</v>
      </c>
      <c r="AI25" s="21">
        <v>0.50949419970686805</v>
      </c>
      <c r="AJ25" s="21">
        <v>0.60302996230103334</v>
      </c>
      <c r="AK25" s="21">
        <v>0.509776053469149</v>
      </c>
      <c r="AL25" s="21">
        <v>0.57393862932817075</v>
      </c>
      <c r="AM25" s="21">
        <v>0.67585864048189048</v>
      </c>
    </row>
    <row r="26" spans="2:39" ht="16" x14ac:dyDescent="0.2">
      <c r="B26" s="20" t="s">
        <v>56</v>
      </c>
      <c r="C26" s="21">
        <v>5.1693035217982436E-3</v>
      </c>
      <c r="D26" s="21">
        <v>2.866060244261457E-2</v>
      </c>
      <c r="E26" s="21">
        <v>0</v>
      </c>
      <c r="F26" s="21">
        <v>1.2119435571750201E-2</v>
      </c>
      <c r="G26" s="21">
        <v>0</v>
      </c>
      <c r="H26" s="21">
        <v>0</v>
      </c>
      <c r="I26" s="21">
        <v>0</v>
      </c>
      <c r="K26" s="21">
        <v>0</v>
      </c>
      <c r="L26" s="21">
        <v>0</v>
      </c>
      <c r="N26" s="21">
        <v>0</v>
      </c>
      <c r="O26" s="21">
        <v>0</v>
      </c>
      <c r="P26" s="21">
        <v>0</v>
      </c>
      <c r="Q26" s="21">
        <v>8.6744549963238271E-2</v>
      </c>
      <c r="R26" s="21">
        <v>0</v>
      </c>
      <c r="S26" s="21">
        <v>0</v>
      </c>
      <c r="T26" s="21">
        <v>7.4689275744037331E-2</v>
      </c>
      <c r="U26" s="21">
        <v>0</v>
      </c>
      <c r="W26" s="21">
        <v>0</v>
      </c>
      <c r="X26" s="21">
        <v>0</v>
      </c>
      <c r="Y26" s="21">
        <v>0</v>
      </c>
      <c r="Z26" s="21">
        <v>3.2127675544487477E-2</v>
      </c>
      <c r="AA26" s="21">
        <v>0</v>
      </c>
      <c r="AB26" s="21">
        <v>0</v>
      </c>
      <c r="AC26" s="21">
        <v>0</v>
      </c>
      <c r="AD26" s="21">
        <v>3.512880285996909E-2</v>
      </c>
      <c r="AE26" s="21">
        <v>0</v>
      </c>
      <c r="AG26" s="21">
        <v>0</v>
      </c>
      <c r="AH26" s="21">
        <v>0</v>
      </c>
      <c r="AI26" s="21">
        <v>9.5515874986172936E-3</v>
      </c>
      <c r="AJ26" s="21">
        <v>0</v>
      </c>
      <c r="AK26" s="21">
        <v>0</v>
      </c>
      <c r="AL26" s="21">
        <v>0</v>
      </c>
      <c r="AM26" s="21">
        <v>4.5760088393802099E-2</v>
      </c>
    </row>
    <row r="28" spans="2:39" ht="32" x14ac:dyDescent="0.2">
      <c r="B28" s="17" t="s">
        <v>57</v>
      </c>
    </row>
    <row r="29" spans="2:39" ht="16" x14ac:dyDescent="0.2">
      <c r="B29" s="18" t="s">
        <v>18</v>
      </c>
    </row>
    <row r="30" spans="2:39" x14ac:dyDescent="0.2">
      <c r="B30" s="13" t="s">
        <v>53</v>
      </c>
      <c r="C30" s="19">
        <v>406</v>
      </c>
      <c r="D30" s="19">
        <v>16</v>
      </c>
      <c r="E30" s="19">
        <v>63</v>
      </c>
      <c r="F30" s="19">
        <v>86</v>
      </c>
      <c r="G30" s="19">
        <v>73</v>
      </c>
      <c r="H30" s="19">
        <v>87</v>
      </c>
      <c r="I30" s="19">
        <v>81</v>
      </c>
      <c r="K30" s="19">
        <v>185</v>
      </c>
      <c r="L30" s="19">
        <v>219</v>
      </c>
      <c r="N30" s="19">
        <v>33</v>
      </c>
      <c r="O30" s="19">
        <v>99</v>
      </c>
      <c r="P30" s="19">
        <v>23</v>
      </c>
      <c r="Q30" s="19">
        <v>12</v>
      </c>
      <c r="R30" s="19">
        <v>38</v>
      </c>
      <c r="S30" s="19">
        <v>132</v>
      </c>
      <c r="T30" s="19">
        <v>15</v>
      </c>
      <c r="U30" s="19">
        <v>54</v>
      </c>
      <c r="W30" s="19">
        <v>28</v>
      </c>
      <c r="X30" s="19">
        <v>72</v>
      </c>
      <c r="Y30" s="19">
        <v>18</v>
      </c>
      <c r="Z30" s="19">
        <v>21</v>
      </c>
      <c r="AA30" s="19">
        <v>69</v>
      </c>
      <c r="AB30" s="19">
        <v>124</v>
      </c>
      <c r="AC30" s="19">
        <v>27</v>
      </c>
      <c r="AD30" s="19">
        <v>40</v>
      </c>
      <c r="AE30" s="19">
        <v>7</v>
      </c>
      <c r="AG30" s="19">
        <v>74</v>
      </c>
      <c r="AH30" s="19">
        <v>89</v>
      </c>
      <c r="AI30" s="19">
        <v>84</v>
      </c>
      <c r="AJ30" s="19">
        <v>54</v>
      </c>
      <c r="AK30" s="19">
        <v>73</v>
      </c>
      <c r="AL30" s="19">
        <v>3</v>
      </c>
      <c r="AM30" s="19">
        <v>29</v>
      </c>
    </row>
    <row r="31" spans="2:39" x14ac:dyDescent="0.2">
      <c r="B31" s="15" t="s">
        <v>54</v>
      </c>
      <c r="C31" s="19">
        <v>406</v>
      </c>
      <c r="D31" s="19">
        <v>44</v>
      </c>
      <c r="E31" s="19">
        <v>69</v>
      </c>
      <c r="F31" s="19">
        <v>69</v>
      </c>
      <c r="G31" s="19">
        <v>62</v>
      </c>
      <c r="H31" s="19">
        <v>65</v>
      </c>
      <c r="I31" s="19">
        <v>96</v>
      </c>
      <c r="K31" s="19">
        <v>196</v>
      </c>
      <c r="L31" s="19">
        <v>208</v>
      </c>
      <c r="N31" s="19">
        <v>37</v>
      </c>
      <c r="O31" s="19">
        <v>101</v>
      </c>
      <c r="P31" s="19">
        <v>26</v>
      </c>
      <c r="Q31" s="19">
        <v>10</v>
      </c>
      <c r="R31" s="19">
        <v>41</v>
      </c>
      <c r="S31" s="19">
        <v>116</v>
      </c>
      <c r="T31" s="19">
        <v>17</v>
      </c>
      <c r="U31" s="19">
        <v>59</v>
      </c>
      <c r="W31" s="19">
        <v>28</v>
      </c>
      <c r="X31" s="19">
        <v>78</v>
      </c>
      <c r="Y31" s="19">
        <v>21</v>
      </c>
      <c r="Z31" s="19">
        <v>26</v>
      </c>
      <c r="AA31" s="19">
        <v>66</v>
      </c>
      <c r="AB31" s="19">
        <v>107</v>
      </c>
      <c r="AC31" s="19">
        <v>35</v>
      </c>
      <c r="AD31" s="19">
        <v>36</v>
      </c>
      <c r="AE31" s="19">
        <v>9</v>
      </c>
      <c r="AG31" s="19">
        <v>67</v>
      </c>
      <c r="AH31" s="19">
        <v>87</v>
      </c>
      <c r="AI31" s="19">
        <v>88</v>
      </c>
      <c r="AJ31" s="19">
        <v>57</v>
      </c>
      <c r="AK31" s="19">
        <v>77</v>
      </c>
      <c r="AL31" s="19">
        <v>3</v>
      </c>
      <c r="AM31" s="19">
        <v>28</v>
      </c>
    </row>
    <row r="32" spans="2:39" ht="16" x14ac:dyDescent="0.2">
      <c r="B32" s="20" t="s">
        <v>58</v>
      </c>
      <c r="C32" s="21">
        <v>1</v>
      </c>
      <c r="D32" s="21">
        <v>1</v>
      </c>
      <c r="E32" s="21">
        <v>1</v>
      </c>
      <c r="F32" s="21">
        <v>1</v>
      </c>
      <c r="G32" s="21">
        <v>1</v>
      </c>
      <c r="H32" s="21">
        <v>1</v>
      </c>
      <c r="I32" s="21">
        <v>1</v>
      </c>
      <c r="K32" s="21">
        <v>1</v>
      </c>
      <c r="L32" s="21">
        <v>1</v>
      </c>
      <c r="N32" s="21">
        <v>1</v>
      </c>
      <c r="O32" s="21">
        <v>1</v>
      </c>
      <c r="P32" s="21">
        <v>1</v>
      </c>
      <c r="Q32" s="21">
        <v>1</v>
      </c>
      <c r="R32" s="21">
        <v>1</v>
      </c>
      <c r="S32" s="21">
        <v>1</v>
      </c>
      <c r="T32" s="21">
        <v>1</v>
      </c>
      <c r="U32" s="21">
        <v>1</v>
      </c>
      <c r="W32" s="21">
        <v>1</v>
      </c>
      <c r="X32" s="21">
        <v>1</v>
      </c>
      <c r="Y32" s="21">
        <v>1</v>
      </c>
      <c r="Z32" s="21">
        <v>1</v>
      </c>
      <c r="AA32" s="21">
        <v>1</v>
      </c>
      <c r="AB32" s="21">
        <v>1</v>
      </c>
      <c r="AC32" s="21">
        <v>1</v>
      </c>
      <c r="AD32" s="21">
        <v>1</v>
      </c>
      <c r="AE32" s="21">
        <v>1</v>
      </c>
      <c r="AG32" s="21">
        <v>1</v>
      </c>
      <c r="AH32" s="21">
        <v>1</v>
      </c>
      <c r="AI32" s="21">
        <v>1</v>
      </c>
      <c r="AJ32" s="21">
        <v>1</v>
      </c>
      <c r="AK32" s="21">
        <v>1</v>
      </c>
      <c r="AL32" s="21">
        <v>1</v>
      </c>
      <c r="AM32" s="21">
        <v>1</v>
      </c>
    </row>
    <row r="34" spans="2:39" ht="288" x14ac:dyDescent="0.2">
      <c r="B34" s="17" t="s">
        <v>59</v>
      </c>
    </row>
    <row r="35" spans="2:39" ht="16" x14ac:dyDescent="0.2">
      <c r="B35" s="18" t="s">
        <v>18</v>
      </c>
    </row>
    <row r="36" spans="2:39" x14ac:dyDescent="0.2">
      <c r="B36" s="13" t="s">
        <v>53</v>
      </c>
      <c r="C36" s="19">
        <v>406</v>
      </c>
      <c r="D36" s="19">
        <v>16</v>
      </c>
      <c r="E36" s="19">
        <v>63</v>
      </c>
      <c r="F36" s="19">
        <v>86</v>
      </c>
      <c r="G36" s="19">
        <v>73</v>
      </c>
      <c r="H36" s="19">
        <v>87</v>
      </c>
      <c r="I36" s="19">
        <v>81</v>
      </c>
      <c r="K36" s="19">
        <v>185</v>
      </c>
      <c r="L36" s="19">
        <v>219</v>
      </c>
      <c r="N36" s="19">
        <v>33</v>
      </c>
      <c r="O36" s="19">
        <v>99</v>
      </c>
      <c r="P36" s="19">
        <v>23</v>
      </c>
      <c r="Q36" s="19">
        <v>12</v>
      </c>
      <c r="R36" s="19">
        <v>38</v>
      </c>
      <c r="S36" s="19">
        <v>132</v>
      </c>
      <c r="T36" s="19">
        <v>15</v>
      </c>
      <c r="U36" s="19">
        <v>54</v>
      </c>
      <c r="W36" s="19">
        <v>28</v>
      </c>
      <c r="X36" s="19">
        <v>72</v>
      </c>
      <c r="Y36" s="19">
        <v>18</v>
      </c>
      <c r="Z36" s="19">
        <v>21</v>
      </c>
      <c r="AA36" s="19">
        <v>69</v>
      </c>
      <c r="AB36" s="19">
        <v>124</v>
      </c>
      <c r="AC36" s="19">
        <v>27</v>
      </c>
      <c r="AD36" s="19">
        <v>40</v>
      </c>
      <c r="AE36" s="19">
        <v>7</v>
      </c>
      <c r="AG36" s="19">
        <v>74</v>
      </c>
      <c r="AH36" s="19">
        <v>89</v>
      </c>
      <c r="AI36" s="19">
        <v>84</v>
      </c>
      <c r="AJ36" s="19">
        <v>54</v>
      </c>
      <c r="AK36" s="19">
        <v>73</v>
      </c>
      <c r="AL36" s="19">
        <v>3</v>
      </c>
      <c r="AM36" s="19">
        <v>29</v>
      </c>
    </row>
    <row r="37" spans="2:39" x14ac:dyDescent="0.2">
      <c r="B37" s="15" t="s">
        <v>54</v>
      </c>
      <c r="C37" s="19">
        <v>406</v>
      </c>
      <c r="D37" s="19">
        <v>44</v>
      </c>
      <c r="E37" s="19">
        <v>69</v>
      </c>
      <c r="F37" s="19">
        <v>69</v>
      </c>
      <c r="G37" s="19">
        <v>62</v>
      </c>
      <c r="H37" s="19">
        <v>65</v>
      </c>
      <c r="I37" s="19">
        <v>96</v>
      </c>
      <c r="K37" s="19">
        <v>196</v>
      </c>
      <c r="L37" s="19">
        <v>208</v>
      </c>
      <c r="N37" s="19">
        <v>37</v>
      </c>
      <c r="O37" s="19">
        <v>101</v>
      </c>
      <c r="P37" s="19">
        <v>26</v>
      </c>
      <c r="Q37" s="19">
        <v>10</v>
      </c>
      <c r="R37" s="19">
        <v>41</v>
      </c>
      <c r="S37" s="19">
        <v>116</v>
      </c>
      <c r="T37" s="19">
        <v>17</v>
      </c>
      <c r="U37" s="19">
        <v>59</v>
      </c>
      <c r="W37" s="19">
        <v>28</v>
      </c>
      <c r="X37" s="19">
        <v>78</v>
      </c>
      <c r="Y37" s="19">
        <v>21</v>
      </c>
      <c r="Z37" s="19">
        <v>26</v>
      </c>
      <c r="AA37" s="19">
        <v>66</v>
      </c>
      <c r="AB37" s="19">
        <v>107</v>
      </c>
      <c r="AC37" s="19">
        <v>35</v>
      </c>
      <c r="AD37" s="19">
        <v>36</v>
      </c>
      <c r="AE37" s="19">
        <v>9</v>
      </c>
      <c r="AG37" s="19">
        <v>67</v>
      </c>
      <c r="AH37" s="19">
        <v>87</v>
      </c>
      <c r="AI37" s="19">
        <v>88</v>
      </c>
      <c r="AJ37" s="19">
        <v>57</v>
      </c>
      <c r="AK37" s="19">
        <v>77</v>
      </c>
      <c r="AL37" s="19">
        <v>3</v>
      </c>
      <c r="AM37" s="19">
        <v>28</v>
      </c>
    </row>
    <row r="38" spans="2:39" ht="80" x14ac:dyDescent="0.2">
      <c r="B38" s="20" t="s">
        <v>60</v>
      </c>
      <c r="C38" s="21">
        <v>0.15972765780442499</v>
      </c>
      <c r="D38" s="21">
        <v>0.33413368104997632</v>
      </c>
      <c r="E38" s="21">
        <v>0.1655077380645085</v>
      </c>
      <c r="F38" s="21">
        <v>0.1557212469745603</v>
      </c>
      <c r="G38" s="21">
        <v>0.10836020528352509</v>
      </c>
      <c r="H38" s="21">
        <v>0.15427087457665339</v>
      </c>
      <c r="I38" s="21">
        <v>0.115953284437498</v>
      </c>
      <c r="K38" s="21">
        <v>0.14853542380754731</v>
      </c>
      <c r="L38" s="21">
        <v>0.16579412976004601</v>
      </c>
      <c r="N38" s="21">
        <v>0.11609954412262261</v>
      </c>
      <c r="O38" s="21">
        <v>0.16148316082371189</v>
      </c>
      <c r="P38" s="21">
        <v>0.26679355672378102</v>
      </c>
      <c r="Q38" s="21">
        <v>8.7972434611167757E-2</v>
      </c>
      <c r="R38" s="21">
        <v>0.13561593291465271</v>
      </c>
      <c r="S38" s="21">
        <v>0.1042940041408537</v>
      </c>
      <c r="T38" s="21">
        <v>0.22837748322699711</v>
      </c>
      <c r="U38" s="21">
        <v>0.25378544080308252</v>
      </c>
      <c r="W38" s="21">
        <v>2.9882225599304209E-2</v>
      </c>
      <c r="X38" s="21">
        <v>0.12697204110683219</v>
      </c>
      <c r="Y38" s="21">
        <v>0.24820592117734239</v>
      </c>
      <c r="Z38" s="21">
        <v>0.2254638338266173</v>
      </c>
      <c r="AA38" s="21">
        <v>0.15960845340332391</v>
      </c>
      <c r="AB38" s="21">
        <v>0.12665874084264581</v>
      </c>
      <c r="AC38" s="21">
        <v>0.36338918272139908</v>
      </c>
      <c r="AD38" s="21">
        <v>0.1068687494415386</v>
      </c>
      <c r="AE38" s="21">
        <v>0.26186468891378101</v>
      </c>
      <c r="AG38" s="21">
        <v>6.7532788389901233E-2</v>
      </c>
      <c r="AH38" s="21">
        <v>0.32405272967979881</v>
      </c>
      <c r="AI38" s="21">
        <v>8.9408531575282071E-2</v>
      </c>
      <c r="AJ38" s="21">
        <v>2.0660557223922689E-2</v>
      </c>
      <c r="AK38" s="21">
        <v>0.17233806660861389</v>
      </c>
      <c r="AL38" s="21">
        <v>0</v>
      </c>
      <c r="AM38" s="21">
        <v>0.35885570833918939</v>
      </c>
    </row>
    <row r="39" spans="2:39" ht="96" x14ac:dyDescent="0.2">
      <c r="B39" s="20" t="s">
        <v>61</v>
      </c>
      <c r="C39" s="21">
        <v>0.21962552948108449</v>
      </c>
      <c r="D39" s="21">
        <v>0.3726896174906722</v>
      </c>
      <c r="E39" s="21">
        <v>0.15669901628318611</v>
      </c>
      <c r="F39" s="21">
        <v>0.20572457452745391</v>
      </c>
      <c r="G39" s="21">
        <v>0.22094644137810371</v>
      </c>
      <c r="H39" s="21">
        <v>0.30077872759188101</v>
      </c>
      <c r="I39" s="21">
        <v>0.14870016487067189</v>
      </c>
      <c r="K39" s="21">
        <v>0.21297162189977009</v>
      </c>
      <c r="L39" s="21">
        <v>0.2280817990469409</v>
      </c>
      <c r="N39" s="21">
        <v>0.18623262139569391</v>
      </c>
      <c r="O39" s="21">
        <v>0.1899632235461288</v>
      </c>
      <c r="P39" s="21">
        <v>0.19149547405611619</v>
      </c>
      <c r="Q39" s="21">
        <v>0.19070068305390001</v>
      </c>
      <c r="R39" s="21">
        <v>0.1232484554025748</v>
      </c>
      <c r="S39" s="21">
        <v>0.2008834972645781</v>
      </c>
      <c r="T39" s="21">
        <v>0.17688881572846429</v>
      </c>
      <c r="U39" s="21">
        <v>0.42430396815638449</v>
      </c>
      <c r="W39" s="21">
        <v>9.888289878320744E-2</v>
      </c>
      <c r="X39" s="21">
        <v>0.229343886868668</v>
      </c>
      <c r="Y39" s="21">
        <v>0.25523273064090862</v>
      </c>
      <c r="Z39" s="21">
        <v>0.1739013852056068</v>
      </c>
      <c r="AA39" s="21">
        <v>0.19853836738509181</v>
      </c>
      <c r="AB39" s="21">
        <v>0.20867691702063321</v>
      </c>
      <c r="AC39" s="21">
        <v>0.39816691465260928</v>
      </c>
      <c r="AD39" s="21">
        <v>0.25615902603834628</v>
      </c>
      <c r="AE39" s="21">
        <v>0</v>
      </c>
      <c r="AG39" s="21">
        <v>0.39371834178997839</v>
      </c>
      <c r="AH39" s="21">
        <v>0.27724039460421729</v>
      </c>
      <c r="AI39" s="21">
        <v>0.13799470474939829</v>
      </c>
      <c r="AJ39" s="21">
        <v>8.9828821881967572E-2</v>
      </c>
      <c r="AK39" s="21">
        <v>0.18301785707940171</v>
      </c>
      <c r="AL39" s="21">
        <v>0.35090186250455041</v>
      </c>
      <c r="AM39" s="21">
        <v>0.22837013352062399</v>
      </c>
    </row>
    <row r="40" spans="2:39" ht="96" x14ac:dyDescent="0.2">
      <c r="B40" s="20" t="s">
        <v>62</v>
      </c>
      <c r="C40" s="21">
        <v>0.24133678845609419</v>
      </c>
      <c r="D40" s="21">
        <v>0.1029651902262719</v>
      </c>
      <c r="E40" s="21">
        <v>0.29564471700340911</v>
      </c>
      <c r="F40" s="21">
        <v>0.23665946355703679</v>
      </c>
      <c r="G40" s="21">
        <v>0.31325057773396792</v>
      </c>
      <c r="H40" s="21">
        <v>0.24013127170319939</v>
      </c>
      <c r="I40" s="21">
        <v>0.22338154422776341</v>
      </c>
      <c r="K40" s="21">
        <v>0.26105475958476548</v>
      </c>
      <c r="L40" s="21">
        <v>0.22123695931408499</v>
      </c>
      <c r="N40" s="21">
        <v>0.22338993183012709</v>
      </c>
      <c r="O40" s="21">
        <v>0.19712565774626439</v>
      </c>
      <c r="P40" s="21">
        <v>8.5084659319765721E-2</v>
      </c>
      <c r="Q40" s="21">
        <v>0.39051710071568962</v>
      </c>
      <c r="R40" s="21">
        <v>0.35261196422023289</v>
      </c>
      <c r="S40" s="21">
        <v>0.40114320439998308</v>
      </c>
      <c r="T40" s="21">
        <v>0</v>
      </c>
      <c r="U40" s="21">
        <v>5.1502760837434741E-2</v>
      </c>
      <c r="W40" s="21">
        <v>0.23023982274797811</v>
      </c>
      <c r="X40" s="21">
        <v>0.16549537706904771</v>
      </c>
      <c r="Y40" s="21">
        <v>0.2007978852987882</v>
      </c>
      <c r="Z40" s="21">
        <v>0.32088337448396431</v>
      </c>
      <c r="AA40" s="21">
        <v>0.28526779175086869</v>
      </c>
      <c r="AB40" s="21">
        <v>0.35949296366496009</v>
      </c>
      <c r="AC40" s="21">
        <v>2.0672086053532799E-2</v>
      </c>
      <c r="AD40" s="21">
        <v>0.2235694860296428</v>
      </c>
      <c r="AE40" s="21">
        <v>0</v>
      </c>
      <c r="AG40" s="21">
        <v>0.24310134020043001</v>
      </c>
      <c r="AH40" s="21">
        <v>0.17278371073333099</v>
      </c>
      <c r="AI40" s="21">
        <v>0.30219448152767903</v>
      </c>
      <c r="AJ40" s="21">
        <v>0.26907847365659637</v>
      </c>
      <c r="AK40" s="21">
        <v>0.31517480208226167</v>
      </c>
      <c r="AL40" s="21">
        <v>0</v>
      </c>
      <c r="AM40" s="21">
        <v>2.0592831795433839E-2</v>
      </c>
    </row>
    <row r="41" spans="2:39" ht="144" x14ac:dyDescent="0.2">
      <c r="B41" s="20" t="s">
        <v>63</v>
      </c>
      <c r="C41" s="21">
        <v>0.22960850809386099</v>
      </c>
      <c r="D41" s="21">
        <v>8.8468321633409161E-2</v>
      </c>
      <c r="E41" s="21">
        <v>0.24257770653481039</v>
      </c>
      <c r="F41" s="21">
        <v>0.2319196201659991</v>
      </c>
      <c r="G41" s="21">
        <v>0.23515371141507399</v>
      </c>
      <c r="H41" s="21">
        <v>0.18522707551981429</v>
      </c>
      <c r="I41" s="21">
        <v>0.30957617475228721</v>
      </c>
      <c r="K41" s="21">
        <v>0.2471997367687549</v>
      </c>
      <c r="L41" s="21">
        <v>0.21541331826744939</v>
      </c>
      <c r="N41" s="21">
        <v>0.32386234835800598</v>
      </c>
      <c r="O41" s="21">
        <v>0.29889400592028259</v>
      </c>
      <c r="P41" s="21">
        <v>0.33018586462141197</v>
      </c>
      <c r="Q41" s="21">
        <v>0.14242257625128901</v>
      </c>
      <c r="R41" s="21">
        <v>0.25577227513995288</v>
      </c>
      <c r="S41" s="21">
        <v>0.1642969271632248</v>
      </c>
      <c r="T41" s="21">
        <v>0.23054766145687119</v>
      </c>
      <c r="U41" s="21">
        <v>0.1316886951049398</v>
      </c>
      <c r="W41" s="21">
        <v>0.45250055570184228</v>
      </c>
      <c r="X41" s="21">
        <v>0.31670990148763439</v>
      </c>
      <c r="Y41" s="21">
        <v>0.24360544849543339</v>
      </c>
      <c r="Z41" s="21">
        <v>0.25649368015457119</v>
      </c>
      <c r="AA41" s="21">
        <v>0.2013689436682784</v>
      </c>
      <c r="AB41" s="21">
        <v>0.1493750534540193</v>
      </c>
      <c r="AC41" s="21">
        <v>7.7466596580360494E-2</v>
      </c>
      <c r="AD41" s="21">
        <v>0.19255105557133079</v>
      </c>
      <c r="AE41" s="21">
        <v>0.57343061508044413</v>
      </c>
      <c r="AG41" s="21">
        <v>0.16216621074208579</v>
      </c>
      <c r="AH41" s="21">
        <v>0.1097955803358802</v>
      </c>
      <c r="AI41" s="21">
        <v>0.37668364482742678</v>
      </c>
      <c r="AJ41" s="21">
        <v>0.48750028140829049</v>
      </c>
      <c r="AK41" s="21">
        <v>0.15558539294473489</v>
      </c>
      <c r="AL41" s="21">
        <v>0</v>
      </c>
      <c r="AM41" s="21">
        <v>0</v>
      </c>
    </row>
    <row r="42" spans="2:39" ht="128" x14ac:dyDescent="0.2">
      <c r="B42" s="20" t="s">
        <v>64</v>
      </c>
      <c r="C42" s="21">
        <v>3.9931914451106262E-2</v>
      </c>
      <c r="D42" s="21">
        <v>0</v>
      </c>
      <c r="E42" s="21">
        <v>4.5791211510023612E-2</v>
      </c>
      <c r="F42" s="21">
        <v>8.807650142866448E-2</v>
      </c>
      <c r="G42" s="21">
        <v>4.5848227751506057E-2</v>
      </c>
      <c r="H42" s="21">
        <v>2.9828694386147211E-2</v>
      </c>
      <c r="I42" s="21">
        <v>2.241212021181228E-2</v>
      </c>
      <c r="K42" s="21">
        <v>4.4502077729238379E-2</v>
      </c>
      <c r="L42" s="21">
        <v>3.6045409696550387E-2</v>
      </c>
      <c r="N42" s="21">
        <v>5.8267559019322082E-2</v>
      </c>
      <c r="O42" s="21">
        <v>3.1083124190322341E-2</v>
      </c>
      <c r="P42" s="21">
        <v>5.0914475531524797E-2</v>
      </c>
      <c r="Q42" s="21">
        <v>0.1883872053679535</v>
      </c>
      <c r="R42" s="21">
        <v>7.9315074857033027E-2</v>
      </c>
      <c r="S42" s="21">
        <v>3.2646749342979883E-2</v>
      </c>
      <c r="T42" s="21">
        <v>0</v>
      </c>
      <c r="U42" s="21">
        <v>1.294452712178416E-2</v>
      </c>
      <c r="W42" s="21">
        <v>4.2182016473666178E-2</v>
      </c>
      <c r="X42" s="21">
        <v>4.0482706253842829E-2</v>
      </c>
      <c r="Y42" s="21">
        <v>2.9029888518714009E-2</v>
      </c>
      <c r="Z42" s="21">
        <v>2.325772632924037E-2</v>
      </c>
      <c r="AA42" s="21">
        <v>6.9824509266405821E-2</v>
      </c>
      <c r="AB42" s="21">
        <v>4.3094484480146251E-2</v>
      </c>
      <c r="AC42" s="21">
        <v>0</v>
      </c>
      <c r="AD42" s="21">
        <v>0</v>
      </c>
      <c r="AE42" s="21">
        <v>0.164704696005775</v>
      </c>
      <c r="AG42" s="21">
        <v>2.3887697957678179E-2</v>
      </c>
      <c r="AH42" s="21">
        <v>9.4012885561142231E-3</v>
      </c>
      <c r="AI42" s="21">
        <v>5.7526096352704927E-2</v>
      </c>
      <c r="AJ42" s="21">
        <v>0.1119696257104351</v>
      </c>
      <c r="AK42" s="21">
        <v>7.7546658753825373E-3</v>
      </c>
      <c r="AL42" s="21">
        <v>0.64909813749544965</v>
      </c>
      <c r="AM42" s="21">
        <v>0</v>
      </c>
    </row>
    <row r="43" spans="2:39" ht="16" x14ac:dyDescent="0.2">
      <c r="B43" s="20" t="s">
        <v>65</v>
      </c>
      <c r="C43" s="21">
        <v>1.8220655476096491E-2</v>
      </c>
      <c r="D43" s="21">
        <v>0.1017431895996702</v>
      </c>
      <c r="E43" s="21">
        <v>2.282361794054126E-2</v>
      </c>
      <c r="F43" s="21">
        <v>1.9651333635450959E-2</v>
      </c>
      <c r="G43" s="21">
        <v>0</v>
      </c>
      <c r="H43" s="21">
        <v>0</v>
      </c>
      <c r="I43" s="21">
        <v>0</v>
      </c>
      <c r="K43" s="21">
        <v>1.5564384674554E-2</v>
      </c>
      <c r="L43" s="21">
        <v>2.0896865478774999E-2</v>
      </c>
      <c r="N43" s="21">
        <v>0</v>
      </c>
      <c r="O43" s="21">
        <v>3.7867098931545301E-2</v>
      </c>
      <c r="P43" s="21">
        <v>0</v>
      </c>
      <c r="Q43" s="21">
        <v>0</v>
      </c>
      <c r="R43" s="21">
        <v>0</v>
      </c>
      <c r="S43" s="21">
        <v>0</v>
      </c>
      <c r="T43" s="21">
        <v>0.17738711971313509</v>
      </c>
      <c r="U43" s="21">
        <v>9.8415942779837076E-3</v>
      </c>
      <c r="W43" s="21">
        <v>0</v>
      </c>
      <c r="X43" s="21">
        <v>4.9318164845483528E-2</v>
      </c>
      <c r="Y43" s="21">
        <v>0</v>
      </c>
      <c r="Z43" s="21">
        <v>0</v>
      </c>
      <c r="AA43" s="21">
        <v>0</v>
      </c>
      <c r="AB43" s="21">
        <v>0</v>
      </c>
      <c r="AC43" s="21">
        <v>0</v>
      </c>
      <c r="AD43" s="21">
        <v>9.9602316192682658E-2</v>
      </c>
      <c r="AE43" s="21">
        <v>0</v>
      </c>
      <c r="AG43" s="21">
        <v>1.157124913542212E-2</v>
      </c>
      <c r="AH43" s="21">
        <v>0</v>
      </c>
      <c r="AI43" s="21">
        <v>0</v>
      </c>
      <c r="AJ43" s="21">
        <v>0</v>
      </c>
      <c r="AK43" s="21">
        <v>4.7342931640871853E-2</v>
      </c>
      <c r="AL43" s="21">
        <v>0</v>
      </c>
      <c r="AM43" s="21">
        <v>0.1086802649661928</v>
      </c>
    </row>
    <row r="44" spans="2:39" ht="32" x14ac:dyDescent="0.2">
      <c r="B44" s="20" t="s">
        <v>66</v>
      </c>
      <c r="C44" s="21">
        <v>4.8389994354412656E-3</v>
      </c>
      <c r="D44" s="21">
        <v>0</v>
      </c>
      <c r="E44" s="21">
        <v>1.6384999402567931E-2</v>
      </c>
      <c r="F44" s="21">
        <v>6.0126416463513552E-3</v>
      </c>
      <c r="G44" s="21">
        <v>6.7995972259706607E-3</v>
      </c>
      <c r="H44" s="21">
        <v>0</v>
      </c>
      <c r="I44" s="21">
        <v>0</v>
      </c>
      <c r="K44" s="21">
        <v>0</v>
      </c>
      <c r="L44" s="21">
        <v>9.4287313914608508E-3</v>
      </c>
      <c r="N44" s="21">
        <v>0</v>
      </c>
      <c r="O44" s="21">
        <v>5.561077710041505E-3</v>
      </c>
      <c r="P44" s="21">
        <v>0</v>
      </c>
      <c r="Q44" s="21">
        <v>0</v>
      </c>
      <c r="R44" s="21">
        <v>1.3781976525952609E-2</v>
      </c>
      <c r="S44" s="21">
        <v>3.6654096199859459E-3</v>
      </c>
      <c r="T44" s="21">
        <v>2.4683320184785081E-2</v>
      </c>
      <c r="U44" s="21">
        <v>0</v>
      </c>
      <c r="W44" s="21">
        <v>0</v>
      </c>
      <c r="X44" s="21">
        <v>0</v>
      </c>
      <c r="Y44" s="21">
        <v>0</v>
      </c>
      <c r="Z44" s="21">
        <v>0</v>
      </c>
      <c r="AA44" s="21">
        <v>1.7044022777673262E-2</v>
      </c>
      <c r="AB44" s="21">
        <v>7.8785928950036305E-3</v>
      </c>
      <c r="AC44" s="21">
        <v>0</v>
      </c>
      <c r="AD44" s="21">
        <v>0</v>
      </c>
      <c r="AE44" s="21">
        <v>0</v>
      </c>
      <c r="AG44" s="21">
        <v>2.079111140716355E-2</v>
      </c>
      <c r="AH44" s="21">
        <v>0</v>
      </c>
      <c r="AI44" s="21">
        <v>0</v>
      </c>
      <c r="AJ44" s="21">
        <v>0</v>
      </c>
      <c r="AK44" s="21">
        <v>7.3378312980322746E-3</v>
      </c>
      <c r="AL44" s="21">
        <v>0</v>
      </c>
      <c r="AM44" s="21">
        <v>0</v>
      </c>
    </row>
    <row r="45" spans="2:39" ht="32" x14ac:dyDescent="0.2">
      <c r="B45" s="20" t="s">
        <v>67</v>
      </c>
      <c r="C45" s="21">
        <v>4.6698620151080013E-2</v>
      </c>
      <c r="D45" s="21">
        <v>0</v>
      </c>
      <c r="E45" s="21">
        <v>1.1594623389917369E-2</v>
      </c>
      <c r="F45" s="21">
        <v>0</v>
      </c>
      <c r="G45" s="21">
        <v>0</v>
      </c>
      <c r="H45" s="21">
        <v>1.244801733831111E-2</v>
      </c>
      <c r="I45" s="21">
        <v>0.17997671149996711</v>
      </c>
      <c r="K45" s="21">
        <v>3.1833475375525243E-2</v>
      </c>
      <c r="L45" s="21">
        <v>6.1118665805691953E-2</v>
      </c>
      <c r="N45" s="21">
        <v>9.2147995274228275E-2</v>
      </c>
      <c r="O45" s="21">
        <v>6.584733655953795E-2</v>
      </c>
      <c r="P45" s="21">
        <v>7.5525969747400237E-2</v>
      </c>
      <c r="Q45" s="21">
        <v>0</v>
      </c>
      <c r="R45" s="21">
        <v>2.924036728750045E-2</v>
      </c>
      <c r="S45" s="21">
        <v>2.910573970081605E-2</v>
      </c>
      <c r="T45" s="21">
        <v>0</v>
      </c>
      <c r="U45" s="21">
        <v>4.0465433606028202E-2</v>
      </c>
      <c r="W45" s="21">
        <v>0.1183878683405265</v>
      </c>
      <c r="X45" s="21">
        <v>6.6432334327265211E-2</v>
      </c>
      <c r="Y45" s="21">
        <v>2.3128125868813309E-2</v>
      </c>
      <c r="Z45" s="21">
        <v>0</v>
      </c>
      <c r="AA45" s="21">
        <v>3.3052504593206723E-2</v>
      </c>
      <c r="AB45" s="21">
        <v>3.5401799828438947E-2</v>
      </c>
      <c r="AC45" s="21">
        <v>6.7693859899247463E-2</v>
      </c>
      <c r="AD45" s="21">
        <v>4.4594619424474777E-2</v>
      </c>
      <c r="AE45" s="21">
        <v>0</v>
      </c>
      <c r="AG45" s="21">
        <v>3.8332161402749892E-2</v>
      </c>
      <c r="AH45" s="21">
        <v>3.6400453501208872E-2</v>
      </c>
      <c r="AI45" s="21">
        <v>3.6192540967508929E-2</v>
      </c>
      <c r="AJ45" s="21">
        <v>2.0962240118787601E-2</v>
      </c>
      <c r="AK45" s="21">
        <v>5.0473628904079901E-2</v>
      </c>
      <c r="AL45" s="21">
        <v>0</v>
      </c>
      <c r="AM45" s="21">
        <v>0.18056575002905181</v>
      </c>
    </row>
    <row r="46" spans="2:39" ht="32" x14ac:dyDescent="0.2">
      <c r="B46" s="20" t="s">
        <v>68</v>
      </c>
      <c r="C46" s="21">
        <v>3.1518641266233383E-2</v>
      </c>
      <c r="D46" s="21">
        <v>0</v>
      </c>
      <c r="E46" s="21">
        <v>3.4783870169752117E-2</v>
      </c>
      <c r="F46" s="21">
        <v>4.0240537396179978E-2</v>
      </c>
      <c r="G46" s="21">
        <v>5.6042044759911432E-2</v>
      </c>
      <c r="H46" s="21">
        <v>6.3097072841026156E-2</v>
      </c>
      <c r="I46" s="21">
        <v>0</v>
      </c>
      <c r="K46" s="21">
        <v>3.566536966187512E-2</v>
      </c>
      <c r="L46" s="21">
        <v>2.7944753139714829E-2</v>
      </c>
      <c r="N46" s="21">
        <v>0</v>
      </c>
      <c r="O46" s="21">
        <v>8.0552551755959587E-3</v>
      </c>
      <c r="P46" s="21">
        <v>0</v>
      </c>
      <c r="Q46" s="21">
        <v>0</v>
      </c>
      <c r="R46" s="21">
        <v>0</v>
      </c>
      <c r="S46" s="21">
        <v>5.5786564502419901E-2</v>
      </c>
      <c r="T46" s="21">
        <v>9.7009864637271959E-2</v>
      </c>
      <c r="U46" s="21">
        <v>6.5931214652979325E-2</v>
      </c>
      <c r="W46" s="21">
        <v>2.7924612353475441E-2</v>
      </c>
      <c r="X46" s="21">
        <v>5.2455880412260536E-3</v>
      </c>
      <c r="Y46" s="21">
        <v>0</v>
      </c>
      <c r="Z46" s="21">
        <v>0</v>
      </c>
      <c r="AA46" s="21">
        <v>1.2060972374849349E-2</v>
      </c>
      <c r="AB46" s="21">
        <v>6.0545865152513638E-2</v>
      </c>
      <c r="AC46" s="21">
        <v>6.1057201935765887E-2</v>
      </c>
      <c r="AD46" s="21">
        <v>6.0984921612804409E-2</v>
      </c>
      <c r="AE46" s="21">
        <v>0</v>
      </c>
      <c r="AG46" s="21">
        <v>3.0570979961890211E-2</v>
      </c>
      <c r="AH46" s="21">
        <v>5.5981307373569253E-2</v>
      </c>
      <c r="AI46" s="21">
        <v>0</v>
      </c>
      <c r="AJ46" s="21">
        <v>0</v>
      </c>
      <c r="AK46" s="21">
        <v>5.1949971885390932E-2</v>
      </c>
      <c r="AL46" s="21">
        <v>0</v>
      </c>
      <c r="AM46" s="21">
        <v>6.8523202304267256E-2</v>
      </c>
    </row>
    <row r="47" spans="2:39" ht="32" x14ac:dyDescent="0.2">
      <c r="B47" s="20" t="s">
        <v>69</v>
      </c>
      <c r="C47" s="21">
        <v>6.790546662234438E-3</v>
      </c>
      <c r="D47" s="21">
        <v>0</v>
      </c>
      <c r="E47" s="21">
        <v>8.1924997012839673E-3</v>
      </c>
      <c r="F47" s="21">
        <v>6.0126416463513552E-3</v>
      </c>
      <c r="G47" s="21">
        <v>1.359919445194132E-2</v>
      </c>
      <c r="H47" s="21">
        <v>1.4218266042967651E-2</v>
      </c>
      <c r="I47" s="21">
        <v>0</v>
      </c>
      <c r="K47" s="21">
        <v>2.6731504979693932E-3</v>
      </c>
      <c r="L47" s="21">
        <v>1.072277155529042E-2</v>
      </c>
      <c r="N47" s="21">
        <v>0</v>
      </c>
      <c r="O47" s="21">
        <v>4.1200593965691999E-3</v>
      </c>
      <c r="P47" s="21">
        <v>0</v>
      </c>
      <c r="Q47" s="21">
        <v>0</v>
      </c>
      <c r="R47" s="21">
        <v>1.041395365210071E-2</v>
      </c>
      <c r="S47" s="21">
        <v>8.1779038651583532E-3</v>
      </c>
      <c r="T47" s="21">
        <v>2.4129560223688711E-2</v>
      </c>
      <c r="U47" s="21">
        <v>9.5363654393830904E-3</v>
      </c>
      <c r="W47" s="21">
        <v>0</v>
      </c>
      <c r="X47" s="21">
        <v>0</v>
      </c>
      <c r="Y47" s="21">
        <v>0</v>
      </c>
      <c r="Z47" s="21">
        <v>0</v>
      </c>
      <c r="AA47" s="21">
        <v>1.275315145744493E-2</v>
      </c>
      <c r="AB47" s="21">
        <v>8.875582661639252E-3</v>
      </c>
      <c r="AC47" s="21">
        <v>1.155415815708472E-2</v>
      </c>
      <c r="AD47" s="21">
        <v>1.566982568917967E-2</v>
      </c>
      <c r="AE47" s="21">
        <v>0</v>
      </c>
      <c r="AG47" s="21">
        <v>8.3281190127006081E-3</v>
      </c>
      <c r="AH47" s="21">
        <v>1.4344535215880279E-2</v>
      </c>
      <c r="AI47" s="21">
        <v>0</v>
      </c>
      <c r="AJ47" s="21">
        <v>0</v>
      </c>
      <c r="AK47" s="21">
        <v>0</v>
      </c>
      <c r="AL47" s="21">
        <v>0</v>
      </c>
      <c r="AM47" s="21">
        <v>3.4412109045240717E-2</v>
      </c>
    </row>
    <row r="48" spans="2:39" ht="16" x14ac:dyDescent="0.2">
      <c r="B48" s="20" t="s">
        <v>70</v>
      </c>
      <c r="C48" s="21">
        <v>1.7021387223433041E-3</v>
      </c>
      <c r="D48" s="21">
        <v>0</v>
      </c>
      <c r="E48" s="21">
        <v>0</v>
      </c>
      <c r="F48" s="21">
        <v>9.9814390219514961E-3</v>
      </c>
      <c r="G48" s="21">
        <v>0</v>
      </c>
      <c r="H48" s="21">
        <v>0</v>
      </c>
      <c r="I48" s="21">
        <v>0</v>
      </c>
      <c r="K48" s="21">
        <v>0</v>
      </c>
      <c r="L48" s="21">
        <v>3.316596543995231E-3</v>
      </c>
      <c r="N48" s="21">
        <v>0</v>
      </c>
      <c r="O48" s="21">
        <v>0</v>
      </c>
      <c r="P48" s="21">
        <v>0</v>
      </c>
      <c r="Q48" s="21">
        <v>0</v>
      </c>
      <c r="R48" s="21">
        <v>0</v>
      </c>
      <c r="S48" s="21">
        <v>0</v>
      </c>
      <c r="T48" s="21">
        <v>4.0976174828786668E-2</v>
      </c>
      <c r="U48" s="21">
        <v>0</v>
      </c>
      <c r="W48" s="21">
        <v>0</v>
      </c>
      <c r="X48" s="21">
        <v>0</v>
      </c>
      <c r="Y48" s="21">
        <v>0</v>
      </c>
      <c r="Z48" s="21">
        <v>0</v>
      </c>
      <c r="AA48" s="21">
        <v>1.048128332285698E-2</v>
      </c>
      <c r="AB48" s="21">
        <v>0</v>
      </c>
      <c r="AC48" s="21">
        <v>0</v>
      </c>
      <c r="AD48" s="21">
        <v>0</v>
      </c>
      <c r="AE48" s="21">
        <v>0</v>
      </c>
      <c r="AG48" s="21">
        <v>0</v>
      </c>
      <c r="AH48" s="21">
        <v>0</v>
      </c>
      <c r="AI48" s="21">
        <v>0</v>
      </c>
      <c r="AJ48" s="21">
        <v>0</v>
      </c>
      <c r="AK48" s="21">
        <v>9.0248516812300242E-3</v>
      </c>
      <c r="AL48" s="21">
        <v>0</v>
      </c>
      <c r="AM48" s="21">
        <v>0</v>
      </c>
    </row>
    <row r="50" spans="2:39" ht="32" x14ac:dyDescent="0.2">
      <c r="B50" s="17" t="s">
        <v>71</v>
      </c>
    </row>
    <row r="51" spans="2:39" ht="16" x14ac:dyDescent="0.2">
      <c r="B51" s="18" t="s">
        <v>18</v>
      </c>
    </row>
    <row r="52" spans="2:39" x14ac:dyDescent="0.2">
      <c r="B52" s="13" t="s">
        <v>53</v>
      </c>
      <c r="C52" s="19">
        <v>406</v>
      </c>
      <c r="D52" s="19">
        <v>16</v>
      </c>
      <c r="E52" s="19">
        <v>63</v>
      </c>
      <c r="F52" s="19">
        <v>86</v>
      </c>
      <c r="G52" s="19">
        <v>73</v>
      </c>
      <c r="H52" s="19">
        <v>87</v>
      </c>
      <c r="I52" s="19">
        <v>81</v>
      </c>
      <c r="K52" s="19">
        <v>185</v>
      </c>
      <c r="L52" s="19">
        <v>219</v>
      </c>
      <c r="N52" s="19">
        <v>33</v>
      </c>
      <c r="O52" s="19">
        <v>99</v>
      </c>
      <c r="P52" s="19">
        <v>23</v>
      </c>
      <c r="Q52" s="19">
        <v>12</v>
      </c>
      <c r="R52" s="19">
        <v>38</v>
      </c>
      <c r="S52" s="19">
        <v>132</v>
      </c>
      <c r="T52" s="19">
        <v>15</v>
      </c>
      <c r="U52" s="19">
        <v>54</v>
      </c>
      <c r="W52" s="19">
        <v>28</v>
      </c>
      <c r="X52" s="19">
        <v>72</v>
      </c>
      <c r="Y52" s="19">
        <v>18</v>
      </c>
      <c r="Z52" s="19">
        <v>21</v>
      </c>
      <c r="AA52" s="19">
        <v>69</v>
      </c>
      <c r="AB52" s="19">
        <v>124</v>
      </c>
      <c r="AC52" s="19">
        <v>27</v>
      </c>
      <c r="AD52" s="19">
        <v>40</v>
      </c>
      <c r="AE52" s="19">
        <v>7</v>
      </c>
      <c r="AG52" s="19">
        <v>74</v>
      </c>
      <c r="AH52" s="19">
        <v>89</v>
      </c>
      <c r="AI52" s="19">
        <v>84</v>
      </c>
      <c r="AJ52" s="19">
        <v>54</v>
      </c>
      <c r="AK52" s="19">
        <v>73</v>
      </c>
      <c r="AL52" s="19">
        <v>3</v>
      </c>
      <c r="AM52" s="19">
        <v>29</v>
      </c>
    </row>
    <row r="53" spans="2:39" x14ac:dyDescent="0.2">
      <c r="B53" s="15" t="s">
        <v>54</v>
      </c>
      <c r="C53" s="19">
        <v>406</v>
      </c>
      <c r="D53" s="19">
        <v>44</v>
      </c>
      <c r="E53" s="19">
        <v>69</v>
      </c>
      <c r="F53" s="19">
        <v>69</v>
      </c>
      <c r="G53" s="19">
        <v>62</v>
      </c>
      <c r="H53" s="19">
        <v>65</v>
      </c>
      <c r="I53" s="19">
        <v>96</v>
      </c>
      <c r="K53" s="19">
        <v>196</v>
      </c>
      <c r="L53" s="19">
        <v>208</v>
      </c>
      <c r="N53" s="19">
        <v>37</v>
      </c>
      <c r="O53" s="19">
        <v>101</v>
      </c>
      <c r="P53" s="19">
        <v>26</v>
      </c>
      <c r="Q53" s="19">
        <v>10</v>
      </c>
      <c r="R53" s="19">
        <v>41</v>
      </c>
      <c r="S53" s="19">
        <v>116</v>
      </c>
      <c r="T53" s="19">
        <v>17</v>
      </c>
      <c r="U53" s="19">
        <v>59</v>
      </c>
      <c r="W53" s="19">
        <v>28</v>
      </c>
      <c r="X53" s="19">
        <v>78</v>
      </c>
      <c r="Y53" s="19">
        <v>21</v>
      </c>
      <c r="Z53" s="19">
        <v>26</v>
      </c>
      <c r="AA53" s="19">
        <v>66</v>
      </c>
      <c r="AB53" s="19">
        <v>107</v>
      </c>
      <c r="AC53" s="19">
        <v>35</v>
      </c>
      <c r="AD53" s="19">
        <v>36</v>
      </c>
      <c r="AE53" s="19">
        <v>9</v>
      </c>
      <c r="AG53" s="19">
        <v>67</v>
      </c>
      <c r="AH53" s="19">
        <v>87</v>
      </c>
      <c r="AI53" s="19">
        <v>88</v>
      </c>
      <c r="AJ53" s="19">
        <v>57</v>
      </c>
      <c r="AK53" s="19">
        <v>77</v>
      </c>
      <c r="AL53" s="19">
        <v>3</v>
      </c>
      <c r="AM53" s="19">
        <v>28</v>
      </c>
    </row>
    <row r="54" spans="2:39" ht="16" x14ac:dyDescent="0.2">
      <c r="B54" s="20" t="s">
        <v>72</v>
      </c>
      <c r="C54" s="21">
        <v>2.974401871131525E-2</v>
      </c>
      <c r="D54" s="21">
        <v>0.1017431895996702</v>
      </c>
      <c r="E54" s="21">
        <v>5.6660797731335283E-2</v>
      </c>
      <c r="F54" s="21">
        <v>1.6927457290476629E-2</v>
      </c>
      <c r="G54" s="21">
        <v>6.7995972259706607E-3</v>
      </c>
      <c r="H54" s="21">
        <v>1.4218266042967651E-2</v>
      </c>
      <c r="I54" s="21">
        <v>1.2365843582085629E-2</v>
      </c>
      <c r="K54" s="21">
        <v>3.122264319074201E-2</v>
      </c>
      <c r="L54" s="21">
        <v>2.8656046029157611E-2</v>
      </c>
      <c r="N54" s="21">
        <v>0</v>
      </c>
      <c r="O54" s="21">
        <v>3.3993331301058007E-2</v>
      </c>
      <c r="P54" s="21">
        <v>0</v>
      </c>
      <c r="Q54" s="21">
        <v>0</v>
      </c>
      <c r="R54" s="21">
        <v>0</v>
      </c>
      <c r="S54" s="21">
        <v>0</v>
      </c>
      <c r="T54" s="21">
        <v>0.33050860544442018</v>
      </c>
      <c r="U54" s="21">
        <v>5.2059132708891682E-2</v>
      </c>
      <c r="W54" s="21">
        <v>0</v>
      </c>
      <c r="X54" s="21">
        <v>2.9166085027505451E-2</v>
      </c>
      <c r="Y54" s="21">
        <v>0</v>
      </c>
      <c r="Z54" s="21">
        <v>0</v>
      </c>
      <c r="AA54" s="21">
        <v>1.7775139977998719E-2</v>
      </c>
      <c r="AB54" s="21">
        <v>0</v>
      </c>
      <c r="AC54" s="21">
        <v>0.1335141734508038</v>
      </c>
      <c r="AD54" s="21">
        <v>0.1098482099543637</v>
      </c>
      <c r="AE54" s="21">
        <v>0</v>
      </c>
      <c r="AG54" s="21">
        <v>1.416464428992481E-2</v>
      </c>
      <c r="AH54" s="21">
        <v>3.3301464625534238E-2</v>
      </c>
      <c r="AI54" s="21">
        <v>1.539617837721982E-2</v>
      </c>
      <c r="AJ54" s="21">
        <v>0</v>
      </c>
      <c r="AK54" s="21">
        <v>2.9548947936046729E-2</v>
      </c>
      <c r="AL54" s="21">
        <v>0</v>
      </c>
      <c r="AM54" s="21">
        <v>0.16741116841010301</v>
      </c>
    </row>
    <row r="55" spans="2:39" ht="16" x14ac:dyDescent="0.2">
      <c r="B55" s="20" t="s">
        <v>73</v>
      </c>
      <c r="C55" s="21">
        <v>2.6489162689862431E-2</v>
      </c>
      <c r="D55" s="21">
        <v>6.2860976266608581E-2</v>
      </c>
      <c r="E55" s="21">
        <v>2.7796808372838561E-2</v>
      </c>
      <c r="F55" s="21">
        <v>2.668068673926061E-2</v>
      </c>
      <c r="G55" s="21">
        <v>3.2040292279230921E-2</v>
      </c>
      <c r="H55" s="21">
        <v>1.5988514747624191E-2</v>
      </c>
      <c r="I55" s="21">
        <v>1.2365843582085629E-2</v>
      </c>
      <c r="K55" s="21">
        <v>2.586159177000363E-2</v>
      </c>
      <c r="L55" s="21">
        <v>2.7344892408638272E-2</v>
      </c>
      <c r="N55" s="21">
        <v>0</v>
      </c>
      <c r="O55" s="21">
        <v>2.5106020722401971E-2</v>
      </c>
      <c r="P55" s="21">
        <v>0</v>
      </c>
      <c r="Q55" s="21">
        <v>0</v>
      </c>
      <c r="R55" s="21">
        <v>2.1351661495549162E-2</v>
      </c>
      <c r="S55" s="21">
        <v>5.0474127108730477E-2</v>
      </c>
      <c r="T55" s="21">
        <v>0</v>
      </c>
      <c r="U55" s="21">
        <v>2.547278862223238E-2</v>
      </c>
      <c r="W55" s="21">
        <v>4.1861834668362179E-2</v>
      </c>
      <c r="X55" s="21">
        <v>1.0088855374951321E-2</v>
      </c>
      <c r="Y55" s="21">
        <v>0</v>
      </c>
      <c r="Z55" s="21">
        <v>0</v>
      </c>
      <c r="AA55" s="21">
        <v>3.5190178878207239E-2</v>
      </c>
      <c r="AB55" s="21">
        <v>4.6461555873995711E-2</v>
      </c>
      <c r="AC55" s="21">
        <v>2.6659741465718749E-2</v>
      </c>
      <c r="AD55" s="21">
        <v>1.566982568917967E-2</v>
      </c>
      <c r="AE55" s="21">
        <v>0</v>
      </c>
      <c r="AG55" s="21">
        <v>8.3281190127006081E-3</v>
      </c>
      <c r="AH55" s="21">
        <v>7.4091491409744872E-2</v>
      </c>
      <c r="AI55" s="21">
        <v>1.357017003104289E-2</v>
      </c>
      <c r="AJ55" s="21">
        <v>0</v>
      </c>
      <c r="AK55" s="21">
        <v>2.6546857402452731E-2</v>
      </c>
      <c r="AL55" s="21">
        <v>0</v>
      </c>
      <c r="AM55" s="21">
        <v>1.8988294138853549E-2</v>
      </c>
    </row>
    <row r="56" spans="2:39" ht="16" x14ac:dyDescent="0.2">
      <c r="B56" s="20" t="s">
        <v>74</v>
      </c>
      <c r="C56" s="21">
        <v>5.5068136948200251E-2</v>
      </c>
      <c r="D56" s="21">
        <v>7.7285501298835449E-2</v>
      </c>
      <c r="E56" s="21">
        <v>4.3965950008960017E-2</v>
      </c>
      <c r="F56" s="21">
        <v>5.7062767049240889E-2</v>
      </c>
      <c r="G56" s="21">
        <v>3.7690021590597277E-2</v>
      </c>
      <c r="H56" s="21">
        <v>7.5675258555820205E-2</v>
      </c>
      <c r="I56" s="21">
        <v>4.8684883490803049E-2</v>
      </c>
      <c r="K56" s="21">
        <v>6.1835716359467281E-2</v>
      </c>
      <c r="L56" s="21">
        <v>4.9271999827011928E-2</v>
      </c>
      <c r="N56" s="21">
        <v>0.16747476544790449</v>
      </c>
      <c r="O56" s="21">
        <v>4.9195048492908552E-2</v>
      </c>
      <c r="P56" s="21">
        <v>3.9561661557594739E-2</v>
      </c>
      <c r="Q56" s="21">
        <v>9.1904683068362664E-2</v>
      </c>
      <c r="R56" s="21">
        <v>0</v>
      </c>
      <c r="S56" s="21">
        <v>3.7854846095373422E-2</v>
      </c>
      <c r="T56" s="21">
        <v>4.0976174828786668E-2</v>
      </c>
      <c r="U56" s="21">
        <v>7.2195622116992486E-2</v>
      </c>
      <c r="W56" s="21">
        <v>0.1326042946136268</v>
      </c>
      <c r="X56" s="21">
        <v>2.840400146996663E-2</v>
      </c>
      <c r="Y56" s="21">
        <v>0</v>
      </c>
      <c r="Z56" s="21">
        <v>6.1916354757531947E-2</v>
      </c>
      <c r="AA56" s="21">
        <v>4.2194503283190993E-2</v>
      </c>
      <c r="AB56" s="21">
        <v>4.396979602348295E-2</v>
      </c>
      <c r="AC56" s="21">
        <v>0.1554731537366755</v>
      </c>
      <c r="AD56" s="21">
        <v>5.0478576476929271E-2</v>
      </c>
      <c r="AE56" s="21">
        <v>0</v>
      </c>
      <c r="AG56" s="21">
        <v>6.6393396066706856E-2</v>
      </c>
      <c r="AH56" s="21">
        <v>8.3734584183020239E-2</v>
      </c>
      <c r="AI56" s="21">
        <v>7.8262958962861222E-3</v>
      </c>
      <c r="AJ56" s="21">
        <v>3.9267198018332901E-2</v>
      </c>
      <c r="AK56" s="21">
        <v>7.788057371547627E-2</v>
      </c>
      <c r="AL56" s="21">
        <v>0</v>
      </c>
      <c r="AM56" s="21">
        <v>6.2119893379847177E-2</v>
      </c>
    </row>
    <row r="57" spans="2:39" ht="16" x14ac:dyDescent="0.2">
      <c r="B57" s="20" t="s">
        <v>75</v>
      </c>
      <c r="C57" s="21">
        <v>7.6484488473942402E-2</v>
      </c>
      <c r="D57" s="21">
        <v>0.13681993423512759</v>
      </c>
      <c r="E57" s="21">
        <v>6.0129659182458828E-2</v>
      </c>
      <c r="F57" s="21">
        <v>2.7153887776577141E-2</v>
      </c>
      <c r="G57" s="21">
        <v>6.8841885528781302E-2</v>
      </c>
      <c r="H57" s="21">
        <v>6.7644231136406344E-2</v>
      </c>
      <c r="I57" s="21">
        <v>0.10698707419305831</v>
      </c>
      <c r="K57" s="21">
        <v>3.8008160479183747E-2</v>
      </c>
      <c r="L57" s="21">
        <v>0.11336164692309431</v>
      </c>
      <c r="N57" s="21">
        <v>7.7381247270614142E-2</v>
      </c>
      <c r="O57" s="21">
        <v>4.469156063383959E-2</v>
      </c>
      <c r="P57" s="21">
        <v>0.156244663725887</v>
      </c>
      <c r="Q57" s="21">
        <v>8.7972434611167757E-2</v>
      </c>
      <c r="R57" s="21">
        <v>8.7337572992339477E-2</v>
      </c>
      <c r="S57" s="21">
        <v>5.7920759172211997E-2</v>
      </c>
      <c r="T57" s="21">
        <v>0</v>
      </c>
      <c r="U57" s="21">
        <v>0.1438187704704133</v>
      </c>
      <c r="W57" s="21">
        <v>0.1273407839873397</v>
      </c>
      <c r="X57" s="21">
        <v>2.5534496617560749E-2</v>
      </c>
      <c r="Y57" s="21">
        <v>0.1553872202245479</v>
      </c>
      <c r="Z57" s="21">
        <v>0.14449718130794481</v>
      </c>
      <c r="AA57" s="21">
        <v>7.6563321574022083E-2</v>
      </c>
      <c r="AB57" s="21">
        <v>6.6675105486228917E-2</v>
      </c>
      <c r="AC57" s="21">
        <v>0.1278735840914994</v>
      </c>
      <c r="AD57" s="21">
        <v>0</v>
      </c>
      <c r="AE57" s="21">
        <v>0.19295119073119249</v>
      </c>
      <c r="AG57" s="21">
        <v>4.6008564884165798E-2</v>
      </c>
      <c r="AH57" s="21">
        <v>9.2243345383080794E-2</v>
      </c>
      <c r="AI57" s="21">
        <v>7.9578849365941187E-2</v>
      </c>
      <c r="AJ57" s="21">
        <v>1.2170697459389319E-2</v>
      </c>
      <c r="AK57" s="21">
        <v>0.10573730104519979</v>
      </c>
      <c r="AL57" s="21">
        <v>0</v>
      </c>
      <c r="AM57" s="21">
        <v>0.15056818456548171</v>
      </c>
    </row>
    <row r="58" spans="2:39" ht="16" x14ac:dyDescent="0.2">
      <c r="B58" s="20" t="s">
        <v>76</v>
      </c>
      <c r="C58" s="21">
        <v>8.2317428627749101E-2</v>
      </c>
      <c r="D58" s="21">
        <v>6.1368896230282161E-2</v>
      </c>
      <c r="E58" s="21">
        <v>3.9954987776419572E-2</v>
      </c>
      <c r="F58" s="21">
        <v>5.2661965399134668E-2</v>
      </c>
      <c r="G58" s="21">
        <v>0.1069286173936532</v>
      </c>
      <c r="H58" s="21">
        <v>0.16407147231336849</v>
      </c>
      <c r="I58" s="21">
        <v>7.1915716910818814E-2</v>
      </c>
      <c r="K58" s="21">
        <v>4.9320425574897117E-2</v>
      </c>
      <c r="L58" s="21">
        <v>0.1141114549954842</v>
      </c>
      <c r="N58" s="21">
        <v>0.13871239801227739</v>
      </c>
      <c r="O58" s="21">
        <v>6.6234855254167238E-2</v>
      </c>
      <c r="P58" s="21">
        <v>0.1330175000773641</v>
      </c>
      <c r="Q58" s="21">
        <v>6.2795735122651172E-2</v>
      </c>
      <c r="R58" s="21">
        <v>7.4364610670549405E-2</v>
      </c>
      <c r="S58" s="21">
        <v>7.6661804788759294E-2</v>
      </c>
      <c r="T58" s="21">
        <v>0.1267561352623377</v>
      </c>
      <c r="U58" s="21">
        <v>5.934212130988703E-2</v>
      </c>
      <c r="W58" s="21">
        <v>1.7332099501901059E-2</v>
      </c>
      <c r="X58" s="21">
        <v>0.10000446138706209</v>
      </c>
      <c r="Y58" s="21">
        <v>0.15409850379998469</v>
      </c>
      <c r="Z58" s="21">
        <v>3.3330197586408442E-2</v>
      </c>
      <c r="AA58" s="21">
        <v>6.6238539665689614E-2</v>
      </c>
      <c r="AB58" s="21">
        <v>7.9051047163918392E-2</v>
      </c>
      <c r="AC58" s="21">
        <v>8.2808497110417448E-2</v>
      </c>
      <c r="AD58" s="21">
        <v>0.1073671494859236</v>
      </c>
      <c r="AE58" s="21">
        <v>0.16456023304325429</v>
      </c>
      <c r="AG58" s="21">
        <v>0.15858519857083189</v>
      </c>
      <c r="AH58" s="21">
        <v>0.12656383271413979</v>
      </c>
      <c r="AI58" s="21">
        <v>4.9066117257261808E-2</v>
      </c>
      <c r="AJ58" s="21">
        <v>3.3883238815381717E-2</v>
      </c>
      <c r="AK58" s="21">
        <v>1.6173514543484421E-2</v>
      </c>
      <c r="AL58" s="21">
        <v>0</v>
      </c>
      <c r="AM58" s="21">
        <v>0.15388349162365311</v>
      </c>
    </row>
    <row r="59" spans="2:39" ht="16" x14ac:dyDescent="0.2">
      <c r="B59" s="20" t="s">
        <v>77</v>
      </c>
      <c r="C59" s="21">
        <v>0.1193701476125415</v>
      </c>
      <c r="D59" s="21">
        <v>2.866060244261457E-2</v>
      </c>
      <c r="E59" s="21">
        <v>0.14510441886008191</v>
      </c>
      <c r="F59" s="21">
        <v>0.119855126638354</v>
      </c>
      <c r="G59" s="21">
        <v>0.17091045865864729</v>
      </c>
      <c r="H59" s="21">
        <v>6.3211876445168791E-2</v>
      </c>
      <c r="I59" s="21">
        <v>0.14677293911244749</v>
      </c>
      <c r="K59" s="21">
        <v>0.1090832961010115</v>
      </c>
      <c r="L59" s="21">
        <v>0.1241805006740641</v>
      </c>
      <c r="N59" s="21">
        <v>0.1077882045967926</v>
      </c>
      <c r="O59" s="21">
        <v>0.123159861760614</v>
      </c>
      <c r="P59" s="21">
        <v>7.7055249383739102E-2</v>
      </c>
      <c r="Q59" s="21">
        <v>0.13387172280540599</v>
      </c>
      <c r="R59" s="21">
        <v>0.1058919450056607</v>
      </c>
      <c r="S59" s="21">
        <v>0.16066396535893759</v>
      </c>
      <c r="T59" s="21">
        <v>7.4689275744037331E-2</v>
      </c>
      <c r="U59" s="21">
        <v>7.7515262465983212E-2</v>
      </c>
      <c r="W59" s="21">
        <v>0.10263996234709009</v>
      </c>
      <c r="X59" s="21">
        <v>0.14681306755058859</v>
      </c>
      <c r="Y59" s="21">
        <v>9.5009334635129769E-2</v>
      </c>
      <c r="Z59" s="21">
        <v>7.499515530968702E-2</v>
      </c>
      <c r="AA59" s="21">
        <v>0.1082590450354914</v>
      </c>
      <c r="AB59" s="21">
        <v>0.15261571721990691</v>
      </c>
      <c r="AC59" s="21">
        <v>6.3403247606791918E-2</v>
      </c>
      <c r="AD59" s="21">
        <v>8.7247236096001587E-2</v>
      </c>
      <c r="AE59" s="21">
        <v>0.157530609980993</v>
      </c>
      <c r="AG59" s="21">
        <v>0.1720067830964217</v>
      </c>
      <c r="AH59" s="21">
        <v>8.1862978144622331E-2</v>
      </c>
      <c r="AI59" s="21">
        <v>8.0102492951143453E-2</v>
      </c>
      <c r="AJ59" s="21">
        <v>0.20761697223771541</v>
      </c>
      <c r="AK59" s="21">
        <v>8.7573834497485056E-2</v>
      </c>
      <c r="AL59" s="21">
        <v>0.2230367668236205</v>
      </c>
      <c r="AM59" s="21">
        <v>0.13008057639793091</v>
      </c>
    </row>
    <row r="60" spans="2:39" ht="16" x14ac:dyDescent="0.2">
      <c r="B60" s="20" t="s">
        <v>78</v>
      </c>
      <c r="C60" s="21">
        <v>8.7116461926750891E-2</v>
      </c>
      <c r="D60" s="21">
        <v>0.21419027416662631</v>
      </c>
      <c r="E60" s="21">
        <v>0.1079850399456658</v>
      </c>
      <c r="F60" s="21">
        <v>7.1880080147756403E-2</v>
      </c>
      <c r="G60" s="21">
        <v>3.7689613304409023E-2</v>
      </c>
      <c r="H60" s="21">
        <v>0.1279149190599681</v>
      </c>
      <c r="I60" s="21">
        <v>2.9622984154480489E-2</v>
      </c>
      <c r="K60" s="21">
        <v>0.1035743672240181</v>
      </c>
      <c r="L60" s="21">
        <v>6.8522571797976523E-2</v>
      </c>
      <c r="N60" s="21">
        <v>8.7337490504314427E-2</v>
      </c>
      <c r="O60" s="21">
        <v>9.6664251937173762E-2</v>
      </c>
      <c r="P60" s="21">
        <v>2.6303967288567161E-2</v>
      </c>
      <c r="Q60" s="21">
        <v>0.18554054994877561</v>
      </c>
      <c r="R60" s="21">
        <v>5.7651263183309313E-2</v>
      </c>
      <c r="S60" s="21">
        <v>7.3288225620746481E-2</v>
      </c>
      <c r="T60" s="21">
        <v>0.23054766145687119</v>
      </c>
      <c r="U60" s="21">
        <v>8.8124310551468923E-2</v>
      </c>
      <c r="W60" s="21">
        <v>0.1078081145110201</v>
      </c>
      <c r="X60" s="21">
        <v>8.3919200515523637E-2</v>
      </c>
      <c r="Y60" s="21">
        <v>5.0840797934317589E-2</v>
      </c>
      <c r="Z60" s="21">
        <v>6.8718860050876504E-2</v>
      </c>
      <c r="AA60" s="21">
        <v>4.6145978484951042E-2</v>
      </c>
      <c r="AB60" s="21">
        <v>6.666235628207845E-2</v>
      </c>
      <c r="AC60" s="21">
        <v>7.8440970098389753E-2</v>
      </c>
      <c r="AD60" s="21">
        <v>0.20046569909166681</v>
      </c>
      <c r="AE60" s="21">
        <v>0.32025327023878541</v>
      </c>
      <c r="AG60" s="21">
        <v>9.4332877694828149E-2</v>
      </c>
      <c r="AH60" s="21">
        <v>9.3866915624774699E-2</v>
      </c>
      <c r="AI60" s="21">
        <v>6.3371859095570762E-2</v>
      </c>
      <c r="AJ60" s="21">
        <v>0.1233159951567291</v>
      </c>
      <c r="AK60" s="21">
        <v>9.0047272297785891E-2</v>
      </c>
      <c r="AL60" s="21">
        <v>0</v>
      </c>
      <c r="AM60" s="21">
        <v>4.9553826951208017E-2</v>
      </c>
    </row>
    <row r="61" spans="2:39" ht="16" x14ac:dyDescent="0.2">
      <c r="B61" s="20" t="s">
        <v>79</v>
      </c>
      <c r="C61" s="21">
        <v>5.6032519314691651E-2</v>
      </c>
      <c r="D61" s="21">
        <v>0</v>
      </c>
      <c r="E61" s="21">
        <v>5.5408674362323912E-2</v>
      </c>
      <c r="F61" s="21">
        <v>7.8680543236097897E-2</v>
      </c>
      <c r="G61" s="21">
        <v>1.535322521746587E-2</v>
      </c>
      <c r="H61" s="21">
        <v>9.9693162809609173E-2</v>
      </c>
      <c r="I61" s="21">
        <v>6.249237217006532E-2</v>
      </c>
      <c r="K61" s="21">
        <v>8.2018140890299074E-2</v>
      </c>
      <c r="L61" s="21">
        <v>3.2211587488989918E-2</v>
      </c>
      <c r="N61" s="21">
        <v>7.1869000882749834E-2</v>
      </c>
      <c r="O61" s="21">
        <v>7.5053507682275908E-2</v>
      </c>
      <c r="P61" s="21">
        <v>6.9208007652970402E-2</v>
      </c>
      <c r="Q61" s="21">
        <v>8.0707507087132146E-2</v>
      </c>
      <c r="R61" s="21">
        <v>8.5402567081142328E-2</v>
      </c>
      <c r="S61" s="21">
        <v>4.1192736743999141E-2</v>
      </c>
      <c r="T61" s="21">
        <v>0</v>
      </c>
      <c r="U61" s="21">
        <v>2.853562527701816E-2</v>
      </c>
      <c r="W61" s="21">
        <v>7.2428666139012124E-2</v>
      </c>
      <c r="X61" s="21">
        <v>4.820318436669372E-2</v>
      </c>
      <c r="Y61" s="21">
        <v>8.5333663976425847E-2</v>
      </c>
      <c r="Z61" s="21">
        <v>2.9891729253292299E-2</v>
      </c>
      <c r="AA61" s="21">
        <v>0.1055714259467027</v>
      </c>
      <c r="AB61" s="21">
        <v>5.494811276055396E-2</v>
      </c>
      <c r="AC61" s="21">
        <v>2.7064622724799071E-2</v>
      </c>
      <c r="AD61" s="21">
        <v>1.5808569298311901E-2</v>
      </c>
      <c r="AE61" s="21">
        <v>0</v>
      </c>
      <c r="AG61" s="21">
        <v>4.9690713003323887E-2</v>
      </c>
      <c r="AH61" s="21">
        <v>7.3388266903274907E-2</v>
      </c>
      <c r="AI61" s="21">
        <v>7.8711851102550384E-2</v>
      </c>
      <c r="AJ61" s="21">
        <v>1.9478012723665099E-2</v>
      </c>
      <c r="AK61" s="21">
        <v>5.169067520334495E-2</v>
      </c>
      <c r="AL61" s="21">
        <v>0</v>
      </c>
      <c r="AM61" s="21">
        <v>3.7494499428702047E-2</v>
      </c>
    </row>
    <row r="62" spans="2:39" ht="16" x14ac:dyDescent="0.2">
      <c r="B62" s="20" t="s">
        <v>80</v>
      </c>
      <c r="C62" s="21">
        <v>5.7335067531242179E-2</v>
      </c>
      <c r="D62" s="21">
        <v>0</v>
      </c>
      <c r="E62" s="21">
        <v>3.1498789570378959E-2</v>
      </c>
      <c r="F62" s="21">
        <v>0.10921912528593331</v>
      </c>
      <c r="G62" s="21">
        <v>3.7111003707574863E-2</v>
      </c>
      <c r="H62" s="21">
        <v>6.26143297346336E-2</v>
      </c>
      <c r="I62" s="21">
        <v>7.4111436338921088E-2</v>
      </c>
      <c r="K62" s="21">
        <v>5.1805343455334878E-2</v>
      </c>
      <c r="L62" s="21">
        <v>6.3101743635388258E-2</v>
      </c>
      <c r="N62" s="21">
        <v>2.294502916604519E-2</v>
      </c>
      <c r="O62" s="21">
        <v>6.9787179917804587E-2</v>
      </c>
      <c r="P62" s="21">
        <v>4.5304723103958069E-2</v>
      </c>
      <c r="Q62" s="21">
        <v>0.14242257625128901</v>
      </c>
      <c r="R62" s="21">
        <v>9.0237009706672824E-2</v>
      </c>
      <c r="S62" s="21">
        <v>5.1053250860171671E-2</v>
      </c>
      <c r="T62" s="21">
        <v>0</v>
      </c>
      <c r="U62" s="21">
        <v>5.4734291476262492E-2</v>
      </c>
      <c r="W62" s="21">
        <v>6.3826407871238028E-2</v>
      </c>
      <c r="X62" s="21">
        <v>6.8091649995407497E-2</v>
      </c>
      <c r="Y62" s="21">
        <v>0</v>
      </c>
      <c r="Z62" s="21">
        <v>0.1554107013155617</v>
      </c>
      <c r="AA62" s="21">
        <v>7.5616815617046362E-2</v>
      </c>
      <c r="AB62" s="21">
        <v>4.079227369523368E-2</v>
      </c>
      <c r="AC62" s="21">
        <v>0</v>
      </c>
      <c r="AD62" s="21">
        <v>7.7518988642336778E-2</v>
      </c>
      <c r="AE62" s="21">
        <v>0</v>
      </c>
      <c r="AG62" s="21">
        <v>5.1469579852034208E-2</v>
      </c>
      <c r="AH62" s="21">
        <v>2.7796945321512369E-2</v>
      </c>
      <c r="AI62" s="21">
        <v>0.1010342494616006</v>
      </c>
      <c r="AJ62" s="21">
        <v>5.594638097237712E-2</v>
      </c>
      <c r="AK62" s="21">
        <v>5.0583501060530521E-2</v>
      </c>
      <c r="AL62" s="21">
        <v>0</v>
      </c>
      <c r="AM62" s="21">
        <v>5.2918314335089242E-2</v>
      </c>
    </row>
    <row r="63" spans="2:39" ht="16" x14ac:dyDescent="0.2">
      <c r="B63" s="20" t="s">
        <v>81</v>
      </c>
      <c r="C63" s="21">
        <v>5.4502716364230208E-2</v>
      </c>
      <c r="D63" s="21">
        <v>0</v>
      </c>
      <c r="E63" s="21">
        <v>6.7403003430120581E-2</v>
      </c>
      <c r="F63" s="21">
        <v>6.1876994618152638E-2</v>
      </c>
      <c r="G63" s="21">
        <v>3.0890424364626631E-2</v>
      </c>
      <c r="H63" s="21">
        <v>8.2006461370253872E-2</v>
      </c>
      <c r="I63" s="21">
        <v>6.1516533510847557E-2</v>
      </c>
      <c r="K63" s="21">
        <v>4.9597959880153773E-2</v>
      </c>
      <c r="L63" s="21">
        <v>5.965438484410903E-2</v>
      </c>
      <c r="N63" s="21">
        <v>0</v>
      </c>
      <c r="O63" s="21">
        <v>5.1364955233012537E-2</v>
      </c>
      <c r="P63" s="21">
        <v>3.7919336687879897E-2</v>
      </c>
      <c r="Q63" s="21">
        <v>0</v>
      </c>
      <c r="R63" s="21">
        <v>0.1268070812353646</v>
      </c>
      <c r="S63" s="21">
        <v>5.0127610075783348E-2</v>
      </c>
      <c r="T63" s="21">
        <v>0</v>
      </c>
      <c r="U63" s="21">
        <v>8.4251960707338994E-2</v>
      </c>
      <c r="W63" s="21">
        <v>2.036242569641853E-2</v>
      </c>
      <c r="X63" s="21">
        <v>7.2970216028299256E-2</v>
      </c>
      <c r="Y63" s="21">
        <v>4.1602171534011259E-2</v>
      </c>
      <c r="Z63" s="21">
        <v>0</v>
      </c>
      <c r="AA63" s="21">
        <v>0.1091623955560755</v>
      </c>
      <c r="AB63" s="21">
        <v>5.4404130226275382E-2</v>
      </c>
      <c r="AC63" s="21">
        <v>0</v>
      </c>
      <c r="AD63" s="21">
        <v>5.5652250337858339E-2</v>
      </c>
      <c r="AE63" s="21">
        <v>0</v>
      </c>
      <c r="AG63" s="21">
        <v>1.4788887040981359E-2</v>
      </c>
      <c r="AH63" s="21">
        <v>4.1787984356046567E-2</v>
      </c>
      <c r="AI63" s="21">
        <v>8.1944756085349985E-2</v>
      </c>
      <c r="AJ63" s="21">
        <v>4.8579879534112233E-2</v>
      </c>
      <c r="AK63" s="21">
        <v>8.6791396313385422E-2</v>
      </c>
      <c r="AL63" s="21">
        <v>0</v>
      </c>
      <c r="AM63" s="21">
        <v>3.2252802816708073E-2</v>
      </c>
    </row>
    <row r="64" spans="2:39" ht="16" x14ac:dyDescent="0.2">
      <c r="B64" s="20" t="s">
        <v>82</v>
      </c>
      <c r="C64" s="21">
        <v>8.7034857226632761E-2</v>
      </c>
      <c r="D64" s="21">
        <v>0</v>
      </c>
      <c r="E64" s="21">
        <v>0.10095815043964571</v>
      </c>
      <c r="F64" s="21">
        <v>6.6394395183536029E-2</v>
      </c>
      <c r="G64" s="21">
        <v>0.1141313985153207</v>
      </c>
      <c r="H64" s="21">
        <v>6.8850251664553275E-2</v>
      </c>
      <c r="I64" s="21">
        <v>0.12641453279153561</v>
      </c>
      <c r="K64" s="21">
        <v>8.9163258909702336E-2</v>
      </c>
      <c r="L64" s="21">
        <v>8.5914175495466344E-2</v>
      </c>
      <c r="N64" s="21">
        <v>0.14731225337561571</v>
      </c>
      <c r="O64" s="21">
        <v>7.4996668722934062E-2</v>
      </c>
      <c r="P64" s="21">
        <v>0.1115804821635548</v>
      </c>
      <c r="Q64" s="21">
        <v>0</v>
      </c>
      <c r="R64" s="21">
        <v>5.1489046751435209E-2</v>
      </c>
      <c r="S64" s="21">
        <v>0.11290156775775941</v>
      </c>
      <c r="T64" s="21">
        <v>0</v>
      </c>
      <c r="U64" s="21">
        <v>7.2232545931803852E-2</v>
      </c>
      <c r="W64" s="21">
        <v>0.11865640216980709</v>
      </c>
      <c r="X64" s="21">
        <v>0.10440217765300409</v>
      </c>
      <c r="Y64" s="21">
        <v>0.18250080306219529</v>
      </c>
      <c r="Z64" s="21">
        <v>2.2644352768249359E-2</v>
      </c>
      <c r="AA64" s="21">
        <v>3.792613523240352E-2</v>
      </c>
      <c r="AB64" s="21">
        <v>0.1212039151749011</v>
      </c>
      <c r="AC64" s="21">
        <v>7.0777454491111433E-2</v>
      </c>
      <c r="AD64" s="21">
        <v>2.0138496783232769E-2</v>
      </c>
      <c r="AE64" s="21">
        <v>8.2352348002887502E-2</v>
      </c>
      <c r="AG64" s="21">
        <v>7.5243788540322321E-2</v>
      </c>
      <c r="AH64" s="21">
        <v>8.8756013499100742E-2</v>
      </c>
      <c r="AI64" s="21">
        <v>0.1154088072552491</v>
      </c>
      <c r="AJ64" s="21">
        <v>8.695500896137516E-2</v>
      </c>
      <c r="AK64" s="21">
        <v>8.4879084631655E-2</v>
      </c>
      <c r="AL64" s="21">
        <v>0.35090186250455041</v>
      </c>
      <c r="AM64" s="21">
        <v>0</v>
      </c>
    </row>
    <row r="65" spans="2:39" ht="16" x14ac:dyDescent="0.2">
      <c r="B65" s="20" t="s">
        <v>83</v>
      </c>
      <c r="C65" s="21">
        <v>9.5993085822241822E-2</v>
      </c>
      <c r="D65" s="21">
        <v>0.1287680964119714</v>
      </c>
      <c r="E65" s="21">
        <v>8.5273139289939431E-2</v>
      </c>
      <c r="F65" s="21">
        <v>5.7449555537654858E-2</v>
      </c>
      <c r="G65" s="21">
        <v>0.13657608909730129</v>
      </c>
      <c r="H65" s="21">
        <v>6.3378235009431433E-2</v>
      </c>
      <c r="I65" s="21">
        <v>0.11219328155596051</v>
      </c>
      <c r="K65" s="21">
        <v>0.1004319056003771</v>
      </c>
      <c r="L65" s="21">
        <v>9.2794502172353271E-2</v>
      </c>
      <c r="N65" s="21">
        <v>9.4475215233962961E-2</v>
      </c>
      <c r="O65" s="21">
        <v>0.1193279240374344</v>
      </c>
      <c r="P65" s="21">
        <v>2.6907628680128581E-2</v>
      </c>
      <c r="Q65" s="21">
        <v>0.15198905598256429</v>
      </c>
      <c r="R65" s="21">
        <v>0.1033235284097951</v>
      </c>
      <c r="S65" s="21">
        <v>0.12374376501352211</v>
      </c>
      <c r="T65" s="21">
        <v>0.12022343467335481</v>
      </c>
      <c r="U65" s="21">
        <v>1.2016725710395941E-2</v>
      </c>
      <c r="W65" s="21">
        <v>9.5810576120030425E-2</v>
      </c>
      <c r="X65" s="21">
        <v>9.887991750491297E-2</v>
      </c>
      <c r="Y65" s="21">
        <v>0</v>
      </c>
      <c r="Z65" s="21">
        <v>0.1126849345053309</v>
      </c>
      <c r="AA65" s="21">
        <v>0.1131112915476038</v>
      </c>
      <c r="AB65" s="21">
        <v>8.9187649199691396E-2</v>
      </c>
      <c r="AC65" s="21">
        <v>0.1115520941118954</v>
      </c>
      <c r="AD65" s="21">
        <v>0.13177405836553979</v>
      </c>
      <c r="AE65" s="21">
        <v>0</v>
      </c>
      <c r="AG65" s="21">
        <v>7.4759212307808534E-2</v>
      </c>
      <c r="AH65" s="21">
        <v>9.8970768728575728E-2</v>
      </c>
      <c r="AI65" s="21">
        <v>0.1404945306610442</v>
      </c>
      <c r="AJ65" s="21">
        <v>0.1182238153561168</v>
      </c>
      <c r="AK65" s="21">
        <v>8.1677470093672752E-2</v>
      </c>
      <c r="AL65" s="21">
        <v>0</v>
      </c>
      <c r="AM65" s="21">
        <v>0</v>
      </c>
    </row>
    <row r="66" spans="2:39" ht="16" x14ac:dyDescent="0.2">
      <c r="B66" s="20" t="s">
        <v>84</v>
      </c>
      <c r="C66" s="21">
        <v>3.3460028606080321E-2</v>
      </c>
      <c r="D66" s="21">
        <v>6.1368896230282161E-2</v>
      </c>
      <c r="E66" s="21">
        <v>1.6150824782725559E-2</v>
      </c>
      <c r="F66" s="21">
        <v>1.474224235696152E-2</v>
      </c>
      <c r="G66" s="21">
        <v>3.8589533426354038E-2</v>
      </c>
      <c r="H66" s="21">
        <v>2.4182733293198401E-2</v>
      </c>
      <c r="I66" s="21">
        <v>4.9463254972408083E-2</v>
      </c>
      <c r="K66" s="21">
        <v>3.4735852223254371E-2</v>
      </c>
      <c r="L66" s="21">
        <v>3.2599796251475202E-2</v>
      </c>
      <c r="N66" s="21">
        <v>0</v>
      </c>
      <c r="O66" s="21">
        <v>3.0089802955791549E-2</v>
      </c>
      <c r="P66" s="21">
        <v>0</v>
      </c>
      <c r="Q66" s="21">
        <v>0</v>
      </c>
      <c r="R66" s="21">
        <v>7.1073118235651447E-2</v>
      </c>
      <c r="S66" s="21">
        <v>2.8822487231173241E-2</v>
      </c>
      <c r="T66" s="21">
        <v>0</v>
      </c>
      <c r="U66" s="21">
        <v>7.3120963796018526E-2</v>
      </c>
      <c r="W66" s="21">
        <v>0</v>
      </c>
      <c r="X66" s="21">
        <v>3.9189003230073592E-2</v>
      </c>
      <c r="Y66" s="21">
        <v>0</v>
      </c>
      <c r="Z66" s="21">
        <v>0.1032713609116965</v>
      </c>
      <c r="AA66" s="21">
        <v>4.3947682097977538E-2</v>
      </c>
      <c r="AB66" s="21">
        <v>2.9232223512982269E-2</v>
      </c>
      <c r="AC66" s="21">
        <v>2.050269020325839E-2</v>
      </c>
      <c r="AD66" s="21">
        <v>3.0891744682288919E-2</v>
      </c>
      <c r="AE66" s="21">
        <v>0</v>
      </c>
      <c r="AG66" s="21">
        <v>2.819576946327574E-2</v>
      </c>
      <c r="AH66" s="21">
        <v>1.620505471744095E-2</v>
      </c>
      <c r="AI66" s="21">
        <v>4.4297143745127582E-2</v>
      </c>
      <c r="AJ66" s="21">
        <v>2.96720196614822E-2</v>
      </c>
      <c r="AK66" s="21">
        <v>2.607571823491487E-2</v>
      </c>
      <c r="AL66" s="21">
        <v>0</v>
      </c>
      <c r="AM66" s="21">
        <v>9.7982801364715391E-2</v>
      </c>
    </row>
    <row r="67" spans="2:39" ht="16" x14ac:dyDescent="0.2">
      <c r="B67" s="20" t="s">
        <v>85</v>
      </c>
      <c r="C67" s="21">
        <v>3.3896261243267688E-2</v>
      </c>
      <c r="D67" s="21">
        <v>0</v>
      </c>
      <c r="E67" s="21">
        <v>7.6845843081519954E-2</v>
      </c>
      <c r="F67" s="21">
        <v>7.111174368331144E-2</v>
      </c>
      <c r="G67" s="21">
        <v>4.3696390557735713E-2</v>
      </c>
      <c r="H67" s="21">
        <v>0</v>
      </c>
      <c r="I67" s="21">
        <v>8.7079397225883585E-3</v>
      </c>
      <c r="K67" s="21">
        <v>4.5681977410445038E-2</v>
      </c>
      <c r="L67" s="21">
        <v>2.317777689540498E-2</v>
      </c>
      <c r="N67" s="21">
        <v>0</v>
      </c>
      <c r="O67" s="21">
        <v>5.4983430767873973E-2</v>
      </c>
      <c r="P67" s="21">
        <v>7.4098702126625837E-2</v>
      </c>
      <c r="Q67" s="21">
        <v>6.2795735122651172E-2</v>
      </c>
      <c r="R67" s="21">
        <v>1.9148943923247719E-2</v>
      </c>
      <c r="S67" s="21">
        <v>1.8650728995671832E-2</v>
      </c>
      <c r="T67" s="21">
        <v>0</v>
      </c>
      <c r="U67" s="21">
        <v>4.5962480964708903E-2</v>
      </c>
      <c r="W67" s="21">
        <v>3.3473486769801747E-2</v>
      </c>
      <c r="X67" s="21">
        <v>3.8177070221519969E-2</v>
      </c>
      <c r="Y67" s="21">
        <v>0.14014354134714571</v>
      </c>
      <c r="Z67" s="21">
        <v>2.325772632924037E-2</v>
      </c>
      <c r="AA67" s="21">
        <v>2.3681293882748301E-2</v>
      </c>
      <c r="AB67" s="21">
        <v>2.0241872444377529E-2</v>
      </c>
      <c r="AC67" s="21">
        <v>4.7910278923192308E-2</v>
      </c>
      <c r="AD67" s="21">
        <v>2.3411387234311309E-2</v>
      </c>
      <c r="AE67" s="21">
        <v>0</v>
      </c>
      <c r="AG67" s="21">
        <v>2.657122338422278E-2</v>
      </c>
      <c r="AH67" s="21">
        <v>0</v>
      </c>
      <c r="AI67" s="21">
        <v>7.4415413704039909E-2</v>
      </c>
      <c r="AJ67" s="21">
        <v>3.4131586518848657E-2</v>
      </c>
      <c r="AK67" s="21">
        <v>4.5587483705143428E-2</v>
      </c>
      <c r="AL67" s="21">
        <v>0</v>
      </c>
      <c r="AM67" s="21">
        <v>0</v>
      </c>
    </row>
    <row r="68" spans="2:39" ht="16" x14ac:dyDescent="0.2">
      <c r="B68" s="20" t="s">
        <v>86</v>
      </c>
      <c r="C68" s="21">
        <v>3.6712265474185962E-2</v>
      </c>
      <c r="D68" s="21">
        <v>5.1482595113135937E-2</v>
      </c>
      <c r="E68" s="21">
        <v>2.8428560706853751E-2</v>
      </c>
      <c r="F68" s="21">
        <v>6.3211466717758347E-2</v>
      </c>
      <c r="G68" s="21">
        <v>3.9493639413665391E-2</v>
      </c>
      <c r="H68" s="21">
        <v>4.7871614015477938E-2</v>
      </c>
      <c r="I68" s="21">
        <v>7.4707067372707624E-3</v>
      </c>
      <c r="K68" s="21">
        <v>5.7293458779590169E-2</v>
      </c>
      <c r="L68" s="21">
        <v>1.7768332928561378E-2</v>
      </c>
      <c r="N68" s="21">
        <v>0</v>
      </c>
      <c r="O68" s="21">
        <v>3.2811164827587988E-2</v>
      </c>
      <c r="P68" s="21">
        <v>7.2248511025538378E-2</v>
      </c>
      <c r="Q68" s="21">
        <v>0</v>
      </c>
      <c r="R68" s="21">
        <v>4.7824445604443787E-2</v>
      </c>
      <c r="S68" s="21">
        <v>4.8083880776724257E-2</v>
      </c>
      <c r="T68" s="21">
        <v>0</v>
      </c>
      <c r="U68" s="21">
        <v>3.6819253283144872E-2</v>
      </c>
      <c r="W68" s="21">
        <v>4.500320527801694E-2</v>
      </c>
      <c r="X68" s="21">
        <v>3.4232843283657693E-2</v>
      </c>
      <c r="Y68" s="21">
        <v>2.9029888518714009E-2</v>
      </c>
      <c r="Z68" s="21">
        <v>0</v>
      </c>
      <c r="AA68" s="21">
        <v>5.0413807844183797E-2</v>
      </c>
      <c r="AB68" s="21">
        <v>6.0504698606046181E-2</v>
      </c>
      <c r="AC68" s="21">
        <v>0</v>
      </c>
      <c r="AD68" s="21">
        <v>1.5808569298311901E-2</v>
      </c>
      <c r="AE68" s="21">
        <v>0</v>
      </c>
      <c r="AG68" s="21">
        <v>2.7397038446808238E-2</v>
      </c>
      <c r="AH68" s="21">
        <v>3.2620584365640352E-2</v>
      </c>
      <c r="AI68" s="21">
        <v>1.458849456558016E-2</v>
      </c>
      <c r="AJ68" s="21">
        <v>9.3207411602924034E-2</v>
      </c>
      <c r="AK68" s="21">
        <v>4.7494681322039392E-2</v>
      </c>
      <c r="AL68" s="21">
        <v>0</v>
      </c>
      <c r="AM68" s="21">
        <v>0</v>
      </c>
    </row>
    <row r="69" spans="2:39" ht="16" x14ac:dyDescent="0.2">
      <c r="B69" s="20" t="s">
        <v>87</v>
      </c>
      <c r="C69" s="21">
        <v>4.979643932462649E-2</v>
      </c>
      <c r="D69" s="21">
        <v>7.5451038004845428E-2</v>
      </c>
      <c r="E69" s="21">
        <v>5.643535245873256E-2</v>
      </c>
      <c r="F69" s="21">
        <v>7.6279830519819652E-2</v>
      </c>
      <c r="G69" s="21">
        <v>5.8433030342290679E-2</v>
      </c>
      <c r="H69" s="21">
        <v>2.2678673801518699E-2</v>
      </c>
      <c r="I69" s="21">
        <v>2.7155646724123281E-2</v>
      </c>
      <c r="K69" s="21">
        <v>5.3367150248572692E-2</v>
      </c>
      <c r="L69" s="21">
        <v>4.6947194830798081E-2</v>
      </c>
      <c r="N69" s="21">
        <v>8.4704395509723238E-2</v>
      </c>
      <c r="O69" s="21">
        <v>4.4231948709786063E-2</v>
      </c>
      <c r="P69" s="21">
        <v>0.13054956652619201</v>
      </c>
      <c r="Q69" s="21">
        <v>0</v>
      </c>
      <c r="R69" s="21">
        <v>1.736659870180075E-2</v>
      </c>
      <c r="S69" s="21">
        <v>4.4804482696975838E-2</v>
      </c>
      <c r="T69" s="21">
        <v>0</v>
      </c>
      <c r="U69" s="21">
        <v>5.6281021793828621E-2</v>
      </c>
      <c r="W69" s="21">
        <v>2.0851740326335341E-2</v>
      </c>
      <c r="X69" s="21">
        <v>4.8745460960745363E-2</v>
      </c>
      <c r="Y69" s="21">
        <v>6.6054074967527923E-2</v>
      </c>
      <c r="Z69" s="21">
        <v>0.16938144590418011</v>
      </c>
      <c r="AA69" s="21">
        <v>4.8202445375707427E-2</v>
      </c>
      <c r="AB69" s="21">
        <v>5.724954677750492E-2</v>
      </c>
      <c r="AC69" s="21">
        <v>0</v>
      </c>
      <c r="AD69" s="21">
        <v>0</v>
      </c>
      <c r="AE69" s="21">
        <v>8.2352348002887502E-2</v>
      </c>
      <c r="AG69" s="21">
        <v>7.0855888973356498E-2</v>
      </c>
      <c r="AH69" s="21">
        <v>1.4805428802094499E-2</v>
      </c>
      <c r="AI69" s="21">
        <v>4.0192790444991987E-2</v>
      </c>
      <c r="AJ69" s="21">
        <v>9.7551782981550303E-2</v>
      </c>
      <c r="AK69" s="21">
        <v>5.1060540197110288E-2</v>
      </c>
      <c r="AL69" s="21">
        <v>0.42606137067182909</v>
      </c>
      <c r="AM69" s="21">
        <v>0</v>
      </c>
    </row>
    <row r="70" spans="2:39" ht="16" x14ac:dyDescent="0.2">
      <c r="B70" s="20" t="s">
        <v>88</v>
      </c>
      <c r="C70" s="21">
        <v>1.864691410243904E-2</v>
      </c>
      <c r="D70" s="21">
        <v>0</v>
      </c>
      <c r="E70" s="21">
        <v>0</v>
      </c>
      <c r="F70" s="21">
        <v>2.881213181997385E-2</v>
      </c>
      <c r="G70" s="21">
        <v>2.4824779376375169E-2</v>
      </c>
      <c r="H70" s="21">
        <v>0</v>
      </c>
      <c r="I70" s="21">
        <v>4.1759010450499859E-2</v>
      </c>
      <c r="K70" s="21">
        <v>1.6998751902947019E-2</v>
      </c>
      <c r="L70" s="21">
        <v>2.038139280202661E-2</v>
      </c>
      <c r="N70" s="21">
        <v>0</v>
      </c>
      <c r="O70" s="21">
        <v>8.3084870433357428E-3</v>
      </c>
      <c r="P70" s="21">
        <v>0</v>
      </c>
      <c r="Q70" s="21">
        <v>0</v>
      </c>
      <c r="R70" s="21">
        <v>4.0730607003038273E-2</v>
      </c>
      <c r="S70" s="21">
        <v>2.3755761703459811E-2</v>
      </c>
      <c r="T70" s="21">
        <v>7.6298712590192289E-2</v>
      </c>
      <c r="U70" s="21">
        <v>1.751712281361073E-2</v>
      </c>
      <c r="W70" s="21">
        <v>0</v>
      </c>
      <c r="X70" s="21">
        <v>2.31783088125272E-2</v>
      </c>
      <c r="Y70" s="21">
        <v>0</v>
      </c>
      <c r="Z70" s="21">
        <v>0</v>
      </c>
      <c r="AA70" s="21">
        <v>0</v>
      </c>
      <c r="AB70" s="21">
        <v>1.6799999552822419E-2</v>
      </c>
      <c r="AC70" s="21">
        <v>5.4019491985446658E-2</v>
      </c>
      <c r="AD70" s="21">
        <v>5.7919238563743647E-2</v>
      </c>
      <c r="AE70" s="21">
        <v>0</v>
      </c>
      <c r="AG70" s="21">
        <v>2.1208315372286599E-2</v>
      </c>
      <c r="AH70" s="21">
        <v>2.0004341221396809E-2</v>
      </c>
      <c r="AI70" s="21">
        <v>0</v>
      </c>
      <c r="AJ70" s="21">
        <v>0</v>
      </c>
      <c r="AK70" s="21">
        <v>4.0651147800272243E-2</v>
      </c>
      <c r="AL70" s="21">
        <v>0</v>
      </c>
      <c r="AM70" s="21">
        <v>4.6746146587707843E-2</v>
      </c>
    </row>
    <row r="72" spans="2:39" ht="48" x14ac:dyDescent="0.2">
      <c r="B72" s="17" t="s">
        <v>89</v>
      </c>
    </row>
    <row r="73" spans="2:39" ht="16" x14ac:dyDescent="0.2">
      <c r="B73" s="18" t="s">
        <v>18</v>
      </c>
    </row>
    <row r="74" spans="2:39" x14ac:dyDescent="0.2">
      <c r="B74" s="13" t="s">
        <v>53</v>
      </c>
      <c r="C74" s="19">
        <v>406</v>
      </c>
      <c r="D74" s="19">
        <v>16</v>
      </c>
      <c r="E74" s="19">
        <v>63</v>
      </c>
      <c r="F74" s="19">
        <v>86</v>
      </c>
      <c r="G74" s="19">
        <v>73</v>
      </c>
      <c r="H74" s="19">
        <v>87</v>
      </c>
      <c r="I74" s="19">
        <v>81</v>
      </c>
      <c r="K74" s="19">
        <v>185</v>
      </c>
      <c r="L74" s="19">
        <v>219</v>
      </c>
      <c r="N74" s="19">
        <v>33</v>
      </c>
      <c r="O74" s="19">
        <v>99</v>
      </c>
      <c r="P74" s="19">
        <v>23</v>
      </c>
      <c r="Q74" s="19">
        <v>12</v>
      </c>
      <c r="R74" s="19">
        <v>38</v>
      </c>
      <c r="S74" s="19">
        <v>132</v>
      </c>
      <c r="T74" s="19">
        <v>15</v>
      </c>
      <c r="U74" s="19">
        <v>54</v>
      </c>
      <c r="W74" s="19">
        <v>28</v>
      </c>
      <c r="X74" s="19">
        <v>72</v>
      </c>
      <c r="Y74" s="19">
        <v>18</v>
      </c>
      <c r="Z74" s="19">
        <v>21</v>
      </c>
      <c r="AA74" s="19">
        <v>69</v>
      </c>
      <c r="AB74" s="19">
        <v>124</v>
      </c>
      <c r="AC74" s="19">
        <v>27</v>
      </c>
      <c r="AD74" s="19">
        <v>40</v>
      </c>
      <c r="AE74" s="19">
        <v>7</v>
      </c>
      <c r="AG74" s="19">
        <v>74</v>
      </c>
      <c r="AH74" s="19">
        <v>89</v>
      </c>
      <c r="AI74" s="19">
        <v>84</v>
      </c>
      <c r="AJ74" s="19">
        <v>54</v>
      </c>
      <c r="AK74" s="19">
        <v>73</v>
      </c>
      <c r="AL74" s="19">
        <v>3</v>
      </c>
      <c r="AM74" s="19">
        <v>29</v>
      </c>
    </row>
    <row r="75" spans="2:39" x14ac:dyDescent="0.2">
      <c r="B75" s="15" t="s">
        <v>54</v>
      </c>
      <c r="C75" s="19">
        <v>406</v>
      </c>
      <c r="D75" s="19">
        <v>44</v>
      </c>
      <c r="E75" s="19">
        <v>69</v>
      </c>
      <c r="F75" s="19">
        <v>69</v>
      </c>
      <c r="G75" s="19">
        <v>62</v>
      </c>
      <c r="H75" s="19">
        <v>65</v>
      </c>
      <c r="I75" s="19">
        <v>96</v>
      </c>
      <c r="K75" s="19">
        <v>196</v>
      </c>
      <c r="L75" s="19">
        <v>208</v>
      </c>
      <c r="N75" s="19">
        <v>37</v>
      </c>
      <c r="O75" s="19">
        <v>101</v>
      </c>
      <c r="P75" s="19">
        <v>26</v>
      </c>
      <c r="Q75" s="19">
        <v>10</v>
      </c>
      <c r="R75" s="19">
        <v>41</v>
      </c>
      <c r="S75" s="19">
        <v>116</v>
      </c>
      <c r="T75" s="19">
        <v>17</v>
      </c>
      <c r="U75" s="19">
        <v>59</v>
      </c>
      <c r="W75" s="19">
        <v>28</v>
      </c>
      <c r="X75" s="19">
        <v>78</v>
      </c>
      <c r="Y75" s="19">
        <v>21</v>
      </c>
      <c r="Z75" s="19">
        <v>26</v>
      </c>
      <c r="AA75" s="19">
        <v>66</v>
      </c>
      <c r="AB75" s="19">
        <v>107</v>
      </c>
      <c r="AC75" s="19">
        <v>35</v>
      </c>
      <c r="AD75" s="19">
        <v>36</v>
      </c>
      <c r="AE75" s="19">
        <v>9</v>
      </c>
      <c r="AG75" s="19">
        <v>67</v>
      </c>
      <c r="AH75" s="19">
        <v>87</v>
      </c>
      <c r="AI75" s="19">
        <v>88</v>
      </c>
      <c r="AJ75" s="19">
        <v>57</v>
      </c>
      <c r="AK75" s="19">
        <v>77</v>
      </c>
      <c r="AL75" s="19">
        <v>3</v>
      </c>
      <c r="AM75" s="19">
        <v>28</v>
      </c>
    </row>
    <row r="76" spans="2:39" ht="32" x14ac:dyDescent="0.2">
      <c r="B76" s="20" t="s">
        <v>90</v>
      </c>
      <c r="C76" s="21">
        <v>0.51109399371855135</v>
      </c>
      <c r="D76" s="21">
        <v>0.45580986192201578</v>
      </c>
      <c r="E76" s="21">
        <v>0.82169066514762668</v>
      </c>
      <c r="F76" s="21">
        <v>0.70799449196335806</v>
      </c>
      <c r="G76" s="21">
        <v>0.74008930025606623</v>
      </c>
      <c r="H76" s="21">
        <v>0.4672115674758206</v>
      </c>
      <c r="I76" s="21">
        <v>5.5360644958158373E-2</v>
      </c>
      <c r="K76" s="21">
        <v>0.65727580804369379</v>
      </c>
      <c r="L76" s="21">
        <v>0.37503561857293749</v>
      </c>
      <c r="N76" s="21">
        <v>0.41782321926784538</v>
      </c>
      <c r="O76" s="21">
        <v>0.52515017030929856</v>
      </c>
      <c r="P76" s="21">
        <v>0.43874183846649523</v>
      </c>
      <c r="Q76" s="21">
        <v>0.74215557772053986</v>
      </c>
      <c r="R76" s="21">
        <v>0.48505116515744179</v>
      </c>
      <c r="S76" s="21">
        <v>0.62482529710945611</v>
      </c>
      <c r="T76" s="21">
        <v>0.38928585758953332</v>
      </c>
      <c r="U76" s="21">
        <v>0.36858428968121382</v>
      </c>
      <c r="W76" s="21">
        <v>0.36413152228744439</v>
      </c>
      <c r="X76" s="21">
        <v>0.58537387503459315</v>
      </c>
      <c r="Y76" s="21">
        <v>0.55986638904686481</v>
      </c>
      <c r="Z76" s="21">
        <v>0.46463060856360261</v>
      </c>
      <c r="AA76" s="21">
        <v>0.49292330388749728</v>
      </c>
      <c r="AB76" s="21">
        <v>0.63037119704606204</v>
      </c>
      <c r="AC76" s="21">
        <v>0.32795859373584602</v>
      </c>
      <c r="AD76" s="21">
        <v>0.36033615483795101</v>
      </c>
      <c r="AE76" s="21">
        <v>0.38750904741151282</v>
      </c>
      <c r="AG76" s="21">
        <v>0.49186756106126073</v>
      </c>
      <c r="AH76" s="21">
        <v>0.54101745748506958</v>
      </c>
      <c r="AI76" s="21">
        <v>0.57507930029912013</v>
      </c>
      <c r="AJ76" s="21">
        <v>0.70372165540487586</v>
      </c>
      <c r="AK76" s="21">
        <v>0.38476649771286953</v>
      </c>
      <c r="AL76" s="21">
        <v>1</v>
      </c>
      <c r="AM76" s="21">
        <v>0.16453886705036069</v>
      </c>
    </row>
    <row r="77" spans="2:39" ht="48" x14ac:dyDescent="0.2">
      <c r="B77" s="20" t="s">
        <v>91</v>
      </c>
      <c r="C77" s="21">
        <v>0.15693662800535629</v>
      </c>
      <c r="D77" s="21">
        <v>0.27696641180057158</v>
      </c>
      <c r="E77" s="21">
        <v>7.6037367038120127E-2</v>
      </c>
      <c r="F77" s="21">
        <v>0.1544837970143281</v>
      </c>
      <c r="G77" s="21">
        <v>0.12320821934083991</v>
      </c>
      <c r="H77" s="21">
        <v>0.19191904480262939</v>
      </c>
      <c r="I77" s="21">
        <v>0.15965167997636939</v>
      </c>
      <c r="K77" s="21">
        <v>9.6864888589051346E-2</v>
      </c>
      <c r="L77" s="21">
        <v>0.2148895949322987</v>
      </c>
      <c r="N77" s="21">
        <v>0.20808915161774719</v>
      </c>
      <c r="O77" s="21">
        <v>9.534401964690864E-2</v>
      </c>
      <c r="P77" s="21">
        <v>0.21515677005278641</v>
      </c>
      <c r="Q77" s="21">
        <v>0.18676843459670511</v>
      </c>
      <c r="R77" s="21">
        <v>0.1017884429136318</v>
      </c>
      <c r="S77" s="21">
        <v>0.14016847868377449</v>
      </c>
      <c r="T77" s="21">
        <v>0.16119960950214141</v>
      </c>
      <c r="U77" s="21">
        <v>0.26980076313976847</v>
      </c>
      <c r="W77" s="21">
        <v>0.13446597699222809</v>
      </c>
      <c r="X77" s="21">
        <v>6.8150794712889817E-2</v>
      </c>
      <c r="Y77" s="21">
        <v>0.26528888983483961</v>
      </c>
      <c r="Z77" s="21">
        <v>0.200322508936668</v>
      </c>
      <c r="AA77" s="21">
        <v>0.16080374956301549</v>
      </c>
      <c r="AB77" s="21">
        <v>0.12852840268301921</v>
      </c>
      <c r="AC77" s="21">
        <v>0.34357002604000619</v>
      </c>
      <c r="AD77" s="21">
        <v>0.13239520831427051</v>
      </c>
      <c r="AE77" s="21">
        <v>0.29025564660171932</v>
      </c>
      <c r="AG77" s="21">
        <v>0.1102914802196244</v>
      </c>
      <c r="AH77" s="21">
        <v>0.1747379826188451</v>
      </c>
      <c r="AI77" s="21">
        <v>0.1841102441702108</v>
      </c>
      <c r="AJ77" s="21">
        <v>6.3715074166879535E-2</v>
      </c>
      <c r="AK77" s="21">
        <v>0.22016540887154951</v>
      </c>
      <c r="AL77" s="21">
        <v>0</v>
      </c>
      <c r="AM77" s="21">
        <v>0.16052003973023679</v>
      </c>
    </row>
    <row r="78" spans="2:39" ht="48" x14ac:dyDescent="0.2">
      <c r="B78" s="20" t="s">
        <v>92</v>
      </c>
      <c r="C78" s="21">
        <v>2.9058036877135571E-2</v>
      </c>
      <c r="D78" s="21">
        <v>0</v>
      </c>
      <c r="E78" s="21">
        <v>5.1468727081227038E-2</v>
      </c>
      <c r="F78" s="21">
        <v>5.9944090715803193E-2</v>
      </c>
      <c r="G78" s="21">
        <v>3.9258689436438288E-2</v>
      </c>
      <c r="H78" s="21">
        <v>2.547972014839436E-2</v>
      </c>
      <c r="I78" s="21">
        <v>0</v>
      </c>
      <c r="K78" s="21">
        <v>2.1378758583698192E-2</v>
      </c>
      <c r="L78" s="21">
        <v>3.6557072496482372E-2</v>
      </c>
      <c r="N78" s="21">
        <v>0</v>
      </c>
      <c r="O78" s="21">
        <v>1.6438981095584889E-2</v>
      </c>
      <c r="P78" s="21">
        <v>6.6469290237723327E-2</v>
      </c>
      <c r="Q78" s="21">
        <v>0</v>
      </c>
      <c r="R78" s="21">
        <v>1.736659870180075E-2</v>
      </c>
      <c r="S78" s="21">
        <v>3.9145999055861011E-2</v>
      </c>
      <c r="T78" s="21">
        <v>2.4683320184785081E-2</v>
      </c>
      <c r="U78" s="21">
        <v>4.6314284117752402E-2</v>
      </c>
      <c r="W78" s="21">
        <v>6.4479823860441765E-2</v>
      </c>
      <c r="X78" s="21">
        <v>0</v>
      </c>
      <c r="Y78" s="21">
        <v>0</v>
      </c>
      <c r="Z78" s="21">
        <v>0</v>
      </c>
      <c r="AA78" s="21">
        <v>4.1819155671880479E-2</v>
      </c>
      <c r="AB78" s="21">
        <v>2.957727648914904E-2</v>
      </c>
      <c r="AC78" s="21">
        <v>1.1819319648311869E-2</v>
      </c>
      <c r="AD78" s="21">
        <v>6.2842254644562015E-2</v>
      </c>
      <c r="AE78" s="21">
        <v>0.157530609980993</v>
      </c>
      <c r="AG78" s="21">
        <v>4.8699570282225803E-2</v>
      </c>
      <c r="AH78" s="21">
        <v>2.850953073941381E-2</v>
      </c>
      <c r="AI78" s="21">
        <v>7.8788542152167223E-3</v>
      </c>
      <c r="AJ78" s="21">
        <v>3.0754966083587229E-2</v>
      </c>
      <c r="AK78" s="21">
        <v>3.2025046846391292E-2</v>
      </c>
      <c r="AL78" s="21">
        <v>0</v>
      </c>
      <c r="AM78" s="21">
        <v>4.1355955900165838E-2</v>
      </c>
    </row>
    <row r="79" spans="2:39" ht="32" x14ac:dyDescent="0.2">
      <c r="B79" s="20" t="s">
        <v>93</v>
      </c>
      <c r="C79" s="21">
        <v>2.0281499482852329E-2</v>
      </c>
      <c r="D79" s="21">
        <v>0</v>
      </c>
      <c r="E79" s="21">
        <v>2.3006432360188012E-2</v>
      </c>
      <c r="F79" s="21">
        <v>1.202528329270271E-2</v>
      </c>
      <c r="G79" s="21">
        <v>2.7198388903882639E-2</v>
      </c>
      <c r="H79" s="21">
        <v>6.3097072841026156E-2</v>
      </c>
      <c r="I79" s="21">
        <v>0</v>
      </c>
      <c r="K79" s="21">
        <v>1.4759519302142461E-2</v>
      </c>
      <c r="L79" s="21">
        <v>2.566769302066978E-2</v>
      </c>
      <c r="N79" s="21">
        <v>0</v>
      </c>
      <c r="O79" s="21">
        <v>1.5801603519786642E-2</v>
      </c>
      <c r="P79" s="21">
        <v>0</v>
      </c>
      <c r="Q79" s="21">
        <v>0</v>
      </c>
      <c r="R79" s="21">
        <v>0</v>
      </c>
      <c r="S79" s="21">
        <v>3.0560959313129198E-2</v>
      </c>
      <c r="T79" s="21">
        <v>7.2326544452486888E-2</v>
      </c>
      <c r="U79" s="21">
        <v>3.1872846365698579E-2</v>
      </c>
      <c r="W79" s="21">
        <v>0</v>
      </c>
      <c r="X79" s="21">
        <v>1.533444341617738E-2</v>
      </c>
      <c r="Y79" s="21">
        <v>0</v>
      </c>
      <c r="Z79" s="21">
        <v>0</v>
      </c>
      <c r="AA79" s="21">
        <v>0</v>
      </c>
      <c r="AB79" s="21">
        <v>3.6981168108243707E-2</v>
      </c>
      <c r="AC79" s="21">
        <v>4.9237882287454023E-2</v>
      </c>
      <c r="AD79" s="21">
        <v>3.802663160644542E-2</v>
      </c>
      <c r="AE79" s="21">
        <v>0</v>
      </c>
      <c r="AG79" s="21">
        <v>1.2063331476001801E-2</v>
      </c>
      <c r="AH79" s="21">
        <v>3.5611138535442802E-2</v>
      </c>
      <c r="AI79" s="21">
        <v>0</v>
      </c>
      <c r="AJ79" s="21">
        <v>0</v>
      </c>
      <c r="AK79" s="21">
        <v>3.1939427119535679E-2</v>
      </c>
      <c r="AL79" s="21">
        <v>0</v>
      </c>
      <c r="AM79" s="21">
        <v>6.8183928633231014E-2</v>
      </c>
    </row>
    <row r="80" spans="2:39" ht="16" x14ac:dyDescent="0.2">
      <c r="B80" s="20" t="s">
        <v>65</v>
      </c>
      <c r="C80" s="21">
        <v>2.0694098924817991E-2</v>
      </c>
      <c r="D80" s="21">
        <v>0.15559423556059601</v>
      </c>
      <c r="E80" s="21">
        <v>1.141180897027063E-2</v>
      </c>
      <c r="F80" s="21">
        <v>1.1275975640124881E-2</v>
      </c>
      <c r="G80" s="21">
        <v>0</v>
      </c>
      <c r="H80" s="21">
        <v>0</v>
      </c>
      <c r="I80" s="21">
        <v>0</v>
      </c>
      <c r="K80" s="21">
        <v>1.5564384674554E-2</v>
      </c>
      <c r="L80" s="21">
        <v>1.967101732408718E-2</v>
      </c>
      <c r="N80" s="21">
        <v>0</v>
      </c>
      <c r="O80" s="21">
        <v>3.0120750587354611E-2</v>
      </c>
      <c r="P80" s="21">
        <v>0</v>
      </c>
      <c r="Q80" s="21">
        <v>0</v>
      </c>
      <c r="R80" s="21">
        <v>0</v>
      </c>
      <c r="S80" s="21">
        <v>0</v>
      </c>
      <c r="T80" s="21">
        <v>0.1210977320400209</v>
      </c>
      <c r="U80" s="21">
        <v>5.6281021793828621E-2</v>
      </c>
      <c r="W80" s="21">
        <v>0</v>
      </c>
      <c r="X80" s="21">
        <v>3.9229309470532187E-2</v>
      </c>
      <c r="Y80" s="21">
        <v>0</v>
      </c>
      <c r="Z80" s="21">
        <v>0.126968739143065</v>
      </c>
      <c r="AA80" s="21">
        <v>0</v>
      </c>
      <c r="AB80" s="21">
        <v>0</v>
      </c>
      <c r="AC80" s="21">
        <v>0</v>
      </c>
      <c r="AD80" s="21">
        <v>5.6956213770259632E-2</v>
      </c>
      <c r="AE80" s="21">
        <v>0</v>
      </c>
      <c r="AG80" s="21">
        <v>1.157124913542212E-2</v>
      </c>
      <c r="AH80" s="21">
        <v>0</v>
      </c>
      <c r="AI80" s="21">
        <v>0</v>
      </c>
      <c r="AJ80" s="21">
        <v>0</v>
      </c>
      <c r="AK80" s="21">
        <v>7.2854822257774482E-2</v>
      </c>
      <c r="AL80" s="21">
        <v>0</v>
      </c>
      <c r="AM80" s="21">
        <v>7.4193287687392098E-2</v>
      </c>
    </row>
    <row r="81" spans="2:39" ht="16" x14ac:dyDescent="0.2">
      <c r="B81" s="20" t="s">
        <v>94</v>
      </c>
      <c r="C81" s="21">
        <v>7.0850649192869833E-2</v>
      </c>
      <c r="D81" s="21">
        <v>5.0260594486534312E-2</v>
      </c>
      <c r="E81" s="21">
        <v>0</v>
      </c>
      <c r="F81" s="21">
        <v>0</v>
      </c>
      <c r="G81" s="21">
        <v>0</v>
      </c>
      <c r="H81" s="21">
        <v>2.1484496426346401E-2</v>
      </c>
      <c r="I81" s="21">
        <v>0.2608978033499586</v>
      </c>
      <c r="K81" s="21">
        <v>3.6035913356437431E-2</v>
      </c>
      <c r="L81" s="21">
        <v>0.1042349670168628</v>
      </c>
      <c r="N81" s="21">
        <v>7.334582254817161E-2</v>
      </c>
      <c r="O81" s="21">
        <v>7.0573238210902195E-2</v>
      </c>
      <c r="P81" s="21">
        <v>4.5304723103958069E-2</v>
      </c>
      <c r="Q81" s="21">
        <v>7.1075987682754874E-2</v>
      </c>
      <c r="R81" s="21">
        <v>0.16043422811365279</v>
      </c>
      <c r="S81" s="21">
        <v>2.4844630993968188E-2</v>
      </c>
      <c r="T81" s="21">
        <v>0.1309786634171515</v>
      </c>
      <c r="U81" s="21">
        <v>9.2394797178497329E-2</v>
      </c>
      <c r="W81" s="21">
        <v>5.9193934170263231E-2</v>
      </c>
      <c r="X81" s="21">
        <v>7.3944678205267247E-2</v>
      </c>
      <c r="Y81" s="21">
        <v>0</v>
      </c>
      <c r="Z81" s="21">
        <v>0</v>
      </c>
      <c r="AA81" s="21">
        <v>0.11455077091494879</v>
      </c>
      <c r="AB81" s="21">
        <v>2.696419274679495E-2</v>
      </c>
      <c r="AC81" s="21">
        <v>0.1545655118023703</v>
      </c>
      <c r="AD81" s="21">
        <v>0.1525080254258461</v>
      </c>
      <c r="AE81" s="21">
        <v>0</v>
      </c>
      <c r="AG81" s="21">
        <v>5.3649458435651463E-2</v>
      </c>
      <c r="AH81" s="21">
        <v>0.10252864879544769</v>
      </c>
      <c r="AI81" s="21">
        <v>2.7140340062085769E-2</v>
      </c>
      <c r="AJ81" s="21">
        <v>1.7545063435715949E-2</v>
      </c>
      <c r="AK81" s="21">
        <v>5.9268055920187981E-2</v>
      </c>
      <c r="AL81" s="21">
        <v>0</v>
      </c>
      <c r="AM81" s="21">
        <v>0.30175644023244819</v>
      </c>
    </row>
    <row r="82" spans="2:39" ht="16" x14ac:dyDescent="0.2">
      <c r="B82" s="20" t="s">
        <v>95</v>
      </c>
      <c r="C82" s="21">
        <v>0.1373995038685388</v>
      </c>
      <c r="D82" s="21">
        <v>0</v>
      </c>
      <c r="E82" s="21">
        <v>0</v>
      </c>
      <c r="F82" s="21">
        <v>0</v>
      </c>
      <c r="G82" s="21">
        <v>0</v>
      </c>
      <c r="H82" s="21">
        <v>0.1114543828365534</v>
      </c>
      <c r="I82" s="21">
        <v>0.5030577784639676</v>
      </c>
      <c r="K82" s="21">
        <v>0.1470250436692174</v>
      </c>
      <c r="L82" s="21">
        <v>0.12975068074961019</v>
      </c>
      <c r="N82" s="21">
        <v>0.26290584987402532</v>
      </c>
      <c r="O82" s="21">
        <v>0.20293282479744909</v>
      </c>
      <c r="P82" s="21">
        <v>0.157272128755298</v>
      </c>
      <c r="Q82" s="21">
        <v>0</v>
      </c>
      <c r="R82" s="21">
        <v>0.1941866486094862</v>
      </c>
      <c r="S82" s="21">
        <v>9.1047052460428074E-2</v>
      </c>
      <c r="T82" s="21">
        <v>0</v>
      </c>
      <c r="U82" s="21">
        <v>5.1929363572469127E-2</v>
      </c>
      <c r="W82" s="21">
        <v>0.37772874268962259</v>
      </c>
      <c r="X82" s="21">
        <v>0.1838262435697805</v>
      </c>
      <c r="Y82" s="21">
        <v>7.9835386483166029E-2</v>
      </c>
      <c r="Z82" s="21">
        <v>0.17549569480809241</v>
      </c>
      <c r="AA82" s="21">
        <v>0.15124128194627989</v>
      </c>
      <c r="AB82" s="21">
        <v>9.4594510400912213E-2</v>
      </c>
      <c r="AC82" s="21">
        <v>0</v>
      </c>
      <c r="AD82" s="21">
        <v>8.285465099986429E-2</v>
      </c>
      <c r="AE82" s="21">
        <v>0.164704696005775</v>
      </c>
      <c r="AG82" s="21">
        <v>0.14384763795670791</v>
      </c>
      <c r="AH82" s="21">
        <v>7.219886291910127E-2</v>
      </c>
      <c r="AI82" s="21">
        <v>0.17664529094309361</v>
      </c>
      <c r="AJ82" s="21">
        <v>0.1663155280442459</v>
      </c>
      <c r="AK82" s="21">
        <v>0.14920047277633081</v>
      </c>
      <c r="AL82" s="21">
        <v>0</v>
      </c>
      <c r="AM82" s="21">
        <v>0.1234160242533896</v>
      </c>
    </row>
    <row r="83" spans="2:39" ht="32" x14ac:dyDescent="0.2">
      <c r="B83" s="20" t="s">
        <v>96</v>
      </c>
      <c r="C83" s="21">
        <v>4.9846362920856667E-2</v>
      </c>
      <c r="D83" s="21">
        <v>6.1368896230282161E-2</v>
      </c>
      <c r="E83" s="21">
        <v>1.6384999402567931E-2</v>
      </c>
      <c r="F83" s="21">
        <v>4.1703301686160918E-2</v>
      </c>
      <c r="G83" s="21">
        <v>5.9223372747743953E-2</v>
      </c>
      <c r="H83" s="21">
        <v>0.11935371546922981</v>
      </c>
      <c r="I83" s="21">
        <v>2.1032093251546018E-2</v>
      </c>
      <c r="K83" s="21">
        <v>7.5759676533377401E-3</v>
      </c>
      <c r="L83" s="21">
        <v>9.0015624979175798E-2</v>
      </c>
      <c r="N83" s="21">
        <v>3.7835956692210522E-2</v>
      </c>
      <c r="O83" s="21">
        <v>4.3638411832715239E-2</v>
      </c>
      <c r="P83" s="21">
        <v>7.7055249383739102E-2</v>
      </c>
      <c r="Q83" s="21">
        <v>0</v>
      </c>
      <c r="R83" s="21">
        <v>4.1172916503986849E-2</v>
      </c>
      <c r="S83" s="21">
        <v>4.3466016884654839E-2</v>
      </c>
      <c r="T83" s="21">
        <v>4.8812880408473799E-2</v>
      </c>
      <c r="U83" s="21">
        <v>8.2822634150771762E-2</v>
      </c>
      <c r="W83" s="21">
        <v>0</v>
      </c>
      <c r="X83" s="21">
        <v>3.4140655590759572E-2</v>
      </c>
      <c r="Y83" s="21">
        <v>9.5009334635129769E-2</v>
      </c>
      <c r="Z83" s="21">
        <v>3.2582448548571931E-2</v>
      </c>
      <c r="AA83" s="21">
        <v>3.8661738016377921E-2</v>
      </c>
      <c r="AB83" s="21">
        <v>4.6534796222953902E-2</v>
      </c>
      <c r="AC83" s="21">
        <v>8.8133238535252997E-2</v>
      </c>
      <c r="AD83" s="21">
        <v>0.11408086040080111</v>
      </c>
      <c r="AE83" s="21">
        <v>0</v>
      </c>
      <c r="AG83" s="21">
        <v>0.1178090242127266</v>
      </c>
      <c r="AH83" s="21">
        <v>4.5396378906679767E-2</v>
      </c>
      <c r="AI83" s="21">
        <v>2.914597031027296E-2</v>
      </c>
      <c r="AJ83" s="21">
        <v>1.7947712864695479E-2</v>
      </c>
      <c r="AK83" s="21">
        <v>4.9780268495360602E-2</v>
      </c>
      <c r="AL83" s="21">
        <v>0</v>
      </c>
      <c r="AM83" s="21">
        <v>3.4412109045240717E-2</v>
      </c>
    </row>
    <row r="84" spans="2:39" ht="16" x14ac:dyDescent="0.2">
      <c r="B84" s="20" t="s">
        <v>88</v>
      </c>
      <c r="C84" s="21">
        <v>3.839227009021035E-3</v>
      </c>
      <c r="D84" s="21">
        <v>0</v>
      </c>
      <c r="E84" s="21">
        <v>0</v>
      </c>
      <c r="F84" s="21">
        <v>1.257305968752198E-2</v>
      </c>
      <c r="G84" s="21">
        <v>1.102202931502907E-2</v>
      </c>
      <c r="H84" s="21">
        <v>0</v>
      </c>
      <c r="I84" s="21">
        <v>0</v>
      </c>
      <c r="K84" s="21">
        <v>3.5197161278675481E-3</v>
      </c>
      <c r="L84" s="21">
        <v>4.1777309078754781E-3</v>
      </c>
      <c r="N84" s="21">
        <v>0</v>
      </c>
      <c r="O84" s="21">
        <v>0</v>
      </c>
      <c r="P84" s="21">
        <v>0</v>
      </c>
      <c r="Q84" s="21">
        <v>0</v>
      </c>
      <c r="R84" s="21">
        <v>0</v>
      </c>
      <c r="S84" s="21">
        <v>5.9415654987281137E-3</v>
      </c>
      <c r="T84" s="21">
        <v>5.1615392405407211E-2</v>
      </c>
      <c r="U84" s="21">
        <v>0</v>
      </c>
      <c r="W84" s="21">
        <v>0</v>
      </c>
      <c r="X84" s="21">
        <v>0</v>
      </c>
      <c r="Y84" s="21">
        <v>0</v>
      </c>
      <c r="Z84" s="21">
        <v>0</v>
      </c>
      <c r="AA84" s="21">
        <v>0</v>
      </c>
      <c r="AB84" s="21">
        <v>6.4484563028650958E-3</v>
      </c>
      <c r="AC84" s="21">
        <v>2.4715427950758411E-2</v>
      </c>
      <c r="AD84" s="21">
        <v>0</v>
      </c>
      <c r="AE84" s="21">
        <v>0</v>
      </c>
      <c r="AG84" s="21">
        <v>1.020068722037926E-2</v>
      </c>
      <c r="AH84" s="21">
        <v>0</v>
      </c>
      <c r="AI84" s="21">
        <v>0</v>
      </c>
      <c r="AJ84" s="21">
        <v>0</v>
      </c>
      <c r="AK84" s="21">
        <v>0</v>
      </c>
      <c r="AL84" s="21">
        <v>0</v>
      </c>
      <c r="AM84" s="21">
        <v>3.1623347467534861E-2</v>
      </c>
    </row>
    <row r="86" spans="2:39" ht="32" x14ac:dyDescent="0.2">
      <c r="B86" s="17" t="s">
        <v>97</v>
      </c>
    </row>
    <row r="87" spans="2:39" ht="16" x14ac:dyDescent="0.2">
      <c r="B87" s="18" t="s">
        <v>18</v>
      </c>
    </row>
    <row r="88" spans="2:39" x14ac:dyDescent="0.2">
      <c r="B88" s="13" t="s">
        <v>53</v>
      </c>
      <c r="C88" s="19">
        <v>406</v>
      </c>
      <c r="D88" s="19">
        <v>16</v>
      </c>
      <c r="E88" s="19">
        <v>63</v>
      </c>
      <c r="F88" s="19">
        <v>86</v>
      </c>
      <c r="G88" s="19">
        <v>73</v>
      </c>
      <c r="H88" s="19">
        <v>87</v>
      </c>
      <c r="I88" s="19">
        <v>81</v>
      </c>
      <c r="K88" s="19">
        <v>185</v>
      </c>
      <c r="L88" s="19">
        <v>219</v>
      </c>
      <c r="N88" s="19">
        <v>33</v>
      </c>
      <c r="O88" s="19">
        <v>99</v>
      </c>
      <c r="P88" s="19">
        <v>23</v>
      </c>
      <c r="Q88" s="19">
        <v>12</v>
      </c>
      <c r="R88" s="19">
        <v>38</v>
      </c>
      <c r="S88" s="19">
        <v>132</v>
      </c>
      <c r="T88" s="19">
        <v>15</v>
      </c>
      <c r="U88" s="19">
        <v>54</v>
      </c>
      <c r="W88" s="19">
        <v>28</v>
      </c>
      <c r="X88" s="19">
        <v>72</v>
      </c>
      <c r="Y88" s="19">
        <v>18</v>
      </c>
      <c r="Z88" s="19">
        <v>21</v>
      </c>
      <c r="AA88" s="19">
        <v>69</v>
      </c>
      <c r="AB88" s="19">
        <v>124</v>
      </c>
      <c r="AC88" s="19">
        <v>27</v>
      </c>
      <c r="AD88" s="19">
        <v>40</v>
      </c>
      <c r="AE88" s="19">
        <v>7</v>
      </c>
      <c r="AG88" s="19">
        <v>74</v>
      </c>
      <c r="AH88" s="19">
        <v>89</v>
      </c>
      <c r="AI88" s="19">
        <v>84</v>
      </c>
      <c r="AJ88" s="19">
        <v>54</v>
      </c>
      <c r="AK88" s="19">
        <v>73</v>
      </c>
      <c r="AL88" s="19">
        <v>3</v>
      </c>
      <c r="AM88" s="19">
        <v>29</v>
      </c>
    </row>
    <row r="89" spans="2:39" x14ac:dyDescent="0.2">
      <c r="B89" s="15" t="s">
        <v>54</v>
      </c>
      <c r="C89" s="19">
        <v>406</v>
      </c>
      <c r="D89" s="19">
        <v>44</v>
      </c>
      <c r="E89" s="19">
        <v>69</v>
      </c>
      <c r="F89" s="19">
        <v>69</v>
      </c>
      <c r="G89" s="19">
        <v>62</v>
      </c>
      <c r="H89" s="19">
        <v>65</v>
      </c>
      <c r="I89" s="19">
        <v>96</v>
      </c>
      <c r="K89" s="19">
        <v>196</v>
      </c>
      <c r="L89" s="19">
        <v>208</v>
      </c>
      <c r="N89" s="19">
        <v>37</v>
      </c>
      <c r="O89" s="19">
        <v>101</v>
      </c>
      <c r="P89" s="19">
        <v>26</v>
      </c>
      <c r="Q89" s="19">
        <v>10</v>
      </c>
      <c r="R89" s="19">
        <v>41</v>
      </c>
      <c r="S89" s="19">
        <v>116</v>
      </c>
      <c r="T89" s="19">
        <v>17</v>
      </c>
      <c r="U89" s="19">
        <v>59</v>
      </c>
      <c r="W89" s="19">
        <v>28</v>
      </c>
      <c r="X89" s="19">
        <v>78</v>
      </c>
      <c r="Y89" s="19">
        <v>21</v>
      </c>
      <c r="Z89" s="19">
        <v>26</v>
      </c>
      <c r="AA89" s="19">
        <v>66</v>
      </c>
      <c r="AB89" s="19">
        <v>107</v>
      </c>
      <c r="AC89" s="19">
        <v>35</v>
      </c>
      <c r="AD89" s="19">
        <v>36</v>
      </c>
      <c r="AE89" s="19">
        <v>9</v>
      </c>
      <c r="AG89" s="19">
        <v>67</v>
      </c>
      <c r="AH89" s="19">
        <v>87</v>
      </c>
      <c r="AI89" s="19">
        <v>88</v>
      </c>
      <c r="AJ89" s="19">
        <v>57</v>
      </c>
      <c r="AK89" s="19">
        <v>77</v>
      </c>
      <c r="AL89" s="19">
        <v>3</v>
      </c>
      <c r="AM89" s="19">
        <v>28</v>
      </c>
    </row>
    <row r="90" spans="2:39" ht="32" x14ac:dyDescent="0.2">
      <c r="B90" s="20" t="s">
        <v>98</v>
      </c>
      <c r="C90" s="21">
        <v>8.5571505498417549E-2</v>
      </c>
      <c r="D90" s="21">
        <v>0.25299796890886223</v>
      </c>
      <c r="E90" s="21">
        <v>0.14645219599103659</v>
      </c>
      <c r="F90" s="21">
        <v>6.4118462930402131E-2</v>
      </c>
      <c r="G90" s="21">
        <v>4.9177454374776802E-2</v>
      </c>
      <c r="H90" s="21">
        <v>2.53866078949125E-2</v>
      </c>
      <c r="I90" s="21">
        <v>4.5727902199426781E-2</v>
      </c>
      <c r="K90" s="21">
        <v>9.4477079124715702E-2</v>
      </c>
      <c r="L90" s="21">
        <v>7.8076281345904316E-2</v>
      </c>
      <c r="N90" s="21">
        <v>0.20912127819619961</v>
      </c>
      <c r="O90" s="21">
        <v>0.11228578079012901</v>
      </c>
      <c r="P90" s="21">
        <v>0</v>
      </c>
      <c r="Q90" s="21">
        <v>0</v>
      </c>
      <c r="R90" s="21">
        <v>7.4633743645697137E-2</v>
      </c>
      <c r="S90" s="21">
        <v>8.8568056082331356E-2</v>
      </c>
      <c r="T90" s="21">
        <v>0.14490675485813981</v>
      </c>
      <c r="U90" s="21">
        <v>0</v>
      </c>
      <c r="W90" s="21">
        <v>5.4994414869323487E-2</v>
      </c>
      <c r="X90" s="21">
        <v>0.1593978525958013</v>
      </c>
      <c r="Y90" s="21">
        <v>0.12638583173448051</v>
      </c>
      <c r="Z90" s="21">
        <v>4.2412706761115103E-2</v>
      </c>
      <c r="AA90" s="21">
        <v>7.1742472862595538E-2</v>
      </c>
      <c r="AB90" s="21">
        <v>8.3954157700870322E-2</v>
      </c>
      <c r="AC90" s="21">
        <v>0</v>
      </c>
      <c r="AD90" s="21">
        <v>7.2353572496121218E-2</v>
      </c>
      <c r="AE90" s="21">
        <v>8.2352348002887502E-2</v>
      </c>
      <c r="AG90" s="21">
        <v>9.8910328217647253E-2</v>
      </c>
      <c r="AH90" s="21">
        <v>0.1213014952668378</v>
      </c>
      <c r="AI90" s="21">
        <v>2.8487704349358621E-2</v>
      </c>
      <c r="AJ90" s="21">
        <v>0.1192076988064503</v>
      </c>
      <c r="AK90" s="21">
        <v>7.9908395340147195E-2</v>
      </c>
      <c r="AL90" s="21">
        <v>0.7769632331763795</v>
      </c>
      <c r="AM90" s="21">
        <v>0</v>
      </c>
    </row>
    <row r="91" spans="2:39" ht="32" x14ac:dyDescent="0.2">
      <c r="B91" s="20" t="s">
        <v>99</v>
      </c>
      <c r="C91" s="21">
        <v>0.33374034013951881</v>
      </c>
      <c r="D91" s="21">
        <v>0.22028967512119449</v>
      </c>
      <c r="E91" s="21">
        <v>0.32693088169448742</v>
      </c>
      <c r="F91" s="21">
        <v>0.32781543628645221</v>
      </c>
      <c r="G91" s="21">
        <v>0.21446277644763401</v>
      </c>
      <c r="H91" s="21">
        <v>0.331342329982457</v>
      </c>
      <c r="I91" s="21">
        <v>0.47344410445431989</v>
      </c>
      <c r="K91" s="21">
        <v>0.369732663148436</v>
      </c>
      <c r="L91" s="21">
        <v>0.29728080561686121</v>
      </c>
      <c r="N91" s="21">
        <v>0.51676999629264697</v>
      </c>
      <c r="O91" s="21">
        <v>0.42065673626226802</v>
      </c>
      <c r="P91" s="21">
        <v>0.54896535383778799</v>
      </c>
      <c r="Q91" s="21">
        <v>0.26801404649659127</v>
      </c>
      <c r="R91" s="21">
        <v>0.2062351793172662</v>
      </c>
      <c r="S91" s="21">
        <v>0.28995816016628401</v>
      </c>
      <c r="T91" s="21">
        <v>0.1210977320400209</v>
      </c>
      <c r="U91" s="21">
        <v>0.22087729182766391</v>
      </c>
      <c r="W91" s="21">
        <v>0.51722336163348281</v>
      </c>
      <c r="X91" s="21">
        <v>0.42774588029757932</v>
      </c>
      <c r="Y91" s="21">
        <v>0.46147915736605249</v>
      </c>
      <c r="Z91" s="21">
        <v>0.26138549896164559</v>
      </c>
      <c r="AA91" s="21">
        <v>0.24008739037049251</v>
      </c>
      <c r="AB91" s="21">
        <v>0.29985982838059222</v>
      </c>
      <c r="AC91" s="21">
        <v>0.4212173010374109</v>
      </c>
      <c r="AD91" s="21">
        <v>0.20975056385232929</v>
      </c>
      <c r="AE91" s="21">
        <v>8.2352348002887502E-2</v>
      </c>
      <c r="AG91" s="21">
        <v>0.27705412637324189</v>
      </c>
      <c r="AH91" s="21">
        <v>0.21143802619444971</v>
      </c>
      <c r="AI91" s="21">
        <v>0.44063705013284921</v>
      </c>
      <c r="AJ91" s="21">
        <v>0.53819382148297856</v>
      </c>
      <c r="AK91" s="21">
        <v>0.30199033631833633</v>
      </c>
      <c r="AL91" s="21">
        <v>0</v>
      </c>
      <c r="AM91" s="21">
        <v>0.2169687640472325</v>
      </c>
    </row>
    <row r="92" spans="2:39" ht="64" x14ac:dyDescent="0.2">
      <c r="B92" s="20" t="s">
        <v>100</v>
      </c>
      <c r="C92" s="21">
        <v>0.38522581808556938</v>
      </c>
      <c r="D92" s="21">
        <v>0.41508286525312671</v>
      </c>
      <c r="E92" s="21">
        <v>0.26263827693487629</v>
      </c>
      <c r="F92" s="21">
        <v>0.36390120260297271</v>
      </c>
      <c r="G92" s="21">
        <v>0.51220149461522169</v>
      </c>
      <c r="H92" s="21">
        <v>0.36602254358722131</v>
      </c>
      <c r="I92" s="21">
        <v>0.40492422562777819</v>
      </c>
      <c r="K92" s="21">
        <v>0.34275758249103611</v>
      </c>
      <c r="L92" s="21">
        <v>0.42493178507517682</v>
      </c>
      <c r="N92" s="21">
        <v>0.1070427878452998</v>
      </c>
      <c r="O92" s="21">
        <v>0.31492316079266353</v>
      </c>
      <c r="P92" s="21">
        <v>0.29161025642779942</v>
      </c>
      <c r="Q92" s="21">
        <v>0.41566495992545299</v>
      </c>
      <c r="R92" s="21">
        <v>0.56829028366592704</v>
      </c>
      <c r="S92" s="21">
        <v>0.38028374917655211</v>
      </c>
      <c r="T92" s="21">
        <v>0.45494535260310498</v>
      </c>
      <c r="U92" s="21">
        <v>0.57842134054092131</v>
      </c>
      <c r="W92" s="21">
        <v>0.21793944057125941</v>
      </c>
      <c r="X92" s="21">
        <v>0.26412836676442653</v>
      </c>
      <c r="Y92" s="21">
        <v>0.33779035561187071</v>
      </c>
      <c r="Z92" s="21">
        <v>0.57442584707792754</v>
      </c>
      <c r="AA92" s="21">
        <v>0.4859321559695311</v>
      </c>
      <c r="AB92" s="21">
        <v>0.38388718781831732</v>
      </c>
      <c r="AC92" s="21">
        <v>0.38317200702820148</v>
      </c>
      <c r="AD92" s="21">
        <v>0.49809008967999541</v>
      </c>
      <c r="AE92" s="21">
        <v>0.35751142377444672</v>
      </c>
      <c r="AG92" s="21">
        <v>0.35029774095674632</v>
      </c>
      <c r="AH92" s="21">
        <v>0.44719018482536532</v>
      </c>
      <c r="AI92" s="21">
        <v>0.40669027363072568</v>
      </c>
      <c r="AJ92" s="21">
        <v>0.2199755710286955</v>
      </c>
      <c r="AK92" s="21">
        <v>0.44400074717391907</v>
      </c>
      <c r="AL92" s="21">
        <v>0</v>
      </c>
      <c r="AM92" s="21">
        <v>0.42253540049873223</v>
      </c>
    </row>
    <row r="93" spans="2:39" ht="48" x14ac:dyDescent="0.2">
      <c r="B93" s="20" t="s">
        <v>101</v>
      </c>
      <c r="C93" s="21">
        <v>0.15161798312903721</v>
      </c>
      <c r="D93" s="21">
        <v>6.1368896230282161E-2</v>
      </c>
      <c r="E93" s="21">
        <v>0.21994595760815</v>
      </c>
      <c r="F93" s="21">
        <v>0.20491115175339031</v>
      </c>
      <c r="G93" s="21">
        <v>0.13871722621477239</v>
      </c>
      <c r="H93" s="21">
        <v>0.20813232725108621</v>
      </c>
      <c r="I93" s="21">
        <v>7.5903767718474929E-2</v>
      </c>
      <c r="K93" s="21">
        <v>0.15658503615751659</v>
      </c>
      <c r="L93" s="21">
        <v>0.1484839692564324</v>
      </c>
      <c r="N93" s="21">
        <v>0.13203738950958741</v>
      </c>
      <c r="O93" s="21">
        <v>0.13569534105935441</v>
      </c>
      <c r="P93" s="21">
        <v>7.8324678656842284E-2</v>
      </c>
      <c r="Q93" s="21">
        <v>0.31632099357795551</v>
      </c>
      <c r="R93" s="21">
        <v>0.1190751782234598</v>
      </c>
      <c r="S93" s="21">
        <v>0.2016417988033615</v>
      </c>
      <c r="T93" s="21">
        <v>7.1281468765197448E-2</v>
      </c>
      <c r="U93" s="21">
        <v>0.1439442232532904</v>
      </c>
      <c r="W93" s="21">
        <v>0.12828436614095121</v>
      </c>
      <c r="X93" s="21">
        <v>0.1345605031166674</v>
      </c>
      <c r="Y93" s="21">
        <v>2.3128125868813309E-2</v>
      </c>
      <c r="Z93" s="21">
        <v>0.1217759471993116</v>
      </c>
      <c r="AA93" s="21">
        <v>0.15106060748180569</v>
      </c>
      <c r="AB93" s="21">
        <v>0.1810579711469838</v>
      </c>
      <c r="AC93" s="21">
        <v>0.1708952639836292</v>
      </c>
      <c r="AD93" s="21">
        <v>0.1201756042372045</v>
      </c>
      <c r="AE93" s="21">
        <v>0.47778388021977841</v>
      </c>
      <c r="AG93" s="21">
        <v>0.21988012269420179</v>
      </c>
      <c r="AH93" s="21">
        <v>0.1764976778730625</v>
      </c>
      <c r="AI93" s="21">
        <v>0.10959647732148629</v>
      </c>
      <c r="AJ93" s="21">
        <v>9.2147253322940936E-2</v>
      </c>
      <c r="AK93" s="21">
        <v>0.13608817714032481</v>
      </c>
      <c r="AL93" s="21">
        <v>0.2230367668236205</v>
      </c>
      <c r="AM93" s="21">
        <v>0.1987894983622697</v>
      </c>
    </row>
    <row r="94" spans="2:39" ht="48" x14ac:dyDescent="0.2">
      <c r="B94" s="20" t="s">
        <v>102</v>
      </c>
      <c r="C94" s="21">
        <v>4.3844353147457042E-2</v>
      </c>
      <c r="D94" s="21">
        <v>5.0260594486534312E-2</v>
      </c>
      <c r="E94" s="21">
        <v>4.4032687771450162E-2</v>
      </c>
      <c r="F94" s="21">
        <v>3.9253746426782588E-2</v>
      </c>
      <c r="G94" s="21">
        <v>8.544104834759525E-2</v>
      </c>
      <c r="H94" s="21">
        <v>6.9116191284323114E-2</v>
      </c>
      <c r="I94" s="21">
        <v>0</v>
      </c>
      <c r="K94" s="21">
        <v>3.6447639078295457E-2</v>
      </c>
      <c r="L94" s="21">
        <v>5.1227158705625248E-2</v>
      </c>
      <c r="N94" s="21">
        <v>3.5028548156266173E-2</v>
      </c>
      <c r="O94" s="21">
        <v>1.6438981095584889E-2</v>
      </c>
      <c r="P94" s="21">
        <v>8.109971107757033E-2</v>
      </c>
      <c r="Q94" s="21">
        <v>0</v>
      </c>
      <c r="R94" s="21">
        <v>3.1765615147649869E-2</v>
      </c>
      <c r="S94" s="21">
        <v>3.9548235771470902E-2</v>
      </c>
      <c r="T94" s="21">
        <v>0.20776869173353679</v>
      </c>
      <c r="U94" s="21">
        <v>5.6757144378124541E-2</v>
      </c>
      <c r="W94" s="21">
        <v>8.1558416784983268E-2</v>
      </c>
      <c r="X94" s="21">
        <v>1.416739722552543E-2</v>
      </c>
      <c r="Y94" s="21">
        <v>5.1216529418783241E-2</v>
      </c>
      <c r="Z94" s="21">
        <v>0</v>
      </c>
      <c r="AA94" s="21">
        <v>5.1177373315575023E-2</v>
      </c>
      <c r="AB94" s="21">
        <v>5.1240854953236582E-2</v>
      </c>
      <c r="AC94" s="21">
        <v>2.4715427950758411E-2</v>
      </c>
      <c r="AD94" s="21">
        <v>9.9630169734349683E-2</v>
      </c>
      <c r="AE94" s="21">
        <v>0</v>
      </c>
      <c r="AG94" s="21">
        <v>5.3857681758162718E-2</v>
      </c>
      <c r="AH94" s="21">
        <v>4.357261584028458E-2</v>
      </c>
      <c r="AI94" s="21">
        <v>1.458849456558016E-2</v>
      </c>
      <c r="AJ94" s="21">
        <v>3.0475655358934619E-2</v>
      </c>
      <c r="AK94" s="21">
        <v>3.8012344027272528E-2</v>
      </c>
      <c r="AL94" s="21">
        <v>0</v>
      </c>
      <c r="AM94" s="21">
        <v>0.1617063370917656</v>
      </c>
    </row>
    <row r="96" spans="2:39" ht="16" x14ac:dyDescent="0.2">
      <c r="B96" s="17" t="s">
        <v>103</v>
      </c>
    </row>
    <row r="97" spans="2:39" ht="16" x14ac:dyDescent="0.2">
      <c r="B97" s="18" t="s">
        <v>18</v>
      </c>
    </row>
    <row r="98" spans="2:39" x14ac:dyDescent="0.2">
      <c r="B98" s="13" t="s">
        <v>53</v>
      </c>
      <c r="C98" s="19">
        <v>406</v>
      </c>
      <c r="D98" s="19">
        <v>16</v>
      </c>
      <c r="E98" s="19">
        <v>63</v>
      </c>
      <c r="F98" s="19">
        <v>86</v>
      </c>
      <c r="G98" s="19">
        <v>73</v>
      </c>
      <c r="H98" s="19">
        <v>87</v>
      </c>
      <c r="I98" s="19">
        <v>81</v>
      </c>
      <c r="K98" s="19">
        <v>185</v>
      </c>
      <c r="L98" s="19">
        <v>219</v>
      </c>
      <c r="N98" s="19">
        <v>33</v>
      </c>
      <c r="O98" s="19">
        <v>99</v>
      </c>
      <c r="P98" s="19">
        <v>23</v>
      </c>
      <c r="Q98" s="19">
        <v>12</v>
      </c>
      <c r="R98" s="19">
        <v>38</v>
      </c>
      <c r="S98" s="19">
        <v>132</v>
      </c>
      <c r="T98" s="19">
        <v>15</v>
      </c>
      <c r="U98" s="19">
        <v>54</v>
      </c>
      <c r="W98" s="19">
        <v>28</v>
      </c>
      <c r="X98" s="19">
        <v>72</v>
      </c>
      <c r="Y98" s="19">
        <v>18</v>
      </c>
      <c r="Z98" s="19">
        <v>21</v>
      </c>
      <c r="AA98" s="19">
        <v>69</v>
      </c>
      <c r="AB98" s="19">
        <v>124</v>
      </c>
      <c r="AC98" s="19">
        <v>27</v>
      </c>
      <c r="AD98" s="19">
        <v>40</v>
      </c>
      <c r="AE98" s="19">
        <v>7</v>
      </c>
      <c r="AG98" s="19">
        <v>74</v>
      </c>
      <c r="AH98" s="19">
        <v>89</v>
      </c>
      <c r="AI98" s="19">
        <v>84</v>
      </c>
      <c r="AJ98" s="19">
        <v>54</v>
      </c>
      <c r="AK98" s="19">
        <v>73</v>
      </c>
      <c r="AL98" s="19">
        <v>3</v>
      </c>
      <c r="AM98" s="19">
        <v>29</v>
      </c>
    </row>
    <row r="99" spans="2:39" x14ac:dyDescent="0.2">
      <c r="B99" s="15" t="s">
        <v>54</v>
      </c>
      <c r="C99" s="19">
        <v>406</v>
      </c>
      <c r="D99" s="19">
        <v>44</v>
      </c>
      <c r="E99" s="19">
        <v>69</v>
      </c>
      <c r="F99" s="19">
        <v>69</v>
      </c>
      <c r="G99" s="19">
        <v>62</v>
      </c>
      <c r="H99" s="19">
        <v>65</v>
      </c>
      <c r="I99" s="19">
        <v>96</v>
      </c>
      <c r="K99" s="19">
        <v>196</v>
      </c>
      <c r="L99" s="19">
        <v>208</v>
      </c>
      <c r="N99" s="19">
        <v>37</v>
      </c>
      <c r="O99" s="19">
        <v>101</v>
      </c>
      <c r="P99" s="19">
        <v>26</v>
      </c>
      <c r="Q99" s="19">
        <v>10</v>
      </c>
      <c r="R99" s="19">
        <v>41</v>
      </c>
      <c r="S99" s="19">
        <v>116</v>
      </c>
      <c r="T99" s="19">
        <v>17</v>
      </c>
      <c r="U99" s="19">
        <v>59</v>
      </c>
      <c r="W99" s="19">
        <v>28</v>
      </c>
      <c r="X99" s="19">
        <v>78</v>
      </c>
      <c r="Y99" s="19">
        <v>21</v>
      </c>
      <c r="Z99" s="19">
        <v>26</v>
      </c>
      <c r="AA99" s="19">
        <v>66</v>
      </c>
      <c r="AB99" s="19">
        <v>107</v>
      </c>
      <c r="AC99" s="19">
        <v>35</v>
      </c>
      <c r="AD99" s="19">
        <v>36</v>
      </c>
      <c r="AE99" s="19">
        <v>9</v>
      </c>
      <c r="AG99" s="19">
        <v>67</v>
      </c>
      <c r="AH99" s="19">
        <v>87</v>
      </c>
      <c r="AI99" s="19">
        <v>88</v>
      </c>
      <c r="AJ99" s="19">
        <v>57</v>
      </c>
      <c r="AK99" s="19">
        <v>77</v>
      </c>
      <c r="AL99" s="19">
        <v>3</v>
      </c>
      <c r="AM99" s="19">
        <v>28</v>
      </c>
    </row>
    <row r="100" spans="2:39" ht="48" x14ac:dyDescent="0.2">
      <c r="B100" s="20" t="s">
        <v>104</v>
      </c>
      <c r="C100" s="21">
        <v>0.85697619953102866</v>
      </c>
      <c r="D100" s="21">
        <v>0.67986362209192353</v>
      </c>
      <c r="E100" s="21">
        <v>0.80072725808823619</v>
      </c>
      <c r="F100" s="21">
        <v>0.81197650280365263</v>
      </c>
      <c r="G100" s="21">
        <v>0.84540263278573968</v>
      </c>
      <c r="H100" s="21">
        <v>0.96413186335875201</v>
      </c>
      <c r="I100" s="21">
        <v>0.94487724757522995</v>
      </c>
      <c r="K100" s="21">
        <v>0.84620711560466133</v>
      </c>
      <c r="L100" s="21">
        <v>0.87168681497034772</v>
      </c>
      <c r="N100" s="21">
        <v>0.81578989596979368</v>
      </c>
      <c r="O100" s="21">
        <v>0.86916807245336936</v>
      </c>
      <c r="P100" s="21">
        <v>0.90235723972390736</v>
      </c>
      <c r="Q100" s="21">
        <v>0.58488300643650704</v>
      </c>
      <c r="R100" s="21">
        <v>0.96885142477224662</v>
      </c>
      <c r="S100" s="21">
        <v>0.86953415378842225</v>
      </c>
      <c r="T100" s="21">
        <v>0.66958842688811337</v>
      </c>
      <c r="U100" s="21">
        <v>0.83758510453060808</v>
      </c>
      <c r="W100" s="21">
        <v>0.88278132476589588</v>
      </c>
      <c r="X100" s="21">
        <v>0.84487177938179747</v>
      </c>
      <c r="Y100" s="21">
        <v>0.83800403621999608</v>
      </c>
      <c r="Z100" s="21">
        <v>0.84625265693506946</v>
      </c>
      <c r="AA100" s="21">
        <v>0.93514153983640802</v>
      </c>
      <c r="AB100" s="21">
        <v>0.86455725982551279</v>
      </c>
      <c r="AC100" s="21">
        <v>0.72697975635628842</v>
      </c>
      <c r="AD100" s="21">
        <v>0.80828679470070053</v>
      </c>
      <c r="AE100" s="21">
        <v>1</v>
      </c>
      <c r="AG100" s="21">
        <v>0.95300948112626738</v>
      </c>
      <c r="AH100" s="21">
        <v>0.94432881619806963</v>
      </c>
      <c r="AI100" s="21">
        <v>0.82361966433856382</v>
      </c>
      <c r="AJ100" s="21">
        <v>0.67477020941915067</v>
      </c>
      <c r="AK100" s="21">
        <v>0.86421993841315903</v>
      </c>
      <c r="AL100" s="21">
        <v>1</v>
      </c>
      <c r="AM100" s="21">
        <v>0.79413835844934266</v>
      </c>
    </row>
    <row r="101" spans="2:39" ht="16" x14ac:dyDescent="0.2">
      <c r="B101" s="20" t="s">
        <v>105</v>
      </c>
      <c r="C101" s="21">
        <v>2.758764503134218E-2</v>
      </c>
      <c r="D101" s="21">
        <v>7.7285501298835449E-2</v>
      </c>
      <c r="E101" s="21">
        <v>8.1924997012839673E-3</v>
      </c>
      <c r="F101" s="21">
        <v>3.5270531752742043E-2</v>
      </c>
      <c r="G101" s="21">
        <v>1.535322521746587E-2</v>
      </c>
      <c r="H101" s="21">
        <v>2.4732470930473208E-2</v>
      </c>
      <c r="I101" s="21">
        <v>2.3071968855831591E-2</v>
      </c>
      <c r="K101" s="21">
        <v>4.4690552284628558E-2</v>
      </c>
      <c r="L101" s="21">
        <v>1.1815883822084851E-2</v>
      </c>
      <c r="N101" s="21">
        <v>0.12542395358582401</v>
      </c>
      <c r="O101" s="21">
        <v>7.2060173449754903E-3</v>
      </c>
      <c r="P101" s="21">
        <v>0</v>
      </c>
      <c r="Q101" s="21">
        <v>0.17261219015549481</v>
      </c>
      <c r="R101" s="21">
        <v>3.1148575227753359E-2</v>
      </c>
      <c r="S101" s="21">
        <v>1.650583188198277E-2</v>
      </c>
      <c r="T101" s="21">
        <v>0</v>
      </c>
      <c r="U101" s="21">
        <v>1.751712281361073E-2</v>
      </c>
      <c r="W101" s="21">
        <v>0</v>
      </c>
      <c r="X101" s="21">
        <v>1.5366506894065209E-2</v>
      </c>
      <c r="Y101" s="21">
        <v>0</v>
      </c>
      <c r="Z101" s="21">
        <v>6.3930569040813637E-2</v>
      </c>
      <c r="AA101" s="21">
        <v>3.4914434694926139E-2</v>
      </c>
      <c r="AB101" s="21">
        <v>1.7913988435571061E-2</v>
      </c>
      <c r="AC101" s="21">
        <v>0.1171126769649613</v>
      </c>
      <c r="AD101" s="21">
        <v>0</v>
      </c>
      <c r="AE101" s="21">
        <v>0</v>
      </c>
      <c r="AG101" s="21">
        <v>8.3281190127006081E-3</v>
      </c>
      <c r="AH101" s="21">
        <v>0</v>
      </c>
      <c r="AI101" s="21">
        <v>2.80876078224091E-2</v>
      </c>
      <c r="AJ101" s="21">
        <v>0</v>
      </c>
      <c r="AK101" s="21">
        <v>7.7663582232783593E-2</v>
      </c>
      <c r="AL101" s="21">
        <v>0</v>
      </c>
      <c r="AM101" s="21">
        <v>8.0801587966224969E-2</v>
      </c>
    </row>
    <row r="102" spans="2:39" ht="32" x14ac:dyDescent="0.2">
      <c r="B102" s="20" t="s">
        <v>106</v>
      </c>
      <c r="C102" s="21">
        <v>2.875193137756973E-2</v>
      </c>
      <c r="D102" s="21">
        <v>0</v>
      </c>
      <c r="E102" s="21">
        <v>1.3933980042436079E-2</v>
      </c>
      <c r="F102" s="21">
        <v>4.7510247249037317E-2</v>
      </c>
      <c r="G102" s="21">
        <v>6.9479957790980665E-2</v>
      </c>
      <c r="H102" s="21">
        <v>0</v>
      </c>
      <c r="I102" s="21">
        <v>3.2050783568938153E-2</v>
      </c>
      <c r="K102" s="21">
        <v>2.3210204259944221E-2</v>
      </c>
      <c r="L102" s="21">
        <v>3.4241972688569142E-2</v>
      </c>
      <c r="N102" s="21">
        <v>3.2583441168948478E-2</v>
      </c>
      <c r="O102" s="21">
        <v>1.6906447244415361E-2</v>
      </c>
      <c r="P102" s="21">
        <v>0</v>
      </c>
      <c r="Q102" s="21">
        <v>0.1615917351081885</v>
      </c>
      <c r="R102" s="21">
        <v>0</v>
      </c>
      <c r="S102" s="21">
        <v>2.491139117117196E-2</v>
      </c>
      <c r="T102" s="21">
        <v>0</v>
      </c>
      <c r="U102" s="21">
        <v>7.3392264065515508E-2</v>
      </c>
      <c r="W102" s="21">
        <v>4.1861834668362179E-2</v>
      </c>
      <c r="X102" s="21">
        <v>2.8756030627160929E-2</v>
      </c>
      <c r="Y102" s="21">
        <v>4.1602171534011259E-2</v>
      </c>
      <c r="Z102" s="21">
        <v>5.984891083562939E-2</v>
      </c>
      <c r="AA102" s="21">
        <v>1.042760093249292E-2</v>
      </c>
      <c r="AB102" s="21">
        <v>1.5565574896912191E-2</v>
      </c>
      <c r="AC102" s="21">
        <v>7.7466596580360494E-2</v>
      </c>
      <c r="AD102" s="21">
        <v>2.0138496783232769E-2</v>
      </c>
      <c r="AE102" s="21">
        <v>0</v>
      </c>
      <c r="AG102" s="21">
        <v>2.0893458205961741E-2</v>
      </c>
      <c r="AH102" s="21">
        <v>8.1393619012873741E-3</v>
      </c>
      <c r="AI102" s="21">
        <v>6.5888501964626783E-2</v>
      </c>
      <c r="AJ102" s="21">
        <v>2.0962240118787601E-2</v>
      </c>
      <c r="AK102" s="21">
        <v>2.203679629167123E-2</v>
      </c>
      <c r="AL102" s="21">
        <v>0</v>
      </c>
      <c r="AM102" s="21">
        <v>3.2252802816708073E-2</v>
      </c>
    </row>
    <row r="103" spans="2:39" ht="32" x14ac:dyDescent="0.2">
      <c r="B103" s="20" t="s">
        <v>107</v>
      </c>
      <c r="C103" s="21">
        <v>4.2890506704503896E-3</v>
      </c>
      <c r="D103" s="21">
        <v>0</v>
      </c>
      <c r="E103" s="21">
        <v>1.141180897027063E-2</v>
      </c>
      <c r="F103" s="21">
        <v>0</v>
      </c>
      <c r="G103" s="21">
        <v>1.535322521746587E-2</v>
      </c>
      <c r="H103" s="21">
        <v>0</v>
      </c>
      <c r="I103" s="21">
        <v>0</v>
      </c>
      <c r="K103" s="21">
        <v>4.9028171553683478E-3</v>
      </c>
      <c r="L103" s="21">
        <v>3.7562834111904962E-3</v>
      </c>
      <c r="N103" s="21">
        <v>2.6202709275433771E-2</v>
      </c>
      <c r="O103" s="21">
        <v>0</v>
      </c>
      <c r="P103" s="21">
        <v>0</v>
      </c>
      <c r="Q103" s="21">
        <v>8.0913068299809474E-2</v>
      </c>
      <c r="R103" s="21">
        <v>0</v>
      </c>
      <c r="S103" s="21">
        <v>0</v>
      </c>
      <c r="T103" s="21">
        <v>0</v>
      </c>
      <c r="U103" s="21">
        <v>0</v>
      </c>
      <c r="W103" s="21">
        <v>3.3664138721992663E-2</v>
      </c>
      <c r="X103" s="21">
        <v>0</v>
      </c>
      <c r="Y103" s="21">
        <v>0</v>
      </c>
      <c r="Z103" s="21">
        <v>2.996786318848739E-2</v>
      </c>
      <c r="AA103" s="21">
        <v>0</v>
      </c>
      <c r="AB103" s="21">
        <v>0</v>
      </c>
      <c r="AC103" s="21">
        <v>0</v>
      </c>
      <c r="AD103" s="21">
        <v>0</v>
      </c>
      <c r="AE103" s="21">
        <v>0</v>
      </c>
      <c r="AG103" s="21">
        <v>0</v>
      </c>
      <c r="AH103" s="21">
        <v>0</v>
      </c>
      <c r="AI103" s="21">
        <v>0</v>
      </c>
      <c r="AJ103" s="21">
        <v>3.0619983304369269E-2</v>
      </c>
      <c r="AK103" s="21">
        <v>0</v>
      </c>
      <c r="AL103" s="21">
        <v>0</v>
      </c>
      <c r="AM103" s="21">
        <v>0</v>
      </c>
    </row>
    <row r="104" spans="2:39" ht="32" x14ac:dyDescent="0.2">
      <c r="B104" s="20" t="s">
        <v>108</v>
      </c>
      <c r="C104" s="21">
        <v>4.2767604761586048E-3</v>
      </c>
      <c r="D104" s="21">
        <v>0</v>
      </c>
      <c r="E104" s="21">
        <v>1.3933980042436079E-2</v>
      </c>
      <c r="F104" s="21">
        <v>1.1275975640124881E-2</v>
      </c>
      <c r="G104" s="21">
        <v>0</v>
      </c>
      <c r="H104" s="21">
        <v>0</v>
      </c>
      <c r="I104" s="21">
        <v>0</v>
      </c>
      <c r="K104" s="21">
        <v>3.9926243518330733E-3</v>
      </c>
      <c r="L104" s="21">
        <v>4.5864751348024726E-3</v>
      </c>
      <c r="N104" s="21">
        <v>0</v>
      </c>
      <c r="O104" s="21">
        <v>7.7266685966182278E-3</v>
      </c>
      <c r="P104" s="21">
        <v>0</v>
      </c>
      <c r="Q104" s="21">
        <v>0</v>
      </c>
      <c r="R104" s="21">
        <v>0</v>
      </c>
      <c r="S104" s="21">
        <v>8.2504403866668491E-3</v>
      </c>
      <c r="T104" s="21">
        <v>0</v>
      </c>
      <c r="U104" s="21">
        <v>0</v>
      </c>
      <c r="W104" s="21">
        <v>0</v>
      </c>
      <c r="X104" s="21">
        <v>1.006322444302675E-2</v>
      </c>
      <c r="Y104" s="21">
        <v>0</v>
      </c>
      <c r="Z104" s="21">
        <v>0</v>
      </c>
      <c r="AA104" s="21">
        <v>0</v>
      </c>
      <c r="AB104" s="21">
        <v>8.9543074673170651E-3</v>
      </c>
      <c r="AC104" s="21">
        <v>0</v>
      </c>
      <c r="AD104" s="21">
        <v>0</v>
      </c>
      <c r="AE104" s="21">
        <v>0</v>
      </c>
      <c r="AG104" s="21">
        <v>0</v>
      </c>
      <c r="AH104" s="21">
        <v>1.098615813182246E-2</v>
      </c>
      <c r="AI104" s="21">
        <v>0</v>
      </c>
      <c r="AJ104" s="21">
        <v>1.372776055080225E-2</v>
      </c>
      <c r="AK104" s="21">
        <v>0</v>
      </c>
      <c r="AL104" s="21">
        <v>0</v>
      </c>
      <c r="AM104" s="21">
        <v>0</v>
      </c>
    </row>
    <row r="105" spans="2:39" ht="32" x14ac:dyDescent="0.2">
      <c r="B105" s="20" t="s">
        <v>109</v>
      </c>
      <c r="C105" s="21">
        <v>4.7596130690418844E-3</v>
      </c>
      <c r="D105" s="21">
        <v>0</v>
      </c>
      <c r="E105" s="21">
        <v>1.9720385328711201E-2</v>
      </c>
      <c r="F105" s="21">
        <v>8.3753579953260767E-3</v>
      </c>
      <c r="G105" s="21">
        <v>0</v>
      </c>
      <c r="H105" s="21">
        <v>0</v>
      </c>
      <c r="I105" s="21">
        <v>0</v>
      </c>
      <c r="K105" s="21">
        <v>6.9171006044208196E-3</v>
      </c>
      <c r="L105" s="21">
        <v>2.782933735399448E-3</v>
      </c>
      <c r="N105" s="21">
        <v>0</v>
      </c>
      <c r="O105" s="21">
        <v>0</v>
      </c>
      <c r="P105" s="21">
        <v>0</v>
      </c>
      <c r="Q105" s="21">
        <v>0</v>
      </c>
      <c r="R105" s="21">
        <v>0</v>
      </c>
      <c r="S105" s="21">
        <v>1.167662527584518E-2</v>
      </c>
      <c r="T105" s="21">
        <v>0</v>
      </c>
      <c r="U105" s="21">
        <v>9.8415942779837076E-3</v>
      </c>
      <c r="W105" s="21">
        <v>2.036242569641853E-2</v>
      </c>
      <c r="X105" s="21">
        <v>0</v>
      </c>
      <c r="Y105" s="21">
        <v>0</v>
      </c>
      <c r="Z105" s="21">
        <v>0</v>
      </c>
      <c r="AA105" s="21">
        <v>0</v>
      </c>
      <c r="AB105" s="21">
        <v>1.267278933007405E-2</v>
      </c>
      <c r="AC105" s="21">
        <v>0</v>
      </c>
      <c r="AD105" s="21">
        <v>0</v>
      </c>
      <c r="AE105" s="21">
        <v>0</v>
      </c>
      <c r="AG105" s="21">
        <v>0</v>
      </c>
      <c r="AH105" s="21">
        <v>0</v>
      </c>
      <c r="AI105" s="21">
        <v>6.6007995381461666E-3</v>
      </c>
      <c r="AJ105" s="21">
        <v>2.3782928829681329E-2</v>
      </c>
      <c r="AK105" s="21">
        <v>0</v>
      </c>
      <c r="AL105" s="21">
        <v>0</v>
      </c>
      <c r="AM105" s="21">
        <v>0</v>
      </c>
    </row>
    <row r="106" spans="2:39" ht="48" x14ac:dyDescent="0.2">
      <c r="B106" s="20" t="s">
        <v>110</v>
      </c>
      <c r="C106" s="21">
        <v>6.8048348936401446E-3</v>
      </c>
      <c r="D106" s="21">
        <v>6.2860976266608581E-2</v>
      </c>
      <c r="E106" s="21">
        <v>0</v>
      </c>
      <c r="F106" s="21">
        <v>0</v>
      </c>
      <c r="G106" s="21">
        <v>0</v>
      </c>
      <c r="H106" s="21">
        <v>0</v>
      </c>
      <c r="I106" s="21">
        <v>0</v>
      </c>
      <c r="K106" s="21">
        <v>1.41292829044634E-2</v>
      </c>
      <c r="L106" s="21">
        <v>0</v>
      </c>
      <c r="N106" s="21">
        <v>0</v>
      </c>
      <c r="O106" s="21">
        <v>0</v>
      </c>
      <c r="P106" s="21">
        <v>0</v>
      </c>
      <c r="Q106" s="21">
        <v>0</v>
      </c>
      <c r="R106" s="21">
        <v>0</v>
      </c>
      <c r="S106" s="21">
        <v>0</v>
      </c>
      <c r="T106" s="21">
        <v>0</v>
      </c>
      <c r="U106" s="21">
        <v>4.6889745572687012E-2</v>
      </c>
      <c r="W106" s="21">
        <v>0</v>
      </c>
      <c r="X106" s="21">
        <v>0</v>
      </c>
      <c r="Y106" s="21">
        <v>0</v>
      </c>
      <c r="Z106" s="21">
        <v>0</v>
      </c>
      <c r="AA106" s="21">
        <v>0</v>
      </c>
      <c r="AB106" s="21">
        <v>0</v>
      </c>
      <c r="AC106" s="21">
        <v>7.8440970098389753E-2</v>
      </c>
      <c r="AD106" s="21">
        <v>0</v>
      </c>
      <c r="AE106" s="21">
        <v>0</v>
      </c>
      <c r="AG106" s="21">
        <v>0</v>
      </c>
      <c r="AH106" s="21">
        <v>0</v>
      </c>
      <c r="AI106" s="21">
        <v>0</v>
      </c>
      <c r="AJ106" s="21">
        <v>0</v>
      </c>
      <c r="AK106" s="21">
        <v>3.6079683062385973E-2</v>
      </c>
      <c r="AL106" s="21">
        <v>0</v>
      </c>
      <c r="AM106" s="21">
        <v>0</v>
      </c>
    </row>
    <row r="107" spans="2:39" ht="16" x14ac:dyDescent="0.2">
      <c r="B107" s="20" t="s">
        <v>111</v>
      </c>
      <c r="C107" s="21">
        <v>3.9374135562650547E-3</v>
      </c>
      <c r="D107" s="21">
        <v>0</v>
      </c>
      <c r="E107" s="21">
        <v>0</v>
      </c>
      <c r="F107" s="21">
        <v>1.257305968752198E-2</v>
      </c>
      <c r="G107" s="21">
        <v>0</v>
      </c>
      <c r="H107" s="21">
        <v>1.1135665710774839E-2</v>
      </c>
      <c r="I107" s="21">
        <v>0</v>
      </c>
      <c r="K107" s="21">
        <v>3.7235866883009549E-3</v>
      </c>
      <c r="L107" s="21">
        <v>4.1777309078754781E-3</v>
      </c>
      <c r="N107" s="21">
        <v>0</v>
      </c>
      <c r="O107" s="21">
        <v>7.2060173449754903E-3</v>
      </c>
      <c r="P107" s="21">
        <v>0</v>
      </c>
      <c r="Q107" s="21">
        <v>0</v>
      </c>
      <c r="R107" s="21">
        <v>0</v>
      </c>
      <c r="S107" s="21">
        <v>0</v>
      </c>
      <c r="T107" s="21">
        <v>0</v>
      </c>
      <c r="U107" s="21">
        <v>1.477416873959504E-2</v>
      </c>
      <c r="W107" s="21">
        <v>0</v>
      </c>
      <c r="X107" s="21">
        <v>2.060593229251434E-2</v>
      </c>
      <c r="Y107" s="21">
        <v>0</v>
      </c>
      <c r="Z107" s="21">
        <v>0</v>
      </c>
      <c r="AA107" s="21">
        <v>0</v>
      </c>
      <c r="AB107" s="21">
        <v>0</v>
      </c>
      <c r="AC107" s="21">
        <v>0</v>
      </c>
      <c r="AD107" s="21">
        <v>0</v>
      </c>
      <c r="AE107" s="21">
        <v>0</v>
      </c>
      <c r="AG107" s="21">
        <v>0</v>
      </c>
      <c r="AH107" s="21">
        <v>0</v>
      </c>
      <c r="AI107" s="21">
        <v>0</v>
      </c>
      <c r="AJ107" s="21">
        <v>1.280273372667326E-2</v>
      </c>
      <c r="AK107" s="21">
        <v>0</v>
      </c>
      <c r="AL107" s="21">
        <v>0</v>
      </c>
      <c r="AM107" s="21">
        <v>3.1623347467534861E-2</v>
      </c>
    </row>
    <row r="108" spans="2:39" ht="16" x14ac:dyDescent="0.2">
      <c r="B108" s="20" t="s">
        <v>112</v>
      </c>
      <c r="C108" s="21">
        <v>5.7777977456121158E-3</v>
      </c>
      <c r="D108" s="21">
        <v>0</v>
      </c>
      <c r="E108" s="21">
        <v>2.5345789012706701E-2</v>
      </c>
      <c r="F108" s="21">
        <v>8.7734487794586414E-3</v>
      </c>
      <c r="G108" s="21">
        <v>0</v>
      </c>
      <c r="H108" s="21">
        <v>0</v>
      </c>
      <c r="I108" s="21">
        <v>0</v>
      </c>
      <c r="K108" s="21">
        <v>0</v>
      </c>
      <c r="L108" s="21">
        <v>1.12579684507851E-2</v>
      </c>
      <c r="N108" s="21">
        <v>0</v>
      </c>
      <c r="O108" s="21">
        <v>0</v>
      </c>
      <c r="P108" s="21">
        <v>0</v>
      </c>
      <c r="Q108" s="21">
        <v>0</v>
      </c>
      <c r="R108" s="21">
        <v>0</v>
      </c>
      <c r="S108" s="21">
        <v>2.0251542818443481E-2</v>
      </c>
      <c r="T108" s="21">
        <v>0</v>
      </c>
      <c r="U108" s="21">
        <v>0</v>
      </c>
      <c r="W108" s="21">
        <v>2.133027614733083E-2</v>
      </c>
      <c r="X108" s="21">
        <v>0</v>
      </c>
      <c r="Y108" s="21">
        <v>0</v>
      </c>
      <c r="Z108" s="21">
        <v>0</v>
      </c>
      <c r="AA108" s="21">
        <v>0</v>
      </c>
      <c r="AB108" s="21">
        <v>1.6287807728325419E-2</v>
      </c>
      <c r="AC108" s="21">
        <v>0</v>
      </c>
      <c r="AD108" s="21">
        <v>0</v>
      </c>
      <c r="AE108" s="21">
        <v>0</v>
      </c>
      <c r="AG108" s="21">
        <v>0</v>
      </c>
      <c r="AH108" s="21">
        <v>0</v>
      </c>
      <c r="AI108" s="21">
        <v>6.9145434360797118E-3</v>
      </c>
      <c r="AJ108" s="21">
        <v>3.056720678493545E-2</v>
      </c>
      <c r="AK108" s="21">
        <v>0</v>
      </c>
      <c r="AL108" s="21">
        <v>0</v>
      </c>
      <c r="AM108" s="21">
        <v>0</v>
      </c>
    </row>
    <row r="109" spans="2:39" ht="32" x14ac:dyDescent="0.2">
      <c r="B109" s="20" t="s">
        <v>113</v>
      </c>
      <c r="C109" s="21">
        <v>1.7128972112576801E-2</v>
      </c>
      <c r="D109" s="21">
        <v>8.8468321633409161E-2</v>
      </c>
      <c r="E109" s="21">
        <v>1.7131369835878311E-2</v>
      </c>
      <c r="F109" s="21">
        <v>2.7315302044483489E-2</v>
      </c>
      <c r="G109" s="21">
        <v>0</v>
      </c>
      <c r="H109" s="21">
        <v>0</v>
      </c>
      <c r="I109" s="21">
        <v>0</v>
      </c>
      <c r="K109" s="21">
        <v>0</v>
      </c>
      <c r="L109" s="21">
        <v>3.3375593284520173E-2</v>
      </c>
      <c r="N109" s="21">
        <v>0</v>
      </c>
      <c r="O109" s="21">
        <v>3.03461339566981E-2</v>
      </c>
      <c r="P109" s="21">
        <v>0</v>
      </c>
      <c r="Q109" s="21">
        <v>0</v>
      </c>
      <c r="R109" s="21">
        <v>0</v>
      </c>
      <c r="S109" s="21">
        <v>0</v>
      </c>
      <c r="T109" s="21">
        <v>0.23054766145687119</v>
      </c>
      <c r="U109" s="21">
        <v>0</v>
      </c>
      <c r="W109" s="21">
        <v>0</v>
      </c>
      <c r="X109" s="21">
        <v>1.31566880211845E-2</v>
      </c>
      <c r="Y109" s="21">
        <v>0</v>
      </c>
      <c r="Z109" s="21">
        <v>0</v>
      </c>
      <c r="AA109" s="21">
        <v>1.3202685557692721E-2</v>
      </c>
      <c r="AB109" s="21">
        <v>1.1009026306884009E-2</v>
      </c>
      <c r="AC109" s="21">
        <v>0</v>
      </c>
      <c r="AD109" s="21">
        <v>0.10843408599783989</v>
      </c>
      <c r="AE109" s="21">
        <v>0</v>
      </c>
      <c r="AG109" s="21">
        <v>0</v>
      </c>
      <c r="AH109" s="21">
        <v>0</v>
      </c>
      <c r="AI109" s="21">
        <v>9.9090984080672882E-3</v>
      </c>
      <c r="AJ109" s="21">
        <v>0.1069786560434081</v>
      </c>
      <c r="AK109" s="21">
        <v>0</v>
      </c>
      <c r="AL109" s="21">
        <v>0</v>
      </c>
      <c r="AM109" s="21">
        <v>0</v>
      </c>
    </row>
    <row r="110" spans="2:39" ht="16" x14ac:dyDescent="0.2">
      <c r="B110" s="20" t="s">
        <v>114</v>
      </c>
      <c r="C110" s="21">
        <v>2.9695733175390562E-2</v>
      </c>
      <c r="D110" s="21">
        <v>6.2860976266608581E-2</v>
      </c>
      <c r="E110" s="21">
        <v>8.9602928978041244E-2</v>
      </c>
      <c r="F110" s="21">
        <v>3.6929574047652708E-2</v>
      </c>
      <c r="G110" s="21">
        <v>9.4715541589092921E-3</v>
      </c>
      <c r="H110" s="21">
        <v>0</v>
      </c>
      <c r="I110" s="21">
        <v>0</v>
      </c>
      <c r="K110" s="21">
        <v>4.624030710530716E-2</v>
      </c>
      <c r="L110" s="21">
        <v>1.4469153948864281E-2</v>
      </c>
      <c r="N110" s="21">
        <v>0</v>
      </c>
      <c r="O110" s="21">
        <v>4.9855531446099277E-2</v>
      </c>
      <c r="P110" s="21">
        <v>7.4098702126625837E-2</v>
      </c>
      <c r="Q110" s="21">
        <v>0</v>
      </c>
      <c r="R110" s="21">
        <v>0</v>
      </c>
      <c r="S110" s="21">
        <v>4.3764252589430293E-2</v>
      </c>
      <c r="T110" s="21">
        <v>0</v>
      </c>
      <c r="U110" s="21">
        <v>0</v>
      </c>
      <c r="W110" s="21">
        <v>0</v>
      </c>
      <c r="X110" s="21">
        <v>5.2091372088619518E-2</v>
      </c>
      <c r="Y110" s="21">
        <v>9.1363903727278775E-2</v>
      </c>
      <c r="Z110" s="21">
        <v>0</v>
      </c>
      <c r="AA110" s="21">
        <v>6.3137389784801356E-3</v>
      </c>
      <c r="AB110" s="21">
        <v>4.7497897736026598E-2</v>
      </c>
      <c r="AC110" s="21">
        <v>0</v>
      </c>
      <c r="AD110" s="21">
        <v>1.6171367154487842E-2</v>
      </c>
      <c r="AE110" s="21">
        <v>0</v>
      </c>
      <c r="AG110" s="21">
        <v>9.0031909294597152E-3</v>
      </c>
      <c r="AH110" s="21">
        <v>3.6545663768820409E-2</v>
      </c>
      <c r="AI110" s="21">
        <v>4.5655152293402147E-2</v>
      </c>
      <c r="AJ110" s="21">
        <v>7.4894578171246826E-2</v>
      </c>
      <c r="AK110" s="21">
        <v>0</v>
      </c>
      <c r="AL110" s="21">
        <v>0</v>
      </c>
      <c r="AM110" s="21">
        <v>0</v>
      </c>
    </row>
    <row r="111" spans="2:39" ht="16" x14ac:dyDescent="0.2">
      <c r="B111" s="20" t="s">
        <v>115</v>
      </c>
      <c r="C111" s="21">
        <v>2.88312757312133E-3</v>
      </c>
      <c r="D111" s="21">
        <v>0</v>
      </c>
      <c r="E111" s="21">
        <v>0</v>
      </c>
      <c r="F111" s="21">
        <v>0</v>
      </c>
      <c r="G111" s="21">
        <v>1.8746504986590432E-2</v>
      </c>
      <c r="H111" s="21">
        <v>0</v>
      </c>
      <c r="I111" s="21">
        <v>0</v>
      </c>
      <c r="K111" s="21">
        <v>5.9864090410720978E-3</v>
      </c>
      <c r="L111" s="21">
        <v>0</v>
      </c>
      <c r="N111" s="21">
        <v>0</v>
      </c>
      <c r="O111" s="21">
        <v>1.158511161284854E-2</v>
      </c>
      <c r="P111" s="21">
        <v>0</v>
      </c>
      <c r="Q111" s="21">
        <v>0</v>
      </c>
      <c r="R111" s="21">
        <v>0</v>
      </c>
      <c r="S111" s="21">
        <v>0</v>
      </c>
      <c r="T111" s="21">
        <v>0</v>
      </c>
      <c r="U111" s="21">
        <v>0</v>
      </c>
      <c r="W111" s="21">
        <v>0</v>
      </c>
      <c r="X111" s="21">
        <v>1.50884662516309E-2</v>
      </c>
      <c r="Y111" s="21">
        <v>0</v>
      </c>
      <c r="Z111" s="21">
        <v>0</v>
      </c>
      <c r="AA111" s="21">
        <v>0</v>
      </c>
      <c r="AB111" s="21">
        <v>0</v>
      </c>
      <c r="AC111" s="21">
        <v>0</v>
      </c>
      <c r="AD111" s="21">
        <v>0</v>
      </c>
      <c r="AE111" s="21">
        <v>0</v>
      </c>
      <c r="AG111" s="21">
        <v>0</v>
      </c>
      <c r="AH111" s="21">
        <v>0</v>
      </c>
      <c r="AI111" s="21">
        <v>1.3324632198705E-2</v>
      </c>
      <c r="AJ111" s="21">
        <v>0</v>
      </c>
      <c r="AK111" s="21">
        <v>0</v>
      </c>
      <c r="AL111" s="21">
        <v>0</v>
      </c>
      <c r="AM111" s="21">
        <v>0</v>
      </c>
    </row>
    <row r="112" spans="2:39" ht="32" x14ac:dyDescent="0.2">
      <c r="B112" s="20" t="s">
        <v>116</v>
      </c>
      <c r="C112" s="21">
        <v>1.5259199820555579E-3</v>
      </c>
      <c r="D112" s="21">
        <v>0</v>
      </c>
      <c r="E112" s="21">
        <v>0</v>
      </c>
      <c r="F112" s="21">
        <v>0</v>
      </c>
      <c r="G112" s="21">
        <v>9.9217484579683223E-3</v>
      </c>
      <c r="H112" s="21">
        <v>0</v>
      </c>
      <c r="I112" s="21">
        <v>0</v>
      </c>
      <c r="K112" s="21">
        <v>0</v>
      </c>
      <c r="L112" s="21">
        <v>2.9732364774191461E-3</v>
      </c>
      <c r="N112" s="21">
        <v>0</v>
      </c>
      <c r="O112" s="21">
        <v>0</v>
      </c>
      <c r="P112" s="21">
        <v>2.3544058149466879E-2</v>
      </c>
      <c r="Q112" s="21">
        <v>0</v>
      </c>
      <c r="R112" s="21">
        <v>0</v>
      </c>
      <c r="S112" s="21">
        <v>0</v>
      </c>
      <c r="T112" s="21">
        <v>0</v>
      </c>
      <c r="U112" s="21">
        <v>0</v>
      </c>
      <c r="W112" s="21">
        <v>0</v>
      </c>
      <c r="X112" s="21">
        <v>0</v>
      </c>
      <c r="Y112" s="21">
        <v>2.9029888518714009E-2</v>
      </c>
      <c r="Z112" s="21">
        <v>0</v>
      </c>
      <c r="AA112" s="21">
        <v>0</v>
      </c>
      <c r="AB112" s="21">
        <v>0</v>
      </c>
      <c r="AC112" s="21">
        <v>0</v>
      </c>
      <c r="AD112" s="21">
        <v>0</v>
      </c>
      <c r="AE112" s="21">
        <v>0</v>
      </c>
      <c r="AG112" s="21">
        <v>0</v>
      </c>
      <c r="AH112" s="21">
        <v>0</v>
      </c>
      <c r="AI112" s="21">
        <v>0</v>
      </c>
      <c r="AJ112" s="21">
        <v>1.089370305094536E-2</v>
      </c>
      <c r="AK112" s="21">
        <v>0</v>
      </c>
      <c r="AL112" s="21">
        <v>0</v>
      </c>
      <c r="AM112" s="21">
        <v>0</v>
      </c>
    </row>
    <row r="113" spans="2:39" ht="16" x14ac:dyDescent="0.2">
      <c r="B113" s="20" t="s">
        <v>88</v>
      </c>
      <c r="C113" s="21">
        <v>5.6050008057469593E-3</v>
      </c>
      <c r="D113" s="21">
        <v>2.866060244261457E-2</v>
      </c>
      <c r="E113" s="21">
        <v>0</v>
      </c>
      <c r="F113" s="21">
        <v>0</v>
      </c>
      <c r="G113" s="21">
        <v>1.6271151384879948E-2</v>
      </c>
      <c r="H113" s="21">
        <v>0</v>
      </c>
      <c r="I113" s="21">
        <v>0</v>
      </c>
      <c r="K113" s="21">
        <v>0</v>
      </c>
      <c r="L113" s="21">
        <v>4.8759531681415438E-3</v>
      </c>
      <c r="N113" s="21">
        <v>0</v>
      </c>
      <c r="O113" s="21">
        <v>0</v>
      </c>
      <c r="P113" s="21">
        <v>0</v>
      </c>
      <c r="Q113" s="21">
        <v>0</v>
      </c>
      <c r="R113" s="21">
        <v>0</v>
      </c>
      <c r="S113" s="21">
        <v>5.1057620880372153E-3</v>
      </c>
      <c r="T113" s="21">
        <v>9.98639116550155E-2</v>
      </c>
      <c r="U113" s="21">
        <v>0</v>
      </c>
      <c r="W113" s="21">
        <v>0</v>
      </c>
      <c r="X113" s="21">
        <v>0</v>
      </c>
      <c r="Y113" s="21">
        <v>0</v>
      </c>
      <c r="Z113" s="21">
        <v>0</v>
      </c>
      <c r="AA113" s="21">
        <v>0</v>
      </c>
      <c r="AB113" s="21">
        <v>5.5413482733769736E-3</v>
      </c>
      <c r="AC113" s="21">
        <v>0</v>
      </c>
      <c r="AD113" s="21">
        <v>4.6969255363739033E-2</v>
      </c>
      <c r="AE113" s="21">
        <v>0</v>
      </c>
      <c r="AG113" s="21">
        <v>8.7657507256104772E-3</v>
      </c>
      <c r="AH113" s="21">
        <v>0</v>
      </c>
      <c r="AI113" s="21">
        <v>0</v>
      </c>
      <c r="AJ113" s="21">
        <v>0</v>
      </c>
      <c r="AK113" s="21">
        <v>0</v>
      </c>
      <c r="AL113" s="21">
        <v>0</v>
      </c>
      <c r="AM113" s="21">
        <v>6.1183903300189281E-2</v>
      </c>
    </row>
    <row r="115" spans="2:39" ht="64" x14ac:dyDescent="0.2">
      <c r="B115" s="17" t="s">
        <v>117</v>
      </c>
    </row>
    <row r="116" spans="2:39" ht="16" x14ac:dyDescent="0.2">
      <c r="B116" s="18" t="s">
        <v>18</v>
      </c>
    </row>
    <row r="117" spans="2:39" x14ac:dyDescent="0.2">
      <c r="B117" s="13" t="s">
        <v>53</v>
      </c>
      <c r="C117" s="19">
        <v>406</v>
      </c>
      <c r="D117" s="19">
        <v>16</v>
      </c>
      <c r="E117" s="19">
        <v>63</v>
      </c>
      <c r="F117" s="19">
        <v>86</v>
      </c>
      <c r="G117" s="19">
        <v>73</v>
      </c>
      <c r="H117" s="19">
        <v>87</v>
      </c>
      <c r="I117" s="19">
        <v>81</v>
      </c>
      <c r="K117" s="19">
        <v>185</v>
      </c>
      <c r="L117" s="19">
        <v>219</v>
      </c>
      <c r="N117" s="19">
        <v>33</v>
      </c>
      <c r="O117" s="19">
        <v>99</v>
      </c>
      <c r="P117" s="19">
        <v>23</v>
      </c>
      <c r="Q117" s="19">
        <v>12</v>
      </c>
      <c r="R117" s="19">
        <v>38</v>
      </c>
      <c r="S117" s="19">
        <v>132</v>
      </c>
      <c r="T117" s="19">
        <v>15</v>
      </c>
      <c r="U117" s="19">
        <v>54</v>
      </c>
      <c r="W117" s="19">
        <v>28</v>
      </c>
      <c r="X117" s="19">
        <v>72</v>
      </c>
      <c r="Y117" s="19">
        <v>18</v>
      </c>
      <c r="Z117" s="19">
        <v>21</v>
      </c>
      <c r="AA117" s="19">
        <v>69</v>
      </c>
      <c r="AB117" s="19">
        <v>124</v>
      </c>
      <c r="AC117" s="19">
        <v>27</v>
      </c>
      <c r="AD117" s="19">
        <v>40</v>
      </c>
      <c r="AE117" s="19">
        <v>7</v>
      </c>
      <c r="AG117" s="19">
        <v>74</v>
      </c>
      <c r="AH117" s="19">
        <v>89</v>
      </c>
      <c r="AI117" s="19">
        <v>84</v>
      </c>
      <c r="AJ117" s="19">
        <v>54</v>
      </c>
      <c r="AK117" s="19">
        <v>73</v>
      </c>
      <c r="AL117" s="19">
        <v>3</v>
      </c>
      <c r="AM117" s="19">
        <v>29</v>
      </c>
    </row>
    <row r="118" spans="2:39" x14ac:dyDescent="0.2">
      <c r="B118" s="15" t="s">
        <v>54</v>
      </c>
      <c r="C118" s="19">
        <v>406</v>
      </c>
      <c r="D118" s="19">
        <v>44</v>
      </c>
      <c r="E118" s="19">
        <v>69</v>
      </c>
      <c r="F118" s="19">
        <v>69</v>
      </c>
      <c r="G118" s="19">
        <v>62</v>
      </c>
      <c r="H118" s="19">
        <v>65</v>
      </c>
      <c r="I118" s="19">
        <v>96</v>
      </c>
      <c r="K118" s="19">
        <v>196</v>
      </c>
      <c r="L118" s="19">
        <v>208</v>
      </c>
      <c r="N118" s="19">
        <v>37</v>
      </c>
      <c r="O118" s="19">
        <v>101</v>
      </c>
      <c r="P118" s="19">
        <v>26</v>
      </c>
      <c r="Q118" s="19">
        <v>10</v>
      </c>
      <c r="R118" s="19">
        <v>41</v>
      </c>
      <c r="S118" s="19">
        <v>116</v>
      </c>
      <c r="T118" s="19">
        <v>17</v>
      </c>
      <c r="U118" s="19">
        <v>59</v>
      </c>
      <c r="W118" s="19">
        <v>28</v>
      </c>
      <c r="X118" s="19">
        <v>78</v>
      </c>
      <c r="Y118" s="19">
        <v>21</v>
      </c>
      <c r="Z118" s="19">
        <v>26</v>
      </c>
      <c r="AA118" s="19">
        <v>66</v>
      </c>
      <c r="AB118" s="19">
        <v>107</v>
      </c>
      <c r="AC118" s="19">
        <v>35</v>
      </c>
      <c r="AD118" s="19">
        <v>36</v>
      </c>
      <c r="AE118" s="19">
        <v>9</v>
      </c>
      <c r="AG118" s="19">
        <v>67</v>
      </c>
      <c r="AH118" s="19">
        <v>87</v>
      </c>
      <c r="AI118" s="19">
        <v>88</v>
      </c>
      <c r="AJ118" s="19">
        <v>57</v>
      </c>
      <c r="AK118" s="19">
        <v>77</v>
      </c>
      <c r="AL118" s="19">
        <v>3</v>
      </c>
      <c r="AM118" s="19">
        <v>28</v>
      </c>
    </row>
    <row r="119" spans="2:39" ht="16" x14ac:dyDescent="0.2">
      <c r="B119" s="20" t="s">
        <v>118</v>
      </c>
      <c r="C119" s="21">
        <v>0.47569141737948778</v>
      </c>
      <c r="D119" s="21">
        <v>0.56674205133878075</v>
      </c>
      <c r="E119" s="21">
        <v>0.4522781797878917</v>
      </c>
      <c r="F119" s="21">
        <v>0.51254882417469827</v>
      </c>
      <c r="G119" s="21">
        <v>0.60119619300287019</v>
      </c>
      <c r="H119" s="21">
        <v>0.47401855984019647</v>
      </c>
      <c r="I119" s="21">
        <v>0.34421384903430458</v>
      </c>
      <c r="K119" s="21">
        <v>0.46070781618728968</v>
      </c>
      <c r="L119" s="21">
        <v>0.49051657686895472</v>
      </c>
      <c r="N119" s="21">
        <v>0.3329373382869914</v>
      </c>
      <c r="O119" s="21">
        <v>0.43213570673788282</v>
      </c>
      <c r="P119" s="21">
        <v>0.52158995597790325</v>
      </c>
      <c r="Q119" s="21">
        <v>0.54155587133528782</v>
      </c>
      <c r="R119" s="21">
        <v>0.42893917555065841</v>
      </c>
      <c r="S119" s="21">
        <v>0.52864412213317302</v>
      </c>
      <c r="T119" s="21">
        <v>0.24522173723928589</v>
      </c>
      <c r="U119" s="21">
        <v>0.60193288874515216</v>
      </c>
      <c r="W119" s="21">
        <v>0.36973049802834912</v>
      </c>
      <c r="X119" s="21">
        <v>0.35299021782716872</v>
      </c>
      <c r="Y119" s="21">
        <v>0.50260860214723591</v>
      </c>
      <c r="Z119" s="21">
        <v>0.69935425249270378</v>
      </c>
      <c r="AA119" s="21">
        <v>0.38488370116259091</v>
      </c>
      <c r="AB119" s="21">
        <v>0.54776799124529829</v>
      </c>
      <c r="AC119" s="21">
        <v>0.57210069472717873</v>
      </c>
      <c r="AD119" s="21">
        <v>0.4543619876971291</v>
      </c>
      <c r="AE119" s="21">
        <v>0.67974672976121475</v>
      </c>
      <c r="AG119" s="21">
        <v>0.54494283478677386</v>
      </c>
      <c r="AH119" s="21">
        <v>0.51649444373071185</v>
      </c>
      <c r="AI119" s="21">
        <v>0.420902267470112</v>
      </c>
      <c r="AJ119" s="21">
        <v>0.3312664585741989</v>
      </c>
      <c r="AK119" s="21">
        <v>0.56261223758762846</v>
      </c>
      <c r="AL119" s="21">
        <v>0.57393862932817075</v>
      </c>
      <c r="AM119" s="21">
        <v>0.39872909875456503</v>
      </c>
    </row>
    <row r="120" spans="2:39" ht="16" x14ac:dyDescent="0.2">
      <c r="B120" s="20" t="s">
        <v>119</v>
      </c>
      <c r="C120" s="21">
        <v>0.44761575371348811</v>
      </c>
      <c r="D120" s="21">
        <v>0.27705125043323492</v>
      </c>
      <c r="E120" s="21">
        <v>0.40760262056729918</v>
      </c>
      <c r="F120" s="21">
        <v>0.38048379830169338</v>
      </c>
      <c r="G120" s="21">
        <v>0.36037983316881339</v>
      </c>
      <c r="H120" s="21">
        <v>0.4827126652923418</v>
      </c>
      <c r="I120" s="21">
        <v>0.63475405771414939</v>
      </c>
      <c r="K120" s="21">
        <v>0.48464170657609151</v>
      </c>
      <c r="L120" s="21">
        <v>0.41737855764810688</v>
      </c>
      <c r="N120" s="21">
        <v>0.52012174192497651</v>
      </c>
      <c r="O120" s="21">
        <v>0.49872562426239619</v>
      </c>
      <c r="P120" s="21">
        <v>0.47841004402209669</v>
      </c>
      <c r="Q120" s="21">
        <v>0.35964812867917467</v>
      </c>
      <c r="R120" s="21">
        <v>0.51570841864737382</v>
      </c>
      <c r="S120" s="21">
        <v>0.4133245290860364</v>
      </c>
      <c r="T120" s="21">
        <v>0.40238648853563319</v>
      </c>
      <c r="U120" s="21">
        <v>0.34888070175639452</v>
      </c>
      <c r="W120" s="21">
        <v>0.57527508710232755</v>
      </c>
      <c r="X120" s="21">
        <v>0.54773134234731635</v>
      </c>
      <c r="Y120" s="21">
        <v>0.49739139785276432</v>
      </c>
      <c r="Z120" s="21">
        <v>0.26405456300090729</v>
      </c>
      <c r="AA120" s="21">
        <v>0.58088943509579682</v>
      </c>
      <c r="AB120" s="21">
        <v>0.38003179531671949</v>
      </c>
      <c r="AC120" s="21">
        <v>0.2738911264929581</v>
      </c>
      <c r="AD120" s="21">
        <v>0.39150603602050849</v>
      </c>
      <c r="AE120" s="21">
        <v>0.32025327023878541</v>
      </c>
      <c r="AG120" s="21">
        <v>0.4401213253820333</v>
      </c>
      <c r="AH120" s="21">
        <v>0.4385106010903424</v>
      </c>
      <c r="AI120" s="21">
        <v>0.56130459627414198</v>
      </c>
      <c r="AJ120" s="21">
        <v>0.48773334762211018</v>
      </c>
      <c r="AK120" s="21">
        <v>0.36393367131209731</v>
      </c>
      <c r="AL120" s="21">
        <v>0</v>
      </c>
      <c r="AM120" s="21">
        <v>0.32612575604791449</v>
      </c>
    </row>
    <row r="121" spans="2:39" ht="16" x14ac:dyDescent="0.2">
      <c r="B121" s="20" t="s">
        <v>120</v>
      </c>
      <c r="C121" s="21">
        <v>2.1119212038413191E-2</v>
      </c>
      <c r="D121" s="21">
        <v>0</v>
      </c>
      <c r="E121" s="21">
        <v>7.5918647188141231E-2</v>
      </c>
      <c r="F121" s="21">
        <v>3.4791666776545042E-2</v>
      </c>
      <c r="G121" s="21">
        <v>1.535322521746587E-2</v>
      </c>
      <c r="H121" s="21">
        <v>0</v>
      </c>
      <c r="I121" s="21">
        <v>0</v>
      </c>
      <c r="K121" s="21">
        <v>2.1746853984932511E-2</v>
      </c>
      <c r="L121" s="21">
        <v>2.074294268419543E-2</v>
      </c>
      <c r="N121" s="21">
        <v>2.6202709275433771E-2</v>
      </c>
      <c r="O121" s="21">
        <v>2.9312828235279299E-2</v>
      </c>
      <c r="P121" s="21">
        <v>0</v>
      </c>
      <c r="Q121" s="21">
        <v>9.8795999985537342E-2</v>
      </c>
      <c r="R121" s="21">
        <v>0</v>
      </c>
      <c r="S121" s="21">
        <v>3.192816809428866E-2</v>
      </c>
      <c r="T121" s="21">
        <v>0</v>
      </c>
      <c r="U121" s="21">
        <v>0</v>
      </c>
      <c r="W121" s="21">
        <v>5.4994414869323487E-2</v>
      </c>
      <c r="X121" s="21">
        <v>3.8177070221519969E-2</v>
      </c>
      <c r="Y121" s="21">
        <v>0</v>
      </c>
      <c r="Z121" s="21">
        <v>3.6591184506389027E-2</v>
      </c>
      <c r="AA121" s="21">
        <v>0</v>
      </c>
      <c r="AB121" s="21">
        <v>2.896059705839947E-2</v>
      </c>
      <c r="AC121" s="21">
        <v>0</v>
      </c>
      <c r="AD121" s="21">
        <v>0</v>
      </c>
      <c r="AE121" s="21">
        <v>0</v>
      </c>
      <c r="AG121" s="21">
        <v>0</v>
      </c>
      <c r="AH121" s="21">
        <v>0</v>
      </c>
      <c r="AI121" s="21">
        <v>1.7793136255745828E-2</v>
      </c>
      <c r="AJ121" s="21">
        <v>0.10288286731497211</v>
      </c>
      <c r="AK121" s="21">
        <v>0</v>
      </c>
      <c r="AL121" s="21">
        <v>0.42606137067182909</v>
      </c>
      <c r="AM121" s="21">
        <v>0</v>
      </c>
    </row>
    <row r="122" spans="2:39" ht="16" x14ac:dyDescent="0.2">
      <c r="B122" s="20" t="s">
        <v>121</v>
      </c>
      <c r="C122" s="21">
        <v>8.3663205257941513E-3</v>
      </c>
      <c r="D122" s="21">
        <v>7.7285501298835449E-2</v>
      </c>
      <c r="E122" s="21">
        <v>0</v>
      </c>
      <c r="F122" s="21">
        <v>0</v>
      </c>
      <c r="G122" s="21">
        <v>0</v>
      </c>
      <c r="H122" s="21">
        <v>0</v>
      </c>
      <c r="I122" s="21">
        <v>0</v>
      </c>
      <c r="K122" s="21">
        <v>1.737148827649657E-2</v>
      </c>
      <c r="L122" s="21">
        <v>0</v>
      </c>
      <c r="N122" s="21">
        <v>9.2840512416875548E-2</v>
      </c>
      <c r="O122" s="21">
        <v>0</v>
      </c>
      <c r="P122" s="21">
        <v>0</v>
      </c>
      <c r="Q122" s="21">
        <v>0</v>
      </c>
      <c r="R122" s="21">
        <v>0</v>
      </c>
      <c r="S122" s="21">
        <v>0</v>
      </c>
      <c r="T122" s="21">
        <v>0</v>
      </c>
      <c r="U122" s="21">
        <v>0</v>
      </c>
      <c r="W122" s="21">
        <v>0</v>
      </c>
      <c r="X122" s="21">
        <v>0</v>
      </c>
      <c r="Y122" s="21">
        <v>0</v>
      </c>
      <c r="Z122" s="21">
        <v>0</v>
      </c>
      <c r="AA122" s="21">
        <v>0</v>
      </c>
      <c r="AB122" s="21">
        <v>0</v>
      </c>
      <c r="AC122" s="21">
        <v>9.6440590911428509E-2</v>
      </c>
      <c r="AD122" s="21">
        <v>0</v>
      </c>
      <c r="AE122" s="21">
        <v>0</v>
      </c>
      <c r="AG122" s="21">
        <v>0</v>
      </c>
      <c r="AH122" s="21">
        <v>0</v>
      </c>
      <c r="AI122" s="21">
        <v>0</v>
      </c>
      <c r="AJ122" s="21">
        <v>0</v>
      </c>
      <c r="AK122" s="21">
        <v>4.4358782790028119E-2</v>
      </c>
      <c r="AL122" s="21">
        <v>0</v>
      </c>
      <c r="AM122" s="21">
        <v>0</v>
      </c>
    </row>
    <row r="123" spans="2:39" ht="16" x14ac:dyDescent="0.2">
      <c r="B123" s="20" t="s">
        <v>122</v>
      </c>
      <c r="C123" s="21">
        <v>2.8939982080427732E-3</v>
      </c>
      <c r="D123" s="21">
        <v>0</v>
      </c>
      <c r="E123" s="21">
        <v>1.7131369835878311E-2</v>
      </c>
      <c r="F123" s="21">
        <v>0</v>
      </c>
      <c r="G123" s="21">
        <v>0</v>
      </c>
      <c r="H123" s="21">
        <v>0</v>
      </c>
      <c r="I123" s="21">
        <v>0</v>
      </c>
      <c r="K123" s="21">
        <v>0</v>
      </c>
      <c r="L123" s="21">
        <v>5.6389202179181657E-3</v>
      </c>
      <c r="N123" s="21">
        <v>0</v>
      </c>
      <c r="O123" s="21">
        <v>1.162879248220775E-2</v>
      </c>
      <c r="P123" s="21">
        <v>0</v>
      </c>
      <c r="Q123" s="21">
        <v>0</v>
      </c>
      <c r="R123" s="21">
        <v>0</v>
      </c>
      <c r="S123" s="21">
        <v>0</v>
      </c>
      <c r="T123" s="21">
        <v>0</v>
      </c>
      <c r="U123" s="21">
        <v>0</v>
      </c>
      <c r="W123" s="21">
        <v>0</v>
      </c>
      <c r="X123" s="21">
        <v>0</v>
      </c>
      <c r="Y123" s="21">
        <v>0</v>
      </c>
      <c r="Z123" s="21">
        <v>0</v>
      </c>
      <c r="AA123" s="21">
        <v>0</v>
      </c>
      <c r="AB123" s="21">
        <v>1.1009026306884009E-2</v>
      </c>
      <c r="AC123" s="21">
        <v>0</v>
      </c>
      <c r="AD123" s="21">
        <v>0</v>
      </c>
      <c r="AE123" s="21">
        <v>0</v>
      </c>
      <c r="AG123" s="21">
        <v>0</v>
      </c>
      <c r="AH123" s="21">
        <v>0</v>
      </c>
      <c r="AI123" s="21">
        <v>0</v>
      </c>
      <c r="AJ123" s="21">
        <v>2.0660557223922689E-2</v>
      </c>
      <c r="AK123" s="21">
        <v>0</v>
      </c>
      <c r="AL123" s="21">
        <v>0</v>
      </c>
      <c r="AM123" s="21">
        <v>0</v>
      </c>
    </row>
    <row r="124" spans="2:39" ht="16" x14ac:dyDescent="0.2">
      <c r="B124" s="20" t="s">
        <v>123</v>
      </c>
      <c r="C124" s="21">
        <v>2.1440888137871498E-3</v>
      </c>
      <c r="D124" s="21">
        <v>0</v>
      </c>
      <c r="E124" s="21">
        <v>0</v>
      </c>
      <c r="F124" s="21">
        <v>1.257305968752198E-2</v>
      </c>
      <c r="G124" s="21">
        <v>0</v>
      </c>
      <c r="H124" s="21">
        <v>0</v>
      </c>
      <c r="I124" s="21">
        <v>0</v>
      </c>
      <c r="K124" s="21">
        <v>0</v>
      </c>
      <c r="L124" s="21">
        <v>4.1777309078754781E-3</v>
      </c>
      <c r="N124" s="21">
        <v>0</v>
      </c>
      <c r="O124" s="21">
        <v>0</v>
      </c>
      <c r="P124" s="21">
        <v>0</v>
      </c>
      <c r="Q124" s="21">
        <v>0</v>
      </c>
      <c r="R124" s="21">
        <v>0</v>
      </c>
      <c r="S124" s="21">
        <v>0</v>
      </c>
      <c r="T124" s="21">
        <v>0</v>
      </c>
      <c r="U124" s="21">
        <v>1.477416873959504E-2</v>
      </c>
      <c r="W124" s="21">
        <v>0</v>
      </c>
      <c r="X124" s="21">
        <v>1.1220804798555251E-2</v>
      </c>
      <c r="Y124" s="21">
        <v>0</v>
      </c>
      <c r="Z124" s="21">
        <v>0</v>
      </c>
      <c r="AA124" s="21">
        <v>0</v>
      </c>
      <c r="AB124" s="21">
        <v>0</v>
      </c>
      <c r="AC124" s="21">
        <v>0</v>
      </c>
      <c r="AD124" s="21">
        <v>0</v>
      </c>
      <c r="AE124" s="21">
        <v>0</v>
      </c>
      <c r="AG124" s="21">
        <v>0</v>
      </c>
      <c r="AH124" s="21">
        <v>0</v>
      </c>
      <c r="AI124" s="21">
        <v>0</v>
      </c>
      <c r="AJ124" s="21">
        <v>0</v>
      </c>
      <c r="AK124" s="21">
        <v>0</v>
      </c>
      <c r="AL124" s="21">
        <v>0</v>
      </c>
      <c r="AM124" s="21">
        <v>3.1623347467534861E-2</v>
      </c>
    </row>
    <row r="125" spans="2:39" ht="16" x14ac:dyDescent="0.2">
      <c r="B125" s="20" t="s">
        <v>124</v>
      </c>
      <c r="C125" s="21">
        <v>0</v>
      </c>
      <c r="D125" s="21">
        <v>0</v>
      </c>
      <c r="E125" s="21">
        <v>0</v>
      </c>
      <c r="F125" s="21">
        <v>0</v>
      </c>
      <c r="G125" s="21">
        <v>0</v>
      </c>
      <c r="H125" s="21">
        <v>0</v>
      </c>
      <c r="I125" s="21">
        <v>0</v>
      </c>
      <c r="K125" s="21">
        <v>0</v>
      </c>
      <c r="L125" s="21">
        <v>0</v>
      </c>
      <c r="N125" s="21">
        <v>0</v>
      </c>
      <c r="O125" s="21">
        <v>0</v>
      </c>
      <c r="P125" s="21">
        <v>0</v>
      </c>
      <c r="Q125" s="21">
        <v>0</v>
      </c>
      <c r="R125" s="21">
        <v>0</v>
      </c>
      <c r="S125" s="21">
        <v>0</v>
      </c>
      <c r="T125" s="21">
        <v>0</v>
      </c>
      <c r="U125" s="21">
        <v>0</v>
      </c>
      <c r="W125" s="21">
        <v>0</v>
      </c>
      <c r="X125" s="21">
        <v>0</v>
      </c>
      <c r="Y125" s="21">
        <v>0</v>
      </c>
      <c r="Z125" s="21">
        <v>0</v>
      </c>
      <c r="AA125" s="21">
        <v>0</v>
      </c>
      <c r="AB125" s="21">
        <v>0</v>
      </c>
      <c r="AC125" s="21">
        <v>0</v>
      </c>
      <c r="AD125" s="21">
        <v>0</v>
      </c>
      <c r="AE125" s="21">
        <v>0</v>
      </c>
      <c r="AG125" s="21">
        <v>0</v>
      </c>
      <c r="AH125" s="21">
        <v>0</v>
      </c>
      <c r="AI125" s="21">
        <v>0</v>
      </c>
      <c r="AJ125" s="21">
        <v>0</v>
      </c>
      <c r="AK125" s="21">
        <v>0</v>
      </c>
      <c r="AL125" s="21">
        <v>0</v>
      </c>
      <c r="AM125" s="21">
        <v>0</v>
      </c>
    </row>
    <row r="126" spans="2:39" ht="16" x14ac:dyDescent="0.2">
      <c r="B126" s="20" t="s">
        <v>88</v>
      </c>
      <c r="C126" s="21">
        <v>3.100082923437833E-2</v>
      </c>
      <c r="D126" s="21">
        <v>7.8921196929148882E-2</v>
      </c>
      <c r="E126" s="21">
        <v>4.7069182620790087E-2</v>
      </c>
      <c r="F126" s="21">
        <v>2.9528332782771512E-2</v>
      </c>
      <c r="G126" s="21">
        <v>1.6271151384879948E-2</v>
      </c>
      <c r="H126" s="21">
        <v>4.3268774867461939E-2</v>
      </c>
      <c r="I126" s="21">
        <v>0</v>
      </c>
      <c r="K126" s="21">
        <v>8.5043475220589696E-3</v>
      </c>
      <c r="L126" s="21">
        <v>4.637880380697372E-2</v>
      </c>
      <c r="N126" s="21">
        <v>2.789769809572281E-2</v>
      </c>
      <c r="O126" s="21">
        <v>1.459662414193608E-2</v>
      </c>
      <c r="P126" s="21">
        <v>0</v>
      </c>
      <c r="Q126" s="21">
        <v>0</v>
      </c>
      <c r="R126" s="21">
        <v>5.5352405801967923E-2</v>
      </c>
      <c r="S126" s="21">
        <v>1.632523205639886E-2</v>
      </c>
      <c r="T126" s="21">
        <v>0.352391774225081</v>
      </c>
      <c r="U126" s="21">
        <v>0</v>
      </c>
      <c r="W126" s="21">
        <v>0</v>
      </c>
      <c r="X126" s="21">
        <v>3.2167352580435203E-2</v>
      </c>
      <c r="Y126" s="21">
        <v>0</v>
      </c>
      <c r="Z126" s="21">
        <v>0</v>
      </c>
      <c r="AA126" s="21">
        <v>3.4226863741612171E-2</v>
      </c>
      <c r="AB126" s="21">
        <v>2.1618458558474871E-2</v>
      </c>
      <c r="AC126" s="21">
        <v>0</v>
      </c>
      <c r="AD126" s="21">
        <v>0.1541319762823625</v>
      </c>
      <c r="AE126" s="21">
        <v>0</v>
      </c>
      <c r="AG126" s="21">
        <v>1.49358398311928E-2</v>
      </c>
      <c r="AH126" s="21">
        <v>3.6855593277658083E-2</v>
      </c>
      <c r="AI126" s="21">
        <v>0</v>
      </c>
      <c r="AJ126" s="21">
        <v>3.3293268054316372E-2</v>
      </c>
      <c r="AK126" s="21">
        <v>2.3550687413472191E-2</v>
      </c>
      <c r="AL126" s="21">
        <v>0</v>
      </c>
      <c r="AM126" s="21">
        <v>0.16986416826638209</v>
      </c>
    </row>
    <row r="127" spans="2:39" ht="16" x14ac:dyDescent="0.2">
      <c r="B127" s="20" t="s">
        <v>125</v>
      </c>
      <c r="C127" s="21">
        <v>1.1168380086608389E-2</v>
      </c>
      <c r="D127" s="21">
        <v>0</v>
      </c>
      <c r="E127" s="21">
        <v>0</v>
      </c>
      <c r="F127" s="21">
        <v>3.007431827676962E-2</v>
      </c>
      <c r="G127" s="21">
        <v>6.7995972259706607E-3</v>
      </c>
      <c r="H127" s="21">
        <v>0</v>
      </c>
      <c r="I127" s="21">
        <v>2.1032093251546018E-2</v>
      </c>
      <c r="K127" s="21">
        <v>7.0277874531305858E-3</v>
      </c>
      <c r="L127" s="21">
        <v>1.5166467865975501E-2</v>
      </c>
      <c r="N127" s="21">
        <v>0</v>
      </c>
      <c r="O127" s="21">
        <v>1.3600424140297881E-2</v>
      </c>
      <c r="P127" s="21">
        <v>0</v>
      </c>
      <c r="Q127" s="21">
        <v>0</v>
      </c>
      <c r="R127" s="21">
        <v>0</v>
      </c>
      <c r="S127" s="21">
        <v>9.7779486301029419E-3</v>
      </c>
      <c r="T127" s="21">
        <v>0</v>
      </c>
      <c r="U127" s="21">
        <v>3.4412240758858403E-2</v>
      </c>
      <c r="W127" s="21">
        <v>0</v>
      </c>
      <c r="X127" s="21">
        <v>1.7713212225004531E-2</v>
      </c>
      <c r="Y127" s="21">
        <v>0</v>
      </c>
      <c r="Z127" s="21">
        <v>0</v>
      </c>
      <c r="AA127" s="21">
        <v>0</v>
      </c>
      <c r="AB127" s="21">
        <v>1.0612131514223969E-2</v>
      </c>
      <c r="AC127" s="21">
        <v>5.7567587868434578E-2</v>
      </c>
      <c r="AD127" s="21">
        <v>0</v>
      </c>
      <c r="AE127" s="21">
        <v>0</v>
      </c>
      <c r="AG127" s="21">
        <v>0</v>
      </c>
      <c r="AH127" s="21">
        <v>8.1393619012873741E-3</v>
      </c>
      <c r="AI127" s="21">
        <v>0</v>
      </c>
      <c r="AJ127" s="21">
        <v>2.4163501210479669E-2</v>
      </c>
      <c r="AK127" s="21">
        <v>5.5446208967737474E-3</v>
      </c>
      <c r="AL127" s="21">
        <v>0</v>
      </c>
      <c r="AM127" s="21">
        <v>7.365762946360345E-2</v>
      </c>
    </row>
    <row r="129" spans="2:39" ht="32" x14ac:dyDescent="0.2">
      <c r="B129" s="17" t="s">
        <v>126</v>
      </c>
    </row>
    <row r="130" spans="2:39" ht="16" x14ac:dyDescent="0.2">
      <c r="B130" s="18" t="s">
        <v>18</v>
      </c>
    </row>
    <row r="131" spans="2:39" x14ac:dyDescent="0.2">
      <c r="B131" s="13" t="s">
        <v>53</v>
      </c>
      <c r="C131" s="19">
        <v>406</v>
      </c>
      <c r="D131" s="19">
        <v>16</v>
      </c>
      <c r="E131" s="19">
        <v>63</v>
      </c>
      <c r="F131" s="19">
        <v>86</v>
      </c>
      <c r="G131" s="19">
        <v>73</v>
      </c>
      <c r="H131" s="19">
        <v>87</v>
      </c>
      <c r="I131" s="19">
        <v>81</v>
      </c>
      <c r="K131" s="19">
        <v>185</v>
      </c>
      <c r="L131" s="19">
        <v>219</v>
      </c>
      <c r="N131" s="19">
        <v>33</v>
      </c>
      <c r="O131" s="19">
        <v>99</v>
      </c>
      <c r="P131" s="19">
        <v>23</v>
      </c>
      <c r="Q131" s="19">
        <v>12</v>
      </c>
      <c r="R131" s="19">
        <v>38</v>
      </c>
      <c r="S131" s="19">
        <v>132</v>
      </c>
      <c r="T131" s="19">
        <v>15</v>
      </c>
      <c r="U131" s="19">
        <v>54</v>
      </c>
      <c r="W131" s="19">
        <v>28</v>
      </c>
      <c r="X131" s="19">
        <v>72</v>
      </c>
      <c r="Y131" s="19">
        <v>18</v>
      </c>
      <c r="Z131" s="19">
        <v>21</v>
      </c>
      <c r="AA131" s="19">
        <v>69</v>
      </c>
      <c r="AB131" s="19">
        <v>124</v>
      </c>
      <c r="AC131" s="19">
        <v>27</v>
      </c>
      <c r="AD131" s="19">
        <v>40</v>
      </c>
      <c r="AE131" s="19">
        <v>7</v>
      </c>
      <c r="AG131" s="19">
        <v>74</v>
      </c>
      <c r="AH131" s="19">
        <v>89</v>
      </c>
      <c r="AI131" s="19">
        <v>84</v>
      </c>
      <c r="AJ131" s="19">
        <v>54</v>
      </c>
      <c r="AK131" s="19">
        <v>73</v>
      </c>
      <c r="AL131" s="19">
        <v>3</v>
      </c>
      <c r="AM131" s="19">
        <v>29</v>
      </c>
    </row>
    <row r="132" spans="2:39" x14ac:dyDescent="0.2">
      <c r="B132" s="15" t="s">
        <v>54</v>
      </c>
      <c r="C132" s="19">
        <v>406</v>
      </c>
      <c r="D132" s="19">
        <v>44</v>
      </c>
      <c r="E132" s="19">
        <v>69</v>
      </c>
      <c r="F132" s="19">
        <v>69</v>
      </c>
      <c r="G132" s="19">
        <v>62</v>
      </c>
      <c r="H132" s="19">
        <v>65</v>
      </c>
      <c r="I132" s="19">
        <v>96</v>
      </c>
      <c r="K132" s="19">
        <v>196</v>
      </c>
      <c r="L132" s="19">
        <v>208</v>
      </c>
      <c r="N132" s="19">
        <v>37</v>
      </c>
      <c r="O132" s="19">
        <v>101</v>
      </c>
      <c r="P132" s="19">
        <v>26</v>
      </c>
      <c r="Q132" s="19">
        <v>10</v>
      </c>
      <c r="R132" s="19">
        <v>41</v>
      </c>
      <c r="S132" s="19">
        <v>116</v>
      </c>
      <c r="T132" s="19">
        <v>17</v>
      </c>
      <c r="U132" s="19">
        <v>59</v>
      </c>
      <c r="W132" s="19">
        <v>28</v>
      </c>
      <c r="X132" s="19">
        <v>78</v>
      </c>
      <c r="Y132" s="19">
        <v>21</v>
      </c>
      <c r="Z132" s="19">
        <v>26</v>
      </c>
      <c r="AA132" s="19">
        <v>66</v>
      </c>
      <c r="AB132" s="19">
        <v>107</v>
      </c>
      <c r="AC132" s="19">
        <v>35</v>
      </c>
      <c r="AD132" s="19">
        <v>36</v>
      </c>
      <c r="AE132" s="19">
        <v>9</v>
      </c>
      <c r="AG132" s="19">
        <v>67</v>
      </c>
      <c r="AH132" s="19">
        <v>87</v>
      </c>
      <c r="AI132" s="19">
        <v>88</v>
      </c>
      <c r="AJ132" s="19">
        <v>57</v>
      </c>
      <c r="AK132" s="19">
        <v>77</v>
      </c>
      <c r="AL132" s="19">
        <v>3</v>
      </c>
      <c r="AM132" s="19">
        <v>28</v>
      </c>
    </row>
    <row r="133" spans="2:39" ht="16" x14ac:dyDescent="0.2">
      <c r="B133" s="20" t="s">
        <v>127</v>
      </c>
      <c r="C133" s="21">
        <v>0.41314827362935369</v>
      </c>
      <c r="D133" s="21">
        <v>0.65968661308116905</v>
      </c>
      <c r="E133" s="21">
        <v>0.57996069819425367</v>
      </c>
      <c r="F133" s="21">
        <v>0.34334030662254461</v>
      </c>
      <c r="G133" s="21">
        <v>0.39220643104824332</v>
      </c>
      <c r="H133" s="21">
        <v>0.35574792423717172</v>
      </c>
      <c r="I133" s="21">
        <v>0.28470463917706612</v>
      </c>
      <c r="K133" s="21">
        <v>0.43340217060638198</v>
      </c>
      <c r="L133" s="21">
        <v>0.3942760644707764</v>
      </c>
      <c r="N133" s="21">
        <v>0.39901722658734612</v>
      </c>
      <c r="O133" s="21">
        <v>0.39173131633887742</v>
      </c>
      <c r="P133" s="21">
        <v>0.43823661783385248</v>
      </c>
      <c r="Q133" s="21">
        <v>0.60828385491513381</v>
      </c>
      <c r="R133" s="21">
        <v>0.2456584236005476</v>
      </c>
      <c r="S133" s="21">
        <v>0.46680392361932321</v>
      </c>
      <c r="T133" s="21">
        <v>0.42519908197803929</v>
      </c>
      <c r="U133" s="21">
        <v>0.4223713092045136</v>
      </c>
      <c r="W133" s="21">
        <v>0.39949150352204948</v>
      </c>
      <c r="X133" s="21">
        <v>0.42406062982612808</v>
      </c>
      <c r="Y133" s="21">
        <v>0.34046398306700099</v>
      </c>
      <c r="Z133" s="21">
        <v>0.61064709600050315</v>
      </c>
      <c r="AA133" s="21">
        <v>0.33426566378439138</v>
      </c>
      <c r="AB133" s="21">
        <v>0.42225035535424232</v>
      </c>
      <c r="AC133" s="21">
        <v>0.40712510515840172</v>
      </c>
      <c r="AD133" s="21">
        <v>0.41886166838649358</v>
      </c>
      <c r="AE133" s="21">
        <v>0.43283414871507297</v>
      </c>
      <c r="AG133" s="21">
        <v>0.3218228397964446</v>
      </c>
      <c r="AH133" s="21">
        <v>0.4063689289571995</v>
      </c>
      <c r="AI133" s="21">
        <v>0.43017588360001752</v>
      </c>
      <c r="AJ133" s="21">
        <v>0.52406214346247393</v>
      </c>
      <c r="AK133" s="21">
        <v>0.45814291726095402</v>
      </c>
      <c r="AL133" s="21">
        <v>0.2230367668236205</v>
      </c>
      <c r="AM133" s="21">
        <v>0.26856948490232613</v>
      </c>
    </row>
    <row r="134" spans="2:39" ht="32" x14ac:dyDescent="0.2">
      <c r="B134" s="20" t="s">
        <v>128</v>
      </c>
      <c r="C134" s="21">
        <v>0.30507450540115399</v>
      </c>
      <c r="D134" s="21">
        <v>0</v>
      </c>
      <c r="E134" s="21">
        <v>0</v>
      </c>
      <c r="F134" s="21">
        <v>9.8734612353225532E-2</v>
      </c>
      <c r="G134" s="21">
        <v>0.26051734016204481</v>
      </c>
      <c r="H134" s="21">
        <v>0.54877366470113176</v>
      </c>
      <c r="I134" s="21">
        <v>0.67296383306243257</v>
      </c>
      <c r="K134" s="21">
        <v>0.25530372760403158</v>
      </c>
      <c r="L134" s="21">
        <v>0.35485298330544218</v>
      </c>
      <c r="N134" s="21">
        <v>0.27005316646979072</v>
      </c>
      <c r="O134" s="21">
        <v>0.35834061397852052</v>
      </c>
      <c r="P134" s="21">
        <v>0.36168906604524809</v>
      </c>
      <c r="Q134" s="21">
        <v>0.23012440997667749</v>
      </c>
      <c r="R134" s="21">
        <v>0.4143318916951832</v>
      </c>
      <c r="S134" s="21">
        <v>0.21558208317709171</v>
      </c>
      <c r="T134" s="21">
        <v>0.24642580997459609</v>
      </c>
      <c r="U134" s="21">
        <v>0.33962100146735402</v>
      </c>
      <c r="W134" s="21">
        <v>0.38927325681623182</v>
      </c>
      <c r="X134" s="21">
        <v>0.31138092968990372</v>
      </c>
      <c r="Y134" s="21">
        <v>0.34896758051844529</v>
      </c>
      <c r="Z134" s="21">
        <v>0.17707962985651679</v>
      </c>
      <c r="AA134" s="21">
        <v>0.3801670640557579</v>
      </c>
      <c r="AB134" s="21">
        <v>0.24143383224414949</v>
      </c>
      <c r="AC134" s="21">
        <v>0.32488240515845329</v>
      </c>
      <c r="AD134" s="21">
        <v>0.35414112744256632</v>
      </c>
      <c r="AE134" s="21">
        <v>0.17965680387341429</v>
      </c>
      <c r="AG134" s="21">
        <v>0.36589874697238478</v>
      </c>
      <c r="AH134" s="21">
        <v>0.40751159078280169</v>
      </c>
      <c r="AI134" s="21">
        <v>0.26616432875739737</v>
      </c>
      <c r="AJ134" s="21">
        <v>0.1175395460868678</v>
      </c>
      <c r="AK134" s="21">
        <v>0.2789499187402143</v>
      </c>
      <c r="AL134" s="21">
        <v>0</v>
      </c>
      <c r="AM134" s="21">
        <v>0.44675455755625548</v>
      </c>
    </row>
    <row r="135" spans="2:39" ht="32" x14ac:dyDescent="0.2">
      <c r="B135" s="20" t="s">
        <v>129</v>
      </c>
      <c r="C135" s="21">
        <v>0.1528917967355686</v>
      </c>
      <c r="D135" s="21">
        <v>0.1386543975291176</v>
      </c>
      <c r="E135" s="21">
        <v>0.25282137624926609</v>
      </c>
      <c r="F135" s="21">
        <v>0.3391571264011683</v>
      </c>
      <c r="G135" s="21">
        <v>0.20400481139354201</v>
      </c>
      <c r="H135" s="21">
        <v>0</v>
      </c>
      <c r="I135" s="21">
        <v>2.5106425549891131E-2</v>
      </c>
      <c r="K135" s="21">
        <v>0.20638030272335089</v>
      </c>
      <c r="L135" s="21">
        <v>0.1042373305212152</v>
      </c>
      <c r="N135" s="21">
        <v>0.2350352373289038</v>
      </c>
      <c r="O135" s="21">
        <v>0.1589093923965432</v>
      </c>
      <c r="P135" s="21">
        <v>0.15853626660092371</v>
      </c>
      <c r="Q135" s="21">
        <v>6.2795735122651172E-2</v>
      </c>
      <c r="R135" s="21">
        <v>0.22541040343470781</v>
      </c>
      <c r="S135" s="21">
        <v>0.14927713768413431</v>
      </c>
      <c r="T135" s="21">
        <v>2.4683320184785081E-2</v>
      </c>
      <c r="U135" s="21">
        <v>9.7461207117706616E-2</v>
      </c>
      <c r="W135" s="21">
        <v>0.1075424026629581</v>
      </c>
      <c r="X135" s="21">
        <v>0.1576032338905197</v>
      </c>
      <c r="Y135" s="21">
        <v>0.21774973546175919</v>
      </c>
      <c r="Z135" s="21">
        <v>3.9080531138486113E-2</v>
      </c>
      <c r="AA135" s="21">
        <v>0.17366760660136599</v>
      </c>
      <c r="AB135" s="21">
        <v>0.16803332185557551</v>
      </c>
      <c r="AC135" s="21">
        <v>0.17074132325144389</v>
      </c>
      <c r="AD135" s="21">
        <v>6.498688873883221E-2</v>
      </c>
      <c r="AE135" s="21">
        <v>0.38750904741151282</v>
      </c>
      <c r="AG135" s="21">
        <v>0.16533439646191159</v>
      </c>
      <c r="AH135" s="21">
        <v>0.10727165078294069</v>
      </c>
      <c r="AI135" s="21">
        <v>0.1956636123112328</v>
      </c>
      <c r="AJ135" s="21">
        <v>0.19255403679215111</v>
      </c>
      <c r="AK135" s="21">
        <v>0.14799388484706899</v>
      </c>
      <c r="AL135" s="21">
        <v>0.7769632331763795</v>
      </c>
      <c r="AM135" s="21">
        <v>0</v>
      </c>
    </row>
    <row r="136" spans="2:39" ht="32" x14ac:dyDescent="0.2">
      <c r="B136" s="20" t="s">
        <v>130</v>
      </c>
      <c r="C136" s="21">
        <v>9.3682119138839878E-2</v>
      </c>
      <c r="D136" s="21">
        <v>6.1368896230282161E-2</v>
      </c>
      <c r="E136" s="21">
        <v>0.2915485802250492</v>
      </c>
      <c r="F136" s="21">
        <v>0.20774195134959919</v>
      </c>
      <c r="G136" s="21">
        <v>1.535322521746587E-2</v>
      </c>
      <c r="H136" s="21">
        <v>0</v>
      </c>
      <c r="I136" s="21">
        <v>0</v>
      </c>
      <c r="K136" s="21">
        <v>8.514421892594852E-2</v>
      </c>
      <c r="L136" s="21">
        <v>0.1026378136108721</v>
      </c>
      <c r="N136" s="21">
        <v>0</v>
      </c>
      <c r="O136" s="21">
        <v>0.10436759105188929</v>
      </c>
      <c r="P136" s="21">
        <v>0.10384344518040189</v>
      </c>
      <c r="Q136" s="21">
        <v>9.8795999985537342E-2</v>
      </c>
      <c r="R136" s="21">
        <v>0.1092015538972793</v>
      </c>
      <c r="S136" s="21">
        <v>0.10822115813185761</v>
      </c>
      <c r="T136" s="21">
        <v>5.1615392405407211E-2</v>
      </c>
      <c r="U136" s="21">
        <v>0.1008726091626917</v>
      </c>
      <c r="W136" s="21">
        <v>5.4803762917132591E-2</v>
      </c>
      <c r="X136" s="21">
        <v>0.11815737783434931</v>
      </c>
      <c r="Y136" s="21">
        <v>9.1363903727278775E-2</v>
      </c>
      <c r="Z136" s="21">
        <v>6.9921382092797468E-2</v>
      </c>
      <c r="AA136" s="21">
        <v>9.2597686637852436E-2</v>
      </c>
      <c r="AB136" s="21">
        <v>9.3453565740192424E-2</v>
      </c>
      <c r="AC136" s="21">
        <v>0.1238151899933846</v>
      </c>
      <c r="AD136" s="21">
        <v>3.1841192843667508E-2</v>
      </c>
      <c r="AE136" s="21">
        <v>0.22294881436825861</v>
      </c>
      <c r="AG136" s="21">
        <v>0.11847713662570231</v>
      </c>
      <c r="AH136" s="21">
        <v>3.5746452067783298E-2</v>
      </c>
      <c r="AI136" s="21">
        <v>0.17270587501198451</v>
      </c>
      <c r="AJ136" s="21">
        <v>9.1058507479215942E-2</v>
      </c>
      <c r="AK136" s="21">
        <v>7.0795818421328288E-2</v>
      </c>
      <c r="AL136" s="21">
        <v>0.42606137067182909</v>
      </c>
      <c r="AM136" s="21">
        <v>0</v>
      </c>
    </row>
    <row r="137" spans="2:39" ht="32" x14ac:dyDescent="0.2">
      <c r="B137" s="20" t="s">
        <v>131</v>
      </c>
      <c r="C137" s="21">
        <v>8.1235651933446118E-2</v>
      </c>
      <c r="D137" s="21">
        <v>6.1368896230282161E-2</v>
      </c>
      <c r="E137" s="21">
        <v>7.2349086642155586E-2</v>
      </c>
      <c r="F137" s="21">
        <v>0.19673311184079489</v>
      </c>
      <c r="G137" s="21">
        <v>0.13875786680408661</v>
      </c>
      <c r="H137" s="21">
        <v>4.645406471474809E-2</v>
      </c>
      <c r="I137" s="21">
        <v>0</v>
      </c>
      <c r="K137" s="21">
        <v>8.6966285983230071E-2</v>
      </c>
      <c r="L137" s="21">
        <v>7.6676168104306996E-2</v>
      </c>
      <c r="N137" s="21">
        <v>0.1182468600606114</v>
      </c>
      <c r="O137" s="21">
        <v>8.0661253775922537E-2</v>
      </c>
      <c r="P137" s="21">
        <v>2.3544058149466879E-2</v>
      </c>
      <c r="Q137" s="21">
        <v>6.2795735122651172E-2</v>
      </c>
      <c r="R137" s="21">
        <v>4.0500605418796867E-2</v>
      </c>
      <c r="S137" s="21">
        <v>0.10938514241803229</v>
      </c>
      <c r="T137" s="21">
        <v>0</v>
      </c>
      <c r="U137" s="21">
        <v>8.4129910459030371E-2</v>
      </c>
      <c r="W137" s="21">
        <v>7.0219350228958963E-2</v>
      </c>
      <c r="X137" s="21">
        <v>9.7409100268755724E-2</v>
      </c>
      <c r="Y137" s="21">
        <v>7.0632060052725279E-2</v>
      </c>
      <c r="Z137" s="21">
        <v>0.1032713609116965</v>
      </c>
      <c r="AA137" s="21">
        <v>7.5293946205278281E-2</v>
      </c>
      <c r="AB137" s="21">
        <v>0.10846564616241711</v>
      </c>
      <c r="AC137" s="21">
        <v>4.7805642101497917E-2</v>
      </c>
      <c r="AD137" s="21">
        <v>2.7780737844764401E-2</v>
      </c>
      <c r="AE137" s="21">
        <v>0</v>
      </c>
      <c r="AG137" s="21">
        <v>4.4542593944024517E-2</v>
      </c>
      <c r="AH137" s="21">
        <v>3.6979334008941683E-2</v>
      </c>
      <c r="AI137" s="21">
        <v>3.8334035071413503E-2</v>
      </c>
      <c r="AJ137" s="21">
        <v>0.17906035634026549</v>
      </c>
      <c r="AK137" s="21">
        <v>9.804772874742472E-2</v>
      </c>
      <c r="AL137" s="21">
        <v>0.7769632331763795</v>
      </c>
      <c r="AM137" s="21">
        <v>0.13023560418142341</v>
      </c>
    </row>
    <row r="138" spans="2:39" ht="32" x14ac:dyDescent="0.2">
      <c r="B138" s="20" t="s">
        <v>132</v>
      </c>
      <c r="C138" s="21">
        <v>5.1987375426917601E-2</v>
      </c>
      <c r="D138" s="21">
        <v>0</v>
      </c>
      <c r="E138" s="21">
        <v>0</v>
      </c>
      <c r="F138" s="21">
        <v>0.10381500198248141</v>
      </c>
      <c r="G138" s="21">
        <v>0.116167830097756</v>
      </c>
      <c r="H138" s="21">
        <v>5.8039333578318197E-2</v>
      </c>
      <c r="I138" s="21">
        <v>2.9778314985555571E-2</v>
      </c>
      <c r="K138" s="21">
        <v>7.1115705740176019E-2</v>
      </c>
      <c r="L138" s="21">
        <v>3.4560687874512018E-2</v>
      </c>
      <c r="N138" s="21">
        <v>2.1338257540880961E-2</v>
      </c>
      <c r="O138" s="21">
        <v>3.2093726100185502E-2</v>
      </c>
      <c r="P138" s="21">
        <v>4.1538049519975591E-2</v>
      </c>
      <c r="Q138" s="21">
        <v>0</v>
      </c>
      <c r="R138" s="21">
        <v>5.5695246523283441E-2</v>
      </c>
      <c r="S138" s="21">
        <v>8.5148190014523673E-2</v>
      </c>
      <c r="T138" s="21">
        <v>0</v>
      </c>
      <c r="U138" s="21">
        <v>6.5458633777893155E-2</v>
      </c>
      <c r="W138" s="21">
        <v>0</v>
      </c>
      <c r="X138" s="21">
        <v>8.6275212495390691E-2</v>
      </c>
      <c r="Y138" s="21">
        <v>9.28187009527945E-2</v>
      </c>
      <c r="Z138" s="21">
        <v>0</v>
      </c>
      <c r="AA138" s="21">
        <v>4.6279504407261363E-2</v>
      </c>
      <c r="AB138" s="21">
        <v>7.2090954735651747E-2</v>
      </c>
      <c r="AC138" s="21">
        <v>4.7910278923192308E-2</v>
      </c>
      <c r="AD138" s="21">
        <v>0</v>
      </c>
      <c r="AE138" s="21">
        <v>0</v>
      </c>
      <c r="AG138" s="21">
        <v>5.5034346973746477E-2</v>
      </c>
      <c r="AH138" s="21">
        <v>4.0196349799847243E-2</v>
      </c>
      <c r="AI138" s="21">
        <v>3.1420732642286668E-2</v>
      </c>
      <c r="AJ138" s="21">
        <v>7.5279125235711758E-2</v>
      </c>
      <c r="AK138" s="21">
        <v>7.793721542300816E-2</v>
      </c>
      <c r="AL138" s="21">
        <v>0</v>
      </c>
      <c r="AM138" s="21">
        <v>3.2252802816708073E-2</v>
      </c>
    </row>
    <row r="139" spans="2:39" ht="16" x14ac:dyDescent="0.2">
      <c r="B139" s="20" t="s">
        <v>133</v>
      </c>
      <c r="C139" s="21">
        <v>1.217597538945674E-2</v>
      </c>
      <c r="D139" s="21">
        <v>7.8921196929148882E-2</v>
      </c>
      <c r="E139" s="21">
        <v>1.141180897027063E-2</v>
      </c>
      <c r="F139" s="21">
        <v>0</v>
      </c>
      <c r="G139" s="21">
        <v>0</v>
      </c>
      <c r="H139" s="21">
        <v>1.0585928073500041E-2</v>
      </c>
      <c r="I139" s="21">
        <v>0</v>
      </c>
      <c r="K139" s="21">
        <v>0</v>
      </c>
      <c r="L139" s="21">
        <v>1.7679417015676799E-2</v>
      </c>
      <c r="N139" s="21">
        <v>0</v>
      </c>
      <c r="O139" s="21">
        <v>6.8502757977454004E-3</v>
      </c>
      <c r="P139" s="21">
        <v>0</v>
      </c>
      <c r="Q139" s="21">
        <v>0</v>
      </c>
      <c r="R139" s="21">
        <v>0</v>
      </c>
      <c r="S139" s="21">
        <v>0</v>
      </c>
      <c r="T139" s="21">
        <v>0.25207639545717242</v>
      </c>
      <c r="U139" s="21">
        <v>0</v>
      </c>
      <c r="W139" s="21">
        <v>0</v>
      </c>
      <c r="X139" s="21">
        <v>8.9218091842993737E-3</v>
      </c>
      <c r="Y139" s="21">
        <v>0</v>
      </c>
      <c r="Z139" s="21">
        <v>0</v>
      </c>
      <c r="AA139" s="21">
        <v>0</v>
      </c>
      <c r="AB139" s="21">
        <v>0</v>
      </c>
      <c r="AC139" s="21">
        <v>0</v>
      </c>
      <c r="AD139" s="21">
        <v>0.1185597518981639</v>
      </c>
      <c r="AE139" s="21">
        <v>0</v>
      </c>
      <c r="AG139" s="21">
        <v>0</v>
      </c>
      <c r="AH139" s="21">
        <v>0</v>
      </c>
      <c r="AI139" s="21">
        <v>0</v>
      </c>
      <c r="AJ139" s="21">
        <v>1.2170697459389319E-2</v>
      </c>
      <c r="AK139" s="21">
        <v>0</v>
      </c>
      <c r="AL139" s="21">
        <v>0</v>
      </c>
      <c r="AM139" s="21">
        <v>0.15444035335999501</v>
      </c>
    </row>
    <row r="141" spans="2:39" ht="32" x14ac:dyDescent="0.2">
      <c r="B141" s="17" t="s">
        <v>134</v>
      </c>
    </row>
    <row r="142" spans="2:39" ht="16" x14ac:dyDescent="0.2">
      <c r="B142" s="18" t="s">
        <v>18</v>
      </c>
    </row>
    <row r="143" spans="2:39" x14ac:dyDescent="0.2">
      <c r="B143" s="13" t="s">
        <v>53</v>
      </c>
      <c r="C143" s="19">
        <v>406</v>
      </c>
      <c r="D143" s="19">
        <v>16</v>
      </c>
      <c r="E143" s="19">
        <v>63</v>
      </c>
      <c r="F143" s="19">
        <v>86</v>
      </c>
      <c r="G143" s="19">
        <v>73</v>
      </c>
      <c r="H143" s="19">
        <v>87</v>
      </c>
      <c r="I143" s="19">
        <v>81</v>
      </c>
      <c r="K143" s="19">
        <v>185</v>
      </c>
      <c r="L143" s="19">
        <v>219</v>
      </c>
      <c r="N143" s="19">
        <v>33</v>
      </c>
      <c r="O143" s="19">
        <v>99</v>
      </c>
      <c r="P143" s="19">
        <v>23</v>
      </c>
      <c r="Q143" s="19">
        <v>12</v>
      </c>
      <c r="R143" s="19">
        <v>38</v>
      </c>
      <c r="S143" s="19">
        <v>132</v>
      </c>
      <c r="T143" s="19">
        <v>15</v>
      </c>
      <c r="U143" s="19">
        <v>54</v>
      </c>
      <c r="W143" s="19">
        <v>28</v>
      </c>
      <c r="X143" s="19">
        <v>72</v>
      </c>
      <c r="Y143" s="19">
        <v>18</v>
      </c>
      <c r="Z143" s="19">
        <v>21</v>
      </c>
      <c r="AA143" s="19">
        <v>69</v>
      </c>
      <c r="AB143" s="19">
        <v>124</v>
      </c>
      <c r="AC143" s="19">
        <v>27</v>
      </c>
      <c r="AD143" s="19">
        <v>40</v>
      </c>
      <c r="AE143" s="19">
        <v>7</v>
      </c>
      <c r="AG143" s="19">
        <v>74</v>
      </c>
      <c r="AH143" s="19">
        <v>89</v>
      </c>
      <c r="AI143" s="19">
        <v>84</v>
      </c>
      <c r="AJ143" s="19">
        <v>54</v>
      </c>
      <c r="AK143" s="19">
        <v>73</v>
      </c>
      <c r="AL143" s="19">
        <v>3</v>
      </c>
      <c r="AM143" s="19">
        <v>29</v>
      </c>
    </row>
    <row r="144" spans="2:39" x14ac:dyDescent="0.2">
      <c r="B144" s="15" t="s">
        <v>54</v>
      </c>
      <c r="C144" s="19">
        <v>406</v>
      </c>
      <c r="D144" s="19">
        <v>44</v>
      </c>
      <c r="E144" s="19">
        <v>69</v>
      </c>
      <c r="F144" s="19">
        <v>69</v>
      </c>
      <c r="G144" s="19">
        <v>62</v>
      </c>
      <c r="H144" s="19">
        <v>65</v>
      </c>
      <c r="I144" s="19">
        <v>96</v>
      </c>
      <c r="K144" s="19">
        <v>196</v>
      </c>
      <c r="L144" s="19">
        <v>208</v>
      </c>
      <c r="N144" s="19">
        <v>37</v>
      </c>
      <c r="O144" s="19">
        <v>101</v>
      </c>
      <c r="P144" s="19">
        <v>26</v>
      </c>
      <c r="Q144" s="19">
        <v>10</v>
      </c>
      <c r="R144" s="19">
        <v>41</v>
      </c>
      <c r="S144" s="19">
        <v>116</v>
      </c>
      <c r="T144" s="19">
        <v>17</v>
      </c>
      <c r="U144" s="19">
        <v>59</v>
      </c>
      <c r="W144" s="19">
        <v>28</v>
      </c>
      <c r="X144" s="19">
        <v>78</v>
      </c>
      <c r="Y144" s="19">
        <v>21</v>
      </c>
      <c r="Z144" s="19">
        <v>26</v>
      </c>
      <c r="AA144" s="19">
        <v>66</v>
      </c>
      <c r="AB144" s="19">
        <v>107</v>
      </c>
      <c r="AC144" s="19">
        <v>35</v>
      </c>
      <c r="AD144" s="19">
        <v>36</v>
      </c>
      <c r="AE144" s="19">
        <v>9</v>
      </c>
      <c r="AG144" s="19">
        <v>67</v>
      </c>
      <c r="AH144" s="19">
        <v>87</v>
      </c>
      <c r="AI144" s="19">
        <v>88</v>
      </c>
      <c r="AJ144" s="19">
        <v>57</v>
      </c>
      <c r="AK144" s="19">
        <v>77</v>
      </c>
      <c r="AL144" s="19">
        <v>3</v>
      </c>
      <c r="AM144" s="19">
        <v>28</v>
      </c>
    </row>
    <row r="145" spans="2:39" ht="32" x14ac:dyDescent="0.2">
      <c r="B145" s="20" t="s">
        <v>44</v>
      </c>
      <c r="C145" s="21">
        <v>0.21425723960125109</v>
      </c>
      <c r="D145" s="21">
        <v>0.2030074538320526</v>
      </c>
      <c r="E145" s="21">
        <v>0.18716548118535051</v>
      </c>
      <c r="F145" s="21">
        <v>0.18090737126355</v>
      </c>
      <c r="G145" s="21">
        <v>0.24276638795311109</v>
      </c>
      <c r="H145" s="21">
        <v>0.29482678574309829</v>
      </c>
      <c r="I145" s="21">
        <v>0.18950167137754789</v>
      </c>
      <c r="K145" s="21">
        <v>0.25298741653526108</v>
      </c>
      <c r="L145" s="21">
        <v>0.18007031051787831</v>
      </c>
      <c r="N145" s="21">
        <v>0.2495694480807272</v>
      </c>
      <c r="O145" s="21">
        <v>0.2083204637215981</v>
      </c>
      <c r="P145" s="21">
        <v>0.1239008290734922</v>
      </c>
      <c r="Q145" s="21">
        <v>0</v>
      </c>
      <c r="R145" s="21">
        <v>0.40940560547896693</v>
      </c>
      <c r="S145" s="21">
        <v>0.16471802539056041</v>
      </c>
      <c r="T145" s="21">
        <v>0.1217388914373428</v>
      </c>
      <c r="U145" s="21">
        <v>0.26687846068335558</v>
      </c>
      <c r="W145" s="21">
        <v>0.225208786490912</v>
      </c>
      <c r="X145" s="21">
        <v>0.16407827844891951</v>
      </c>
      <c r="Y145" s="21">
        <v>0.1302554253326908</v>
      </c>
      <c r="Z145" s="21">
        <v>0.18220495449049859</v>
      </c>
      <c r="AA145" s="21">
        <v>0.35271264787996398</v>
      </c>
      <c r="AB145" s="21">
        <v>0.19140349146980309</v>
      </c>
      <c r="AC145" s="21">
        <v>0.25941532013106061</v>
      </c>
      <c r="AD145" s="21">
        <v>0.1686643844318573</v>
      </c>
      <c r="AE145" s="21">
        <v>0.16456023304325429</v>
      </c>
      <c r="AG145" s="21">
        <v>0</v>
      </c>
      <c r="AH145" s="21">
        <v>1</v>
      </c>
      <c r="AI145" s="21">
        <v>0</v>
      </c>
      <c r="AJ145" s="21">
        <v>0</v>
      </c>
      <c r="AK145" s="21">
        <v>0</v>
      </c>
      <c r="AL145" s="21">
        <v>0</v>
      </c>
      <c r="AM145" s="21">
        <v>0</v>
      </c>
    </row>
    <row r="146" spans="2:39" ht="32" x14ac:dyDescent="0.2">
      <c r="B146" s="20" t="s">
        <v>47</v>
      </c>
      <c r="C146" s="21">
        <v>0.188605728101153</v>
      </c>
      <c r="D146" s="21">
        <v>0.31856270579656132</v>
      </c>
      <c r="E146" s="21">
        <v>0.16698090313873429</v>
      </c>
      <c r="F146" s="21">
        <v>0.20873197242334379</v>
      </c>
      <c r="G146" s="21">
        <v>0.13122481466705921</v>
      </c>
      <c r="H146" s="21">
        <v>0.16596292637863699</v>
      </c>
      <c r="I146" s="21">
        <v>0.1828117101322029</v>
      </c>
      <c r="K146" s="21">
        <v>0.19197820599200349</v>
      </c>
      <c r="L146" s="21">
        <v>0.1873406408067278</v>
      </c>
      <c r="N146" s="21">
        <v>0.18235567204652581</v>
      </c>
      <c r="O146" s="21">
        <v>0.17967714142905791</v>
      </c>
      <c r="P146" s="21">
        <v>4.5304723103958069E-2</v>
      </c>
      <c r="Q146" s="21">
        <v>9.1904683068362664E-2</v>
      </c>
      <c r="R146" s="21">
        <v>0.1526991106436878</v>
      </c>
      <c r="S146" s="21">
        <v>0.23604794017679859</v>
      </c>
      <c r="T146" s="21">
        <v>4.0976174828786668E-2</v>
      </c>
      <c r="U146" s="21">
        <v>0.26150552290827739</v>
      </c>
      <c r="W146" s="21">
        <v>7.9163522785788004E-2</v>
      </c>
      <c r="X146" s="21">
        <v>0.2104571442724481</v>
      </c>
      <c r="Y146" s="21">
        <v>0</v>
      </c>
      <c r="Z146" s="21">
        <v>0.29625152066636379</v>
      </c>
      <c r="AA146" s="21">
        <v>0.14658792189314679</v>
      </c>
      <c r="AB146" s="21">
        <v>0.20519005878621591</v>
      </c>
      <c r="AC146" s="21">
        <v>0.32125351993839191</v>
      </c>
      <c r="AD146" s="21">
        <v>0.18196509145813561</v>
      </c>
      <c r="AE146" s="21">
        <v>9.7304455870526746E-2</v>
      </c>
      <c r="AG146" s="21">
        <v>0</v>
      </c>
      <c r="AH146" s="21">
        <v>0</v>
      </c>
      <c r="AI146" s="21">
        <v>0</v>
      </c>
      <c r="AJ146" s="21">
        <v>0</v>
      </c>
      <c r="AK146" s="21">
        <v>1</v>
      </c>
      <c r="AL146" s="21">
        <v>0</v>
      </c>
      <c r="AM146" s="21">
        <v>0</v>
      </c>
    </row>
    <row r="147" spans="2:39" ht="48" x14ac:dyDescent="0.2">
      <c r="B147" s="20" t="s">
        <v>43</v>
      </c>
      <c r="C147" s="21">
        <v>0.16617882291766409</v>
      </c>
      <c r="D147" s="21">
        <v>0.12273779246056429</v>
      </c>
      <c r="E147" s="21">
        <v>0.13334635277733919</v>
      </c>
      <c r="F147" s="21">
        <v>0.14196901676859899</v>
      </c>
      <c r="G147" s="21">
        <v>0.21167148289063711</v>
      </c>
      <c r="H147" s="21">
        <v>0.22789767004813069</v>
      </c>
      <c r="I147" s="21">
        <v>0.1554038704018369</v>
      </c>
      <c r="K147" s="21">
        <v>0.17837371294694099</v>
      </c>
      <c r="L147" s="21">
        <v>0.15640875641988111</v>
      </c>
      <c r="N147" s="21">
        <v>0.1525426474163831</v>
      </c>
      <c r="O147" s="21">
        <v>0.1244356211259352</v>
      </c>
      <c r="P147" s="21">
        <v>0.2132610408087029</v>
      </c>
      <c r="Q147" s="21">
        <v>7.1075987682754874E-2</v>
      </c>
      <c r="R147" s="21">
        <v>0.17035378330988851</v>
      </c>
      <c r="S147" s="21">
        <v>0.2127625268602206</v>
      </c>
      <c r="T147" s="21">
        <v>0.2531875283186566</v>
      </c>
      <c r="U147" s="21">
        <v>0.1214425942105485</v>
      </c>
      <c r="W147" s="21">
        <v>0.1684660219540616</v>
      </c>
      <c r="X147" s="21">
        <v>0.117715355510323</v>
      </c>
      <c r="Y147" s="21">
        <v>0.31057736720595142</v>
      </c>
      <c r="Z147" s="21">
        <v>7.5742904347523551E-2</v>
      </c>
      <c r="AA147" s="21">
        <v>0.1521713144171061</v>
      </c>
      <c r="AB147" s="21">
        <v>0.19944969155402181</v>
      </c>
      <c r="AC147" s="21">
        <v>0.1037126364261334</v>
      </c>
      <c r="AD147" s="21">
        <v>0.23933954719925779</v>
      </c>
      <c r="AE147" s="21">
        <v>0.157530609980993</v>
      </c>
      <c r="AG147" s="21">
        <v>1</v>
      </c>
      <c r="AH147" s="21">
        <v>0</v>
      </c>
      <c r="AI147" s="21">
        <v>0</v>
      </c>
      <c r="AJ147" s="21">
        <v>0</v>
      </c>
      <c r="AK147" s="21">
        <v>0</v>
      </c>
      <c r="AL147" s="21">
        <v>0</v>
      </c>
      <c r="AM147" s="21">
        <v>0</v>
      </c>
    </row>
    <row r="148" spans="2:39" ht="32" x14ac:dyDescent="0.2">
      <c r="B148" s="20" t="s">
        <v>45</v>
      </c>
      <c r="C148" s="21">
        <v>0.21637577158801699</v>
      </c>
      <c r="D148" s="21">
        <v>0.12693363311798139</v>
      </c>
      <c r="E148" s="21">
        <v>0.27553190938559552</v>
      </c>
      <c r="F148" s="21">
        <v>0.2328248930329222</v>
      </c>
      <c r="G148" s="21">
        <v>0.1738506340265952</v>
      </c>
      <c r="H148" s="21">
        <v>0.18751063754118519</v>
      </c>
      <c r="I148" s="21">
        <v>0.25037342741446572</v>
      </c>
      <c r="K148" s="21">
        <v>0.21608015927783891</v>
      </c>
      <c r="L148" s="21">
        <v>0.2148055834994802</v>
      </c>
      <c r="N148" s="21">
        <v>0.12893494526255461</v>
      </c>
      <c r="O148" s="21">
        <v>0.27583353121985371</v>
      </c>
      <c r="P148" s="21">
        <v>0.4896007219387768</v>
      </c>
      <c r="Q148" s="21">
        <v>0.32904379215855889</v>
      </c>
      <c r="R148" s="21">
        <v>0.14224918265347031</v>
      </c>
      <c r="S148" s="21">
        <v>0.210024598828397</v>
      </c>
      <c r="T148" s="21">
        <v>0</v>
      </c>
      <c r="U148" s="21">
        <v>0.15390635796246471</v>
      </c>
      <c r="W148" s="21">
        <v>0.2160570787920526</v>
      </c>
      <c r="X148" s="21">
        <v>0.25823093623173621</v>
      </c>
      <c r="Y148" s="21">
        <v>0.41406782880919341</v>
      </c>
      <c r="Z148" s="21">
        <v>0.22722973971850199</v>
      </c>
      <c r="AA148" s="21">
        <v>0.208162012942364</v>
      </c>
      <c r="AB148" s="21">
        <v>0.2056408991707504</v>
      </c>
      <c r="AC148" s="21">
        <v>0.18464815591819031</v>
      </c>
      <c r="AD148" s="21">
        <v>4.4273288533944431E-2</v>
      </c>
      <c r="AE148" s="21">
        <v>0.35765588673696752</v>
      </c>
      <c r="AG148" s="21">
        <v>0</v>
      </c>
      <c r="AH148" s="21">
        <v>0</v>
      </c>
      <c r="AI148" s="21">
        <v>1</v>
      </c>
      <c r="AJ148" s="21">
        <v>0</v>
      </c>
      <c r="AK148" s="21">
        <v>0</v>
      </c>
      <c r="AL148" s="21">
        <v>0</v>
      </c>
      <c r="AM148" s="21">
        <v>0</v>
      </c>
    </row>
    <row r="149" spans="2:39" ht="32" x14ac:dyDescent="0.2">
      <c r="B149" s="20" t="s">
        <v>46</v>
      </c>
      <c r="C149" s="21">
        <v>0.14007357965601411</v>
      </c>
      <c r="D149" s="21">
        <v>8.8468321633409161E-2</v>
      </c>
      <c r="E149" s="21">
        <v>0.19471107169598709</v>
      </c>
      <c r="F149" s="21">
        <v>0.16613401973273251</v>
      </c>
      <c r="G149" s="21">
        <v>0.20110391877741121</v>
      </c>
      <c r="H149" s="21">
        <v>7.1910365953976943E-2</v>
      </c>
      <c r="I149" s="21">
        <v>0.11271369464520629</v>
      </c>
      <c r="K149" s="21">
        <v>0.1154559939765531</v>
      </c>
      <c r="L149" s="21">
        <v>0.1645859697575042</v>
      </c>
      <c r="N149" s="21">
        <v>0.24052328955669511</v>
      </c>
      <c r="O149" s="21">
        <v>0.15774412326144099</v>
      </c>
      <c r="P149" s="21">
        <v>0.12793268507507011</v>
      </c>
      <c r="Q149" s="21">
        <v>0.35720736735650449</v>
      </c>
      <c r="R149" s="21">
        <v>8.5637996974385538E-2</v>
      </c>
      <c r="S149" s="21">
        <v>0.14978887995758261</v>
      </c>
      <c r="T149" s="21">
        <v>0.23054766145687119</v>
      </c>
      <c r="U149" s="21">
        <v>9.8415942779837076E-3</v>
      </c>
      <c r="W149" s="21">
        <v>0.29377249047528481</v>
      </c>
      <c r="X149" s="21">
        <v>0.16516793873561131</v>
      </c>
      <c r="Y149" s="21">
        <v>0.1034972071181533</v>
      </c>
      <c r="Z149" s="21">
        <v>8.2717071316843499E-2</v>
      </c>
      <c r="AA149" s="21">
        <v>8.4538305867050731E-2</v>
      </c>
      <c r="AB149" s="21">
        <v>0.16803544696045811</v>
      </c>
      <c r="AC149" s="21">
        <v>0</v>
      </c>
      <c r="AD149" s="21">
        <v>0.16352464438233771</v>
      </c>
      <c r="AE149" s="21">
        <v>0.22294881436825861</v>
      </c>
      <c r="AG149" s="21">
        <v>0</v>
      </c>
      <c r="AH149" s="21">
        <v>0</v>
      </c>
      <c r="AI149" s="21">
        <v>0</v>
      </c>
      <c r="AJ149" s="21">
        <v>1</v>
      </c>
      <c r="AK149" s="21">
        <v>0</v>
      </c>
      <c r="AL149" s="21">
        <v>0</v>
      </c>
      <c r="AM149" s="21">
        <v>0</v>
      </c>
    </row>
    <row r="150" spans="2:39" ht="16" x14ac:dyDescent="0.2">
      <c r="B150" s="20" t="s">
        <v>48</v>
      </c>
      <c r="C150" s="21">
        <v>6.7080405283303224E-3</v>
      </c>
      <c r="D150" s="21">
        <v>0</v>
      </c>
      <c r="E150" s="21">
        <v>3.0852472846723319E-2</v>
      </c>
      <c r="F150" s="21">
        <v>8.7734487794586414E-3</v>
      </c>
      <c r="G150" s="21">
        <v>0</v>
      </c>
      <c r="H150" s="21">
        <v>0</v>
      </c>
      <c r="I150" s="21">
        <v>0</v>
      </c>
      <c r="K150" s="21">
        <v>5.9343118733102707E-3</v>
      </c>
      <c r="L150" s="21">
        <v>7.5016850395946072E-3</v>
      </c>
      <c r="N150" s="21">
        <v>0</v>
      </c>
      <c r="O150" s="21">
        <v>2.094269213347473E-2</v>
      </c>
      <c r="P150" s="21">
        <v>0</v>
      </c>
      <c r="Q150" s="21">
        <v>6.2795735122651172E-2</v>
      </c>
      <c r="R150" s="21">
        <v>0</v>
      </c>
      <c r="S150" s="21">
        <v>0</v>
      </c>
      <c r="T150" s="21">
        <v>0</v>
      </c>
      <c r="U150" s="21">
        <v>0</v>
      </c>
      <c r="W150" s="21">
        <v>0</v>
      </c>
      <c r="X150" s="21">
        <v>2.7275792761787061E-2</v>
      </c>
      <c r="Y150" s="21">
        <v>0</v>
      </c>
      <c r="Z150" s="21">
        <v>0</v>
      </c>
      <c r="AA150" s="21">
        <v>0</v>
      </c>
      <c r="AB150" s="21">
        <v>5.6914482368388732E-3</v>
      </c>
      <c r="AC150" s="21">
        <v>0</v>
      </c>
      <c r="AD150" s="21">
        <v>0</v>
      </c>
      <c r="AE150" s="21">
        <v>0</v>
      </c>
      <c r="AG150" s="21">
        <v>0</v>
      </c>
      <c r="AH150" s="21">
        <v>0</v>
      </c>
      <c r="AI150" s="21">
        <v>0</v>
      </c>
      <c r="AJ150" s="21">
        <v>0</v>
      </c>
      <c r="AK150" s="21">
        <v>0</v>
      </c>
      <c r="AL150" s="21">
        <v>1</v>
      </c>
      <c r="AM150" s="21">
        <v>0</v>
      </c>
    </row>
    <row r="151" spans="2:39" ht="16" x14ac:dyDescent="0.2">
      <c r="B151" s="20" t="s">
        <v>49</v>
      </c>
      <c r="C151" s="21">
        <v>6.7800817607570271E-2</v>
      </c>
      <c r="D151" s="21">
        <v>0.14029009315943111</v>
      </c>
      <c r="E151" s="21">
        <v>1.141180897027063E-2</v>
      </c>
      <c r="F151" s="21">
        <v>6.0659277999393912E-2</v>
      </c>
      <c r="G151" s="21">
        <v>3.9382761685186278E-2</v>
      </c>
      <c r="H151" s="21">
        <v>5.1891614334972143E-2</v>
      </c>
      <c r="I151" s="21">
        <v>0.10919562602874019</v>
      </c>
      <c r="K151" s="21">
        <v>3.9190199398092138E-2</v>
      </c>
      <c r="L151" s="21">
        <v>8.9287053958933715E-2</v>
      </c>
      <c r="N151" s="21">
        <v>4.6073997637114138E-2</v>
      </c>
      <c r="O151" s="21">
        <v>3.3046427108639212E-2</v>
      </c>
      <c r="P151" s="21">
        <v>0</v>
      </c>
      <c r="Q151" s="21">
        <v>8.7972434611167757E-2</v>
      </c>
      <c r="R151" s="21">
        <v>3.9654320939601161E-2</v>
      </c>
      <c r="S151" s="21">
        <v>2.6658028786440829E-2</v>
      </c>
      <c r="T151" s="21">
        <v>0.35354974395834282</v>
      </c>
      <c r="U151" s="21">
        <v>0.18642546995737011</v>
      </c>
      <c r="W151" s="21">
        <v>1.7332099501901059E-2</v>
      </c>
      <c r="X151" s="21">
        <v>5.7074554039175017E-2</v>
      </c>
      <c r="Y151" s="21">
        <v>4.1602171534011259E-2</v>
      </c>
      <c r="Z151" s="21">
        <v>0.1358538094602684</v>
      </c>
      <c r="AA151" s="21">
        <v>5.5827797000368128E-2</v>
      </c>
      <c r="AB151" s="21">
        <v>2.4588963821911891E-2</v>
      </c>
      <c r="AC151" s="21">
        <v>0.1309703675862236</v>
      </c>
      <c r="AD151" s="21">
        <v>0.2022330439944672</v>
      </c>
      <c r="AE151" s="21">
        <v>0</v>
      </c>
      <c r="AG151" s="21">
        <v>0</v>
      </c>
      <c r="AH151" s="21">
        <v>0</v>
      </c>
      <c r="AI151" s="21">
        <v>0</v>
      </c>
      <c r="AJ151" s="21">
        <v>0</v>
      </c>
      <c r="AK151" s="21">
        <v>0</v>
      </c>
      <c r="AL151" s="21">
        <v>0</v>
      </c>
      <c r="AM151" s="21">
        <v>1</v>
      </c>
    </row>
    <row r="153" spans="2:39" ht="96" x14ac:dyDescent="0.2">
      <c r="B153" s="17" t="s">
        <v>135</v>
      </c>
    </row>
    <row r="154" spans="2:39" ht="16" x14ac:dyDescent="0.2">
      <c r="B154" s="18" t="s">
        <v>18</v>
      </c>
    </row>
    <row r="155" spans="2:39" x14ac:dyDescent="0.2">
      <c r="B155" s="13" t="s">
        <v>53</v>
      </c>
      <c r="C155" s="19">
        <v>406</v>
      </c>
      <c r="D155" s="19">
        <v>16</v>
      </c>
      <c r="E155" s="19">
        <v>63</v>
      </c>
      <c r="F155" s="19">
        <v>86</v>
      </c>
      <c r="G155" s="19">
        <v>73</v>
      </c>
      <c r="H155" s="19">
        <v>87</v>
      </c>
      <c r="I155" s="19">
        <v>81</v>
      </c>
      <c r="K155" s="19">
        <v>185</v>
      </c>
      <c r="L155" s="19">
        <v>219</v>
      </c>
      <c r="N155" s="19">
        <v>33</v>
      </c>
      <c r="O155" s="19">
        <v>99</v>
      </c>
      <c r="P155" s="19">
        <v>23</v>
      </c>
      <c r="Q155" s="19">
        <v>12</v>
      </c>
      <c r="R155" s="19">
        <v>38</v>
      </c>
      <c r="S155" s="19">
        <v>132</v>
      </c>
      <c r="T155" s="19">
        <v>15</v>
      </c>
      <c r="U155" s="19">
        <v>54</v>
      </c>
      <c r="W155" s="19">
        <v>28</v>
      </c>
      <c r="X155" s="19">
        <v>72</v>
      </c>
      <c r="Y155" s="19">
        <v>18</v>
      </c>
      <c r="Z155" s="19">
        <v>21</v>
      </c>
      <c r="AA155" s="19">
        <v>69</v>
      </c>
      <c r="AB155" s="19">
        <v>124</v>
      </c>
      <c r="AC155" s="19">
        <v>27</v>
      </c>
      <c r="AD155" s="19">
        <v>40</v>
      </c>
      <c r="AE155" s="19">
        <v>7</v>
      </c>
      <c r="AG155" s="19">
        <v>74</v>
      </c>
      <c r="AH155" s="19">
        <v>89</v>
      </c>
      <c r="AI155" s="19">
        <v>84</v>
      </c>
      <c r="AJ155" s="19">
        <v>54</v>
      </c>
      <c r="AK155" s="19">
        <v>73</v>
      </c>
      <c r="AL155" s="19">
        <v>3</v>
      </c>
      <c r="AM155" s="19">
        <v>29</v>
      </c>
    </row>
    <row r="156" spans="2:39" x14ac:dyDescent="0.2">
      <c r="B156" s="15" t="s">
        <v>54</v>
      </c>
      <c r="C156" s="19">
        <v>406</v>
      </c>
      <c r="D156" s="19">
        <v>44</v>
      </c>
      <c r="E156" s="19">
        <v>69</v>
      </c>
      <c r="F156" s="19">
        <v>69</v>
      </c>
      <c r="G156" s="19">
        <v>62</v>
      </c>
      <c r="H156" s="19">
        <v>65</v>
      </c>
      <c r="I156" s="19">
        <v>96</v>
      </c>
      <c r="K156" s="19">
        <v>196</v>
      </c>
      <c r="L156" s="19">
        <v>208</v>
      </c>
      <c r="N156" s="19">
        <v>37</v>
      </c>
      <c r="O156" s="19">
        <v>101</v>
      </c>
      <c r="P156" s="19">
        <v>26</v>
      </c>
      <c r="Q156" s="19">
        <v>10</v>
      </c>
      <c r="R156" s="19">
        <v>41</v>
      </c>
      <c r="S156" s="19">
        <v>116</v>
      </c>
      <c r="T156" s="19">
        <v>17</v>
      </c>
      <c r="U156" s="19">
        <v>59</v>
      </c>
      <c r="W156" s="19">
        <v>28</v>
      </c>
      <c r="X156" s="19">
        <v>78</v>
      </c>
      <c r="Y156" s="19">
        <v>21</v>
      </c>
      <c r="Z156" s="19">
        <v>26</v>
      </c>
      <c r="AA156" s="19">
        <v>66</v>
      </c>
      <c r="AB156" s="19">
        <v>107</v>
      </c>
      <c r="AC156" s="19">
        <v>35</v>
      </c>
      <c r="AD156" s="19">
        <v>36</v>
      </c>
      <c r="AE156" s="19">
        <v>9</v>
      </c>
      <c r="AG156" s="19">
        <v>67</v>
      </c>
      <c r="AH156" s="19">
        <v>87</v>
      </c>
      <c r="AI156" s="19">
        <v>88</v>
      </c>
      <c r="AJ156" s="19">
        <v>57</v>
      </c>
      <c r="AK156" s="19">
        <v>77</v>
      </c>
      <c r="AL156" s="19">
        <v>3</v>
      </c>
      <c r="AM156" s="19">
        <v>28</v>
      </c>
    </row>
    <row r="157" spans="2:39" ht="32" x14ac:dyDescent="0.2">
      <c r="B157" s="20" t="s">
        <v>136</v>
      </c>
      <c r="C157" s="21">
        <v>0.45626460544252151</v>
      </c>
      <c r="D157" s="21">
        <v>0.3558908155744982</v>
      </c>
      <c r="E157" s="21">
        <v>0.63563104470489229</v>
      </c>
      <c r="F157" s="21">
        <v>0.590574840552054</v>
      </c>
      <c r="G157" s="21">
        <v>0.49379492073376929</v>
      </c>
      <c r="H157" s="21">
        <v>0.39032341436582269</v>
      </c>
      <c r="I157" s="21">
        <v>0.2983728133469512</v>
      </c>
      <c r="K157" s="21">
        <v>0.50330722690650898</v>
      </c>
      <c r="L157" s="21">
        <v>0.41268772421690919</v>
      </c>
      <c r="N157" s="21">
        <v>0.2206613418170901</v>
      </c>
      <c r="O157" s="21">
        <v>0.4148595824836388</v>
      </c>
      <c r="P157" s="21">
        <v>0.2281593111799243</v>
      </c>
      <c r="Q157" s="21">
        <v>0.535651039175428</v>
      </c>
      <c r="R157" s="21">
        <v>0.40673468980144523</v>
      </c>
      <c r="S157" s="21">
        <v>0.70496684170094637</v>
      </c>
      <c r="T157" s="21">
        <v>0.46804598354920501</v>
      </c>
      <c r="U157" s="21">
        <v>0.30437504168477009</v>
      </c>
      <c r="W157" s="21">
        <v>8.846790163912524E-2</v>
      </c>
      <c r="X157" s="21">
        <v>0.41772689352768722</v>
      </c>
      <c r="Y157" s="21">
        <v>0.28579962268683751</v>
      </c>
      <c r="Z157" s="21">
        <v>0.43074226350056899</v>
      </c>
      <c r="AA157" s="21">
        <v>0.40704895850514528</v>
      </c>
      <c r="AB157" s="21">
        <v>0.70584759051739798</v>
      </c>
      <c r="AC157" s="21">
        <v>0.37633930587019537</v>
      </c>
      <c r="AD157" s="21">
        <v>0.37998965918915328</v>
      </c>
      <c r="AE157" s="21">
        <v>0.44778625658271232</v>
      </c>
      <c r="AG157" s="21">
        <v>0.55529409431614329</v>
      </c>
      <c r="AH157" s="21">
        <v>0.45688080861757141</v>
      </c>
      <c r="AI157" s="21">
        <v>0.39188286141222128</v>
      </c>
      <c r="AJ157" s="21">
        <v>0.39923529011857678</v>
      </c>
      <c r="AK157" s="21">
        <v>0.52797760844554498</v>
      </c>
      <c r="AL157" s="21">
        <v>0.7769632331763795</v>
      </c>
      <c r="AM157" s="21">
        <v>0.30366434329243658</v>
      </c>
    </row>
    <row r="158" spans="2:39" ht="32" x14ac:dyDescent="0.2">
      <c r="B158" s="20" t="s">
        <v>137</v>
      </c>
      <c r="C158" s="21">
        <v>0.35055467225801978</v>
      </c>
      <c r="D158" s="21">
        <v>6.2860976266608581E-2</v>
      </c>
      <c r="E158" s="21">
        <v>0.1559923211435735</v>
      </c>
      <c r="F158" s="21">
        <v>0.22319257287059149</v>
      </c>
      <c r="G158" s="21">
        <v>0.35983115712716179</v>
      </c>
      <c r="H158" s="21">
        <v>0.48158236947949312</v>
      </c>
      <c r="I158" s="21">
        <v>0.61672611924272347</v>
      </c>
      <c r="K158" s="21">
        <v>0.3321605978720491</v>
      </c>
      <c r="L158" s="21">
        <v>0.37134685696190028</v>
      </c>
      <c r="N158" s="21">
        <v>0.67142516847614597</v>
      </c>
      <c r="O158" s="21">
        <v>0.51222700329039428</v>
      </c>
      <c r="P158" s="21">
        <v>0.6042792222176554</v>
      </c>
      <c r="Q158" s="21">
        <v>0.1590484222939226</v>
      </c>
      <c r="R158" s="21">
        <v>0.49022418760224501</v>
      </c>
      <c r="S158" s="21">
        <v>0.1397825819756216</v>
      </c>
      <c r="T158" s="21">
        <v>4.7151908541508733E-2</v>
      </c>
      <c r="U158" s="21">
        <v>0.19675728741444709</v>
      </c>
      <c r="W158" s="21">
        <v>0.75331988738295996</v>
      </c>
      <c r="X158" s="21">
        <v>0.50304453729159815</v>
      </c>
      <c r="Y158" s="21">
        <v>0.46599445613582008</v>
      </c>
      <c r="Z158" s="21">
        <v>9.9540494657068657E-2</v>
      </c>
      <c r="AA158" s="21">
        <v>0.4680981440721001</v>
      </c>
      <c r="AB158" s="21">
        <v>0.1221831816323292</v>
      </c>
      <c r="AC158" s="21">
        <v>0.21808253332083299</v>
      </c>
      <c r="AD158" s="21">
        <v>0.35942559278058289</v>
      </c>
      <c r="AE158" s="21">
        <v>0.55221374341728779</v>
      </c>
      <c r="AG158" s="21">
        <v>0.31423172210754668</v>
      </c>
      <c r="AH158" s="21">
        <v>0.39065470466978319</v>
      </c>
      <c r="AI158" s="21">
        <v>0.38465299272526943</v>
      </c>
      <c r="AJ158" s="21">
        <v>0.47453378501394627</v>
      </c>
      <c r="AK158" s="21">
        <v>0.25048443511537982</v>
      </c>
      <c r="AL158" s="21">
        <v>0</v>
      </c>
      <c r="AM158" s="21">
        <v>0.26096119821568048</v>
      </c>
    </row>
    <row r="159" spans="2:39" ht="16" x14ac:dyDescent="0.2">
      <c r="B159" s="20" t="s">
        <v>138</v>
      </c>
      <c r="C159" s="21">
        <v>9.8729337994248947E-2</v>
      </c>
      <c r="D159" s="21">
        <v>0.20117299053806259</v>
      </c>
      <c r="E159" s="21">
        <v>0.10665523755992749</v>
      </c>
      <c r="F159" s="21">
        <v>0.1237588023705251</v>
      </c>
      <c r="G159" s="21">
        <v>0.1158841050159579</v>
      </c>
      <c r="H159" s="21">
        <v>7.1710141418896173E-2</v>
      </c>
      <c r="I159" s="21">
        <v>3.5625181630777158E-2</v>
      </c>
      <c r="K159" s="21">
        <v>0.1133528028352053</v>
      </c>
      <c r="L159" s="21">
        <v>8.6000886172130198E-2</v>
      </c>
      <c r="N159" s="21">
        <v>4.2252897980429319E-2</v>
      </c>
      <c r="O159" s="21">
        <v>4.0254253112043503E-2</v>
      </c>
      <c r="P159" s="21">
        <v>0.16756146660242041</v>
      </c>
      <c r="Q159" s="21">
        <v>0.1615917351081885</v>
      </c>
      <c r="R159" s="21">
        <v>2.9683421898471288E-2</v>
      </c>
      <c r="S159" s="21">
        <v>6.3306413561214511E-2</v>
      </c>
      <c r="T159" s="21">
        <v>5.6665381055109522E-2</v>
      </c>
      <c r="U159" s="21">
        <v>0.32246832035714679</v>
      </c>
      <c r="W159" s="21">
        <v>7.3854244585645545E-2</v>
      </c>
      <c r="X159" s="21">
        <v>6.6941229906373176E-2</v>
      </c>
      <c r="Y159" s="21">
        <v>0.2066037496433312</v>
      </c>
      <c r="Z159" s="21">
        <v>3.6591184506389027E-2</v>
      </c>
      <c r="AA159" s="21">
        <v>4.3801297127110499E-2</v>
      </c>
      <c r="AB159" s="21">
        <v>0.1038823120592591</v>
      </c>
      <c r="AC159" s="21">
        <v>0.31744492227371851</v>
      </c>
      <c r="AD159" s="21">
        <v>6.3226262461000909E-2</v>
      </c>
      <c r="AE159" s="21">
        <v>0</v>
      </c>
      <c r="AG159" s="21">
        <v>4.1597726588288482E-2</v>
      </c>
      <c r="AH159" s="21">
        <v>0.1270175701175163</v>
      </c>
      <c r="AI159" s="21">
        <v>0.1449730307021492</v>
      </c>
      <c r="AJ159" s="21">
        <v>4.09679829759034E-2</v>
      </c>
      <c r="AK159" s="21">
        <v>9.4655256408216759E-2</v>
      </c>
      <c r="AL159" s="21">
        <v>0.2230367668236205</v>
      </c>
      <c r="AM159" s="21">
        <v>0.1201518869239042</v>
      </c>
    </row>
    <row r="160" spans="2:39" ht="16" x14ac:dyDescent="0.2">
      <c r="B160" s="20" t="s">
        <v>139</v>
      </c>
      <c r="C160" s="21">
        <v>3.2967264722957329E-2</v>
      </c>
      <c r="D160" s="21">
        <v>0.23978512446139949</v>
      </c>
      <c r="E160" s="21">
        <v>4.1496613795432263E-2</v>
      </c>
      <c r="F160" s="21">
        <v>0</v>
      </c>
      <c r="G160" s="21">
        <v>0</v>
      </c>
      <c r="H160" s="21">
        <v>0</v>
      </c>
      <c r="I160" s="21">
        <v>0</v>
      </c>
      <c r="K160" s="21">
        <v>2.8808566130320661E-2</v>
      </c>
      <c r="L160" s="21">
        <v>3.7201908862682369E-2</v>
      </c>
      <c r="N160" s="21">
        <v>0</v>
      </c>
      <c r="O160" s="21">
        <v>0</v>
      </c>
      <c r="P160" s="21">
        <v>0</v>
      </c>
      <c r="Q160" s="21">
        <v>8.0913068299809474E-2</v>
      </c>
      <c r="R160" s="21">
        <v>5.5499082805351319E-2</v>
      </c>
      <c r="S160" s="21">
        <v>3.7347562703959863E-2</v>
      </c>
      <c r="T160" s="21">
        <v>0</v>
      </c>
      <c r="U160" s="21">
        <v>0.1020577834863306</v>
      </c>
      <c r="W160" s="21">
        <v>0</v>
      </c>
      <c r="X160" s="21">
        <v>0</v>
      </c>
      <c r="Y160" s="21">
        <v>0</v>
      </c>
      <c r="Z160" s="21">
        <v>0.15693660233155241</v>
      </c>
      <c r="AA160" s="21">
        <v>3.4317560681268101E-2</v>
      </c>
      <c r="AB160" s="21">
        <v>4.0533782917406821E-2</v>
      </c>
      <c r="AC160" s="21">
        <v>7.6579080378168282E-2</v>
      </c>
      <c r="AD160" s="21">
        <v>0</v>
      </c>
      <c r="AE160" s="21">
        <v>0</v>
      </c>
      <c r="AG160" s="21">
        <v>3.9976899146164903E-2</v>
      </c>
      <c r="AH160" s="21">
        <v>1.098615813182246E-2</v>
      </c>
      <c r="AI160" s="21">
        <v>2.5756584478933399E-2</v>
      </c>
      <c r="AJ160" s="21">
        <v>3.3240737743176811E-2</v>
      </c>
      <c r="AK160" s="21">
        <v>7.2854822257774482E-2</v>
      </c>
      <c r="AL160" s="21">
        <v>0</v>
      </c>
      <c r="AM160" s="21">
        <v>0</v>
      </c>
    </row>
    <row r="161" spans="2:39" ht="48" x14ac:dyDescent="0.2">
      <c r="B161" s="20" t="s">
        <v>140</v>
      </c>
      <c r="C161" s="21">
        <v>3.4268926357812923E-2</v>
      </c>
      <c r="D161" s="21">
        <v>6.1368896230282161E-2</v>
      </c>
      <c r="E161" s="21">
        <v>3.1681603990025703E-2</v>
      </c>
      <c r="F161" s="21">
        <v>3.0119957246439261E-2</v>
      </c>
      <c r="G161" s="21">
        <v>2.3690219897140478E-2</v>
      </c>
      <c r="H161" s="21">
        <v>1.1135665710774839E-2</v>
      </c>
      <c r="I161" s="21">
        <v>4.9275885779548161E-2</v>
      </c>
      <c r="K161" s="21">
        <v>1.749575549224466E-2</v>
      </c>
      <c r="L161" s="21">
        <v>5.0354297319003677E-2</v>
      </c>
      <c r="N161" s="21">
        <v>6.5660591726334469E-2</v>
      </c>
      <c r="O161" s="21">
        <v>1.5420052084723331E-2</v>
      </c>
      <c r="P161" s="21">
        <v>0</v>
      </c>
      <c r="Q161" s="21">
        <v>6.2795735122651172E-2</v>
      </c>
      <c r="R161" s="21">
        <v>1.785861789248731E-2</v>
      </c>
      <c r="S161" s="21">
        <v>3.6579507318244102E-2</v>
      </c>
      <c r="T161" s="21">
        <v>0</v>
      </c>
      <c r="U161" s="21">
        <v>7.434156705730556E-2</v>
      </c>
      <c r="W161" s="21">
        <v>8.4357966392269376E-2</v>
      </c>
      <c r="X161" s="21">
        <v>0</v>
      </c>
      <c r="Y161" s="21">
        <v>4.1602171534011259E-2</v>
      </c>
      <c r="Z161" s="21">
        <v>0.2428592574180124</v>
      </c>
      <c r="AA161" s="21">
        <v>4.6734039614375937E-2</v>
      </c>
      <c r="AB161" s="21">
        <v>1.123279651021585E-2</v>
      </c>
      <c r="AC161" s="21">
        <v>0</v>
      </c>
      <c r="AD161" s="21">
        <v>0</v>
      </c>
      <c r="AE161" s="21">
        <v>0</v>
      </c>
      <c r="AG161" s="21">
        <v>1.9193543607996091E-2</v>
      </c>
      <c r="AH161" s="21">
        <v>0</v>
      </c>
      <c r="AI161" s="21">
        <v>4.6281817319211542E-2</v>
      </c>
      <c r="AJ161" s="21">
        <v>3.1361646924473997E-2</v>
      </c>
      <c r="AK161" s="21">
        <v>4.157924271809945E-2</v>
      </c>
      <c r="AL161" s="21">
        <v>0</v>
      </c>
      <c r="AM161" s="21">
        <v>0.13023560418142341</v>
      </c>
    </row>
    <row r="162" spans="2:39" ht="16" x14ac:dyDescent="0.2">
      <c r="B162" s="20" t="s">
        <v>141</v>
      </c>
      <c r="C162" s="21">
        <v>1.569826373374883E-2</v>
      </c>
      <c r="D162" s="21">
        <v>0</v>
      </c>
      <c r="E162" s="21">
        <v>1.7131369835878311E-2</v>
      </c>
      <c r="F162" s="21">
        <v>3.2353826960389957E-2</v>
      </c>
      <c r="G162" s="21">
        <v>0</v>
      </c>
      <c r="H162" s="21">
        <v>4.5248409025013377E-2</v>
      </c>
      <c r="I162" s="21">
        <v>0</v>
      </c>
      <c r="K162" s="21">
        <v>4.8750507636710792E-3</v>
      </c>
      <c r="L162" s="21">
        <v>2.6013052348800889E-2</v>
      </c>
      <c r="N162" s="21">
        <v>0</v>
      </c>
      <c r="O162" s="21">
        <v>1.7239109029199989E-2</v>
      </c>
      <c r="P162" s="21">
        <v>0</v>
      </c>
      <c r="Q162" s="21">
        <v>0</v>
      </c>
      <c r="R162" s="21">
        <v>0</v>
      </c>
      <c r="S162" s="21">
        <v>1.8017092740013448E-2</v>
      </c>
      <c r="T162" s="21">
        <v>0.1508856954860264</v>
      </c>
      <c r="U162" s="21">
        <v>0</v>
      </c>
      <c r="W162" s="21">
        <v>0</v>
      </c>
      <c r="X162" s="21">
        <v>1.2287339274341551E-2</v>
      </c>
      <c r="Y162" s="21">
        <v>0</v>
      </c>
      <c r="Z162" s="21">
        <v>3.3330197586408442E-2</v>
      </c>
      <c r="AA162" s="21">
        <v>0</v>
      </c>
      <c r="AB162" s="21">
        <v>1.632033636339111E-2</v>
      </c>
      <c r="AC162" s="21">
        <v>1.155415815708472E-2</v>
      </c>
      <c r="AD162" s="21">
        <v>6.6958281167329062E-2</v>
      </c>
      <c r="AE162" s="21">
        <v>0</v>
      </c>
      <c r="AG162" s="21">
        <v>2.9706014233860521E-2</v>
      </c>
      <c r="AH162" s="21">
        <v>1.446075846330663E-2</v>
      </c>
      <c r="AI162" s="21">
        <v>6.4527133622150276E-3</v>
      </c>
      <c r="AJ162" s="21">
        <v>2.0660557223922689E-2</v>
      </c>
      <c r="AK162" s="21">
        <v>1.2448635054984419E-2</v>
      </c>
      <c r="AL162" s="21">
        <v>0</v>
      </c>
      <c r="AM162" s="21">
        <v>1.512279912017298E-2</v>
      </c>
    </row>
    <row r="163" spans="2:39" ht="16" x14ac:dyDescent="0.2">
      <c r="B163" s="20" t="s">
        <v>88</v>
      </c>
      <c r="C163" s="21">
        <v>1.15169294906906E-2</v>
      </c>
      <c r="D163" s="21">
        <v>7.8921196929148882E-2</v>
      </c>
      <c r="E163" s="21">
        <v>1.141180897027063E-2</v>
      </c>
      <c r="F163" s="21">
        <v>0</v>
      </c>
      <c r="G163" s="21">
        <v>6.7995972259706607E-3</v>
      </c>
      <c r="H163" s="21">
        <v>0</v>
      </c>
      <c r="I163" s="21">
        <v>0</v>
      </c>
      <c r="K163" s="21">
        <v>0</v>
      </c>
      <c r="L163" s="21">
        <v>1.6395274118573291E-2</v>
      </c>
      <c r="N163" s="21">
        <v>0</v>
      </c>
      <c r="O163" s="21">
        <v>0</v>
      </c>
      <c r="P163" s="21">
        <v>0</v>
      </c>
      <c r="Q163" s="21">
        <v>0</v>
      </c>
      <c r="R163" s="21">
        <v>0</v>
      </c>
      <c r="S163" s="21">
        <v>0</v>
      </c>
      <c r="T163" s="21">
        <v>0.2772510313681506</v>
      </c>
      <c r="U163" s="21">
        <v>0</v>
      </c>
      <c r="W163" s="21">
        <v>0</v>
      </c>
      <c r="X163" s="21">
        <v>0</v>
      </c>
      <c r="Y163" s="21">
        <v>0</v>
      </c>
      <c r="Z163" s="21">
        <v>0</v>
      </c>
      <c r="AA163" s="21">
        <v>0</v>
      </c>
      <c r="AB163" s="21">
        <v>0</v>
      </c>
      <c r="AC163" s="21">
        <v>0</v>
      </c>
      <c r="AD163" s="21">
        <v>0.13040020440193389</v>
      </c>
      <c r="AE163" s="21">
        <v>0</v>
      </c>
      <c r="AG163" s="21">
        <v>0</v>
      </c>
      <c r="AH163" s="21">
        <v>0</v>
      </c>
      <c r="AI163" s="21">
        <v>0</v>
      </c>
      <c r="AJ163" s="21">
        <v>0</v>
      </c>
      <c r="AK163" s="21">
        <v>0</v>
      </c>
      <c r="AL163" s="21">
        <v>0</v>
      </c>
      <c r="AM163" s="21">
        <v>0.16986416826638209</v>
      </c>
    </row>
    <row r="165" spans="2:39" ht="64" x14ac:dyDescent="0.2">
      <c r="B165" s="17" t="s">
        <v>142</v>
      </c>
    </row>
    <row r="166" spans="2:39" ht="16" x14ac:dyDescent="0.2">
      <c r="B166" s="18" t="s">
        <v>18</v>
      </c>
    </row>
    <row r="167" spans="2:39" x14ac:dyDescent="0.2">
      <c r="B167" s="13" t="s">
        <v>53</v>
      </c>
      <c r="C167" s="19">
        <v>406</v>
      </c>
      <c r="D167" s="19">
        <v>16</v>
      </c>
      <c r="E167" s="19">
        <v>63</v>
      </c>
      <c r="F167" s="19">
        <v>86</v>
      </c>
      <c r="G167" s="19">
        <v>73</v>
      </c>
      <c r="H167" s="19">
        <v>87</v>
      </c>
      <c r="I167" s="19">
        <v>81</v>
      </c>
      <c r="K167" s="19">
        <v>185</v>
      </c>
      <c r="L167" s="19">
        <v>219</v>
      </c>
      <c r="N167" s="19">
        <v>33</v>
      </c>
      <c r="O167" s="19">
        <v>99</v>
      </c>
      <c r="P167" s="19">
        <v>23</v>
      </c>
      <c r="Q167" s="19">
        <v>12</v>
      </c>
      <c r="R167" s="19">
        <v>38</v>
      </c>
      <c r="S167" s="19">
        <v>132</v>
      </c>
      <c r="T167" s="19">
        <v>15</v>
      </c>
      <c r="U167" s="19">
        <v>54</v>
      </c>
      <c r="W167" s="19">
        <v>28</v>
      </c>
      <c r="X167" s="19">
        <v>72</v>
      </c>
      <c r="Y167" s="19">
        <v>18</v>
      </c>
      <c r="Z167" s="19">
        <v>21</v>
      </c>
      <c r="AA167" s="19">
        <v>69</v>
      </c>
      <c r="AB167" s="19">
        <v>124</v>
      </c>
      <c r="AC167" s="19">
        <v>27</v>
      </c>
      <c r="AD167" s="19">
        <v>40</v>
      </c>
      <c r="AE167" s="19">
        <v>7</v>
      </c>
      <c r="AG167" s="19">
        <v>74</v>
      </c>
      <c r="AH167" s="19">
        <v>89</v>
      </c>
      <c r="AI167" s="19">
        <v>84</v>
      </c>
      <c r="AJ167" s="19">
        <v>54</v>
      </c>
      <c r="AK167" s="19">
        <v>73</v>
      </c>
      <c r="AL167" s="19">
        <v>3</v>
      </c>
      <c r="AM167" s="19">
        <v>29</v>
      </c>
    </row>
    <row r="168" spans="2:39" x14ac:dyDescent="0.2">
      <c r="B168" s="15" t="s">
        <v>54</v>
      </c>
      <c r="C168" s="19">
        <v>406</v>
      </c>
      <c r="D168" s="19">
        <v>44</v>
      </c>
      <c r="E168" s="19">
        <v>69</v>
      </c>
      <c r="F168" s="19">
        <v>69</v>
      </c>
      <c r="G168" s="19">
        <v>62</v>
      </c>
      <c r="H168" s="19">
        <v>65</v>
      </c>
      <c r="I168" s="19">
        <v>96</v>
      </c>
      <c r="K168" s="19">
        <v>196</v>
      </c>
      <c r="L168" s="19">
        <v>208</v>
      </c>
      <c r="N168" s="19">
        <v>37</v>
      </c>
      <c r="O168" s="19">
        <v>101</v>
      </c>
      <c r="P168" s="19">
        <v>26</v>
      </c>
      <c r="Q168" s="19">
        <v>10</v>
      </c>
      <c r="R168" s="19">
        <v>41</v>
      </c>
      <c r="S168" s="19">
        <v>116</v>
      </c>
      <c r="T168" s="19">
        <v>17</v>
      </c>
      <c r="U168" s="19">
        <v>59</v>
      </c>
      <c r="W168" s="19">
        <v>28</v>
      </c>
      <c r="X168" s="19">
        <v>78</v>
      </c>
      <c r="Y168" s="19">
        <v>21</v>
      </c>
      <c r="Z168" s="19">
        <v>26</v>
      </c>
      <c r="AA168" s="19">
        <v>66</v>
      </c>
      <c r="AB168" s="19">
        <v>107</v>
      </c>
      <c r="AC168" s="19">
        <v>35</v>
      </c>
      <c r="AD168" s="19">
        <v>36</v>
      </c>
      <c r="AE168" s="19">
        <v>9</v>
      </c>
      <c r="AG168" s="19">
        <v>67</v>
      </c>
      <c r="AH168" s="19">
        <v>87</v>
      </c>
      <c r="AI168" s="19">
        <v>88</v>
      </c>
      <c r="AJ168" s="19">
        <v>57</v>
      </c>
      <c r="AK168" s="19">
        <v>77</v>
      </c>
      <c r="AL168" s="19">
        <v>3</v>
      </c>
      <c r="AM168" s="19">
        <v>28</v>
      </c>
    </row>
    <row r="169" spans="2:39" ht="16" x14ac:dyDescent="0.2">
      <c r="B169" s="20" t="s">
        <v>143</v>
      </c>
      <c r="C169" s="21">
        <v>0.57648249860182654</v>
      </c>
      <c r="D169" s="21">
        <v>0.19013699264225359</v>
      </c>
      <c r="E169" s="21">
        <v>0.63576436232264288</v>
      </c>
      <c r="F169" s="21">
        <v>0.62006977405669206</v>
      </c>
      <c r="G169" s="21">
        <v>0.6656508951334339</v>
      </c>
      <c r="H169" s="21">
        <v>0.60402107089868706</v>
      </c>
      <c r="I169" s="21">
        <v>0.60270582660431304</v>
      </c>
      <c r="K169" s="21">
        <v>0.59082045695746632</v>
      </c>
      <c r="L169" s="21">
        <v>0.56480705320608948</v>
      </c>
      <c r="N169" s="21">
        <v>0.46901335194524318</v>
      </c>
      <c r="O169" s="21">
        <v>0.68396103056242019</v>
      </c>
      <c r="P169" s="21">
        <v>0.68976603349128496</v>
      </c>
      <c r="Q169" s="21">
        <v>0.62362347378659577</v>
      </c>
      <c r="R169" s="21">
        <v>0.42345151961378102</v>
      </c>
      <c r="S169" s="21">
        <v>0.77255108835769504</v>
      </c>
      <c r="T169" s="21">
        <v>0.22345421948416919</v>
      </c>
      <c r="U169" s="21">
        <v>0.22206045990879619</v>
      </c>
      <c r="W169" s="21">
        <v>0.4872247199090855</v>
      </c>
      <c r="X169" s="21">
        <v>0.72256162086147724</v>
      </c>
      <c r="Y169" s="21">
        <v>0.67915964540088847</v>
      </c>
      <c r="Z169" s="21">
        <v>0.54015087819173813</v>
      </c>
      <c r="AA169" s="21">
        <v>0.35526120554085588</v>
      </c>
      <c r="AB169" s="21">
        <v>0.7574017204852368</v>
      </c>
      <c r="AC169" s="21">
        <v>0.17525280768700929</v>
      </c>
      <c r="AD169" s="21">
        <v>0.4557709179126711</v>
      </c>
      <c r="AE169" s="21">
        <v>1</v>
      </c>
      <c r="AG169" s="21">
        <v>0.7248264867698474</v>
      </c>
      <c r="AH169" s="21">
        <v>0.47444396803341837</v>
      </c>
      <c r="AI169" s="21">
        <v>0.62217308839159913</v>
      </c>
      <c r="AJ169" s="21">
        <v>0.65622773943163804</v>
      </c>
      <c r="AK169" s="21">
        <v>0.5583391159273613</v>
      </c>
      <c r="AL169" s="21">
        <v>0.7769632331763795</v>
      </c>
      <c r="AM169" s="21">
        <v>0.25541615791415268</v>
      </c>
    </row>
    <row r="170" spans="2:39" ht="16" x14ac:dyDescent="0.2">
      <c r="B170" s="20" t="s">
        <v>144</v>
      </c>
      <c r="C170" s="21">
        <v>0.20106025684980791</v>
      </c>
      <c r="D170" s="21">
        <v>8.8468321633409161E-2</v>
      </c>
      <c r="E170" s="21">
        <v>0.1448137898269497</v>
      </c>
      <c r="F170" s="21">
        <v>0.174195557594469</v>
      </c>
      <c r="G170" s="21">
        <v>0.16223247718370781</v>
      </c>
      <c r="H170" s="21">
        <v>0.28769016206314241</v>
      </c>
      <c r="I170" s="21">
        <v>0.27809424112267139</v>
      </c>
      <c r="K170" s="21">
        <v>0.21292672809535829</v>
      </c>
      <c r="L170" s="21">
        <v>0.19194972075754879</v>
      </c>
      <c r="N170" s="21">
        <v>0.33892691731535463</v>
      </c>
      <c r="O170" s="21">
        <v>0.21218114302151941</v>
      </c>
      <c r="P170" s="21">
        <v>0.14267249990629469</v>
      </c>
      <c r="Q170" s="21">
        <v>0.13387172280540599</v>
      </c>
      <c r="R170" s="21">
        <v>0.50682630365905035</v>
      </c>
      <c r="S170" s="21">
        <v>7.4228592722500278E-2</v>
      </c>
      <c r="T170" s="21">
        <v>0.2715238362856579</v>
      </c>
      <c r="U170" s="21">
        <v>0.15108507911394009</v>
      </c>
      <c r="W170" s="21">
        <v>0.42262640737265839</v>
      </c>
      <c r="X170" s="21">
        <v>0.1366697430724271</v>
      </c>
      <c r="Y170" s="21">
        <v>4.4921761356264973E-2</v>
      </c>
      <c r="Z170" s="21">
        <v>0.1119147327593729</v>
      </c>
      <c r="AA170" s="21">
        <v>0.50879743900739294</v>
      </c>
      <c r="AB170" s="21">
        <v>6.6890977764359968E-2</v>
      </c>
      <c r="AC170" s="21">
        <v>0.1207808084442405</v>
      </c>
      <c r="AD170" s="21">
        <v>0.28364433405706507</v>
      </c>
      <c r="AE170" s="21">
        <v>0</v>
      </c>
      <c r="AG170" s="21">
        <v>0.13966747217655109</v>
      </c>
      <c r="AH170" s="21">
        <v>0.28567262134220872</v>
      </c>
      <c r="AI170" s="21">
        <v>0.160052927743846</v>
      </c>
      <c r="AJ170" s="21">
        <v>0.19375840687120369</v>
      </c>
      <c r="AK170" s="21">
        <v>0.211798766664861</v>
      </c>
      <c r="AL170" s="21">
        <v>0.2230367668236205</v>
      </c>
      <c r="AM170" s="21">
        <v>0.198057254701659</v>
      </c>
    </row>
    <row r="171" spans="2:39" ht="16" x14ac:dyDescent="0.2">
      <c r="B171" s="20" t="s">
        <v>138</v>
      </c>
      <c r="C171" s="21">
        <v>0.1253018217006959</v>
      </c>
      <c r="D171" s="21">
        <v>0.14014647756544399</v>
      </c>
      <c r="E171" s="21">
        <v>0.1182498609498449</v>
      </c>
      <c r="F171" s="21">
        <v>0.1697148289435188</v>
      </c>
      <c r="G171" s="21">
        <v>0.1323741204456122</v>
      </c>
      <c r="H171" s="21">
        <v>7.793415008805174E-2</v>
      </c>
      <c r="I171" s="21">
        <v>0.1191999322730157</v>
      </c>
      <c r="K171" s="21">
        <v>0.1273935316398358</v>
      </c>
      <c r="L171" s="21">
        <v>0.1246010093682459</v>
      </c>
      <c r="N171" s="21">
        <v>0.19205973073940219</v>
      </c>
      <c r="O171" s="21">
        <v>5.9275226767581533E-2</v>
      </c>
      <c r="P171" s="21">
        <v>4.1538049519975591E-2</v>
      </c>
      <c r="Q171" s="21">
        <v>0.1615917351081885</v>
      </c>
      <c r="R171" s="21">
        <v>1.422309392181759E-2</v>
      </c>
      <c r="S171" s="21">
        <v>4.5580722321698221E-2</v>
      </c>
      <c r="T171" s="21">
        <v>0.12794684982030699</v>
      </c>
      <c r="U171" s="21">
        <v>0.46135200305752821</v>
      </c>
      <c r="W171" s="21">
        <v>9.014887271825614E-2</v>
      </c>
      <c r="X171" s="21">
        <v>9.2869094751921108E-2</v>
      </c>
      <c r="Y171" s="21">
        <v>0.1205313730182988</v>
      </c>
      <c r="Z171" s="21">
        <v>8.772642580564001E-2</v>
      </c>
      <c r="AA171" s="21">
        <v>0.101623794770483</v>
      </c>
      <c r="AB171" s="21">
        <v>5.8218049220415298E-2</v>
      </c>
      <c r="AC171" s="21">
        <v>0.59783098583341354</v>
      </c>
      <c r="AD171" s="21">
        <v>6.3226262461000909E-2</v>
      </c>
      <c r="AE171" s="21">
        <v>0</v>
      </c>
      <c r="AG171" s="21">
        <v>8.0957195043616453E-2</v>
      </c>
      <c r="AH171" s="21">
        <v>0.14659687814946371</v>
      </c>
      <c r="AI171" s="21">
        <v>0.1211749616824902</v>
      </c>
      <c r="AJ171" s="21">
        <v>7.2329629900377404E-2</v>
      </c>
      <c r="AK171" s="21">
        <v>0.1390140391982449</v>
      </c>
      <c r="AL171" s="21">
        <v>0</v>
      </c>
      <c r="AM171" s="21">
        <v>0.26355681863291769</v>
      </c>
    </row>
    <row r="172" spans="2:39" ht="16" x14ac:dyDescent="0.2">
      <c r="B172" s="20" t="s">
        <v>139</v>
      </c>
      <c r="C172" s="21">
        <v>7.0667861762947592E-2</v>
      </c>
      <c r="D172" s="21">
        <v>0.50232701122974421</v>
      </c>
      <c r="E172" s="21">
        <v>7.2628808094414105E-2</v>
      </c>
      <c r="F172" s="21">
        <v>0</v>
      </c>
      <c r="G172" s="21">
        <v>2.6143312785304729E-2</v>
      </c>
      <c r="H172" s="21">
        <v>0</v>
      </c>
      <c r="I172" s="21">
        <v>0</v>
      </c>
      <c r="K172" s="21">
        <v>6.3984232543668279E-2</v>
      </c>
      <c r="L172" s="21">
        <v>7.7651672551973444E-2</v>
      </c>
      <c r="N172" s="21">
        <v>0</v>
      </c>
      <c r="O172" s="21">
        <v>2.7343490619278901E-2</v>
      </c>
      <c r="P172" s="21">
        <v>0.1260234170824448</v>
      </c>
      <c r="Q172" s="21">
        <v>8.0913068299809474E-2</v>
      </c>
      <c r="R172" s="21">
        <v>5.5499082805351319E-2</v>
      </c>
      <c r="S172" s="21">
        <v>8.4738361606234366E-2</v>
      </c>
      <c r="T172" s="21">
        <v>0</v>
      </c>
      <c r="U172" s="21">
        <v>0.16550245791973561</v>
      </c>
      <c r="W172" s="21">
        <v>0</v>
      </c>
      <c r="X172" s="21">
        <v>3.5612202039832841E-2</v>
      </c>
      <c r="Y172" s="21">
        <v>0.1553872202245479</v>
      </c>
      <c r="Z172" s="21">
        <v>0.26020796324324891</v>
      </c>
      <c r="AA172" s="21">
        <v>3.4317560681268101E-2</v>
      </c>
      <c r="AB172" s="21">
        <v>9.1967617307451385E-2</v>
      </c>
      <c r="AC172" s="21">
        <v>0.1061353980353365</v>
      </c>
      <c r="AD172" s="21">
        <v>0</v>
      </c>
      <c r="AE172" s="21">
        <v>0</v>
      </c>
      <c r="AG172" s="21">
        <v>3.9976899146164903E-2</v>
      </c>
      <c r="AH172" s="21">
        <v>8.3503959516275442E-2</v>
      </c>
      <c r="AI172" s="21">
        <v>8.2086639290832888E-2</v>
      </c>
      <c r="AJ172" s="21">
        <v>5.7023666572858137E-2</v>
      </c>
      <c r="AK172" s="21">
        <v>7.2854822257774482E-2</v>
      </c>
      <c r="AL172" s="21">
        <v>0</v>
      </c>
      <c r="AM172" s="21">
        <v>9.7982801364715391E-2</v>
      </c>
    </row>
    <row r="173" spans="2:39" ht="16" x14ac:dyDescent="0.2">
      <c r="B173" s="20" t="s">
        <v>145</v>
      </c>
      <c r="C173" s="21">
        <v>2.6487561084721979E-2</v>
      </c>
      <c r="D173" s="21">
        <v>7.8921196929148882E-2</v>
      </c>
      <c r="E173" s="21">
        <v>2.8543178806148942E-2</v>
      </c>
      <c r="F173" s="21">
        <v>3.6019839405319873E-2</v>
      </c>
      <c r="G173" s="21">
        <v>1.359919445194132E-2</v>
      </c>
      <c r="H173" s="21">
        <v>3.0354616950119061E-2</v>
      </c>
      <c r="I173" s="21">
        <v>0</v>
      </c>
      <c r="K173" s="21">
        <v>4.8750507636710792E-3</v>
      </c>
      <c r="L173" s="21">
        <v>4.099054411614228E-2</v>
      </c>
      <c r="N173" s="21">
        <v>0</v>
      </c>
      <c r="O173" s="21">
        <v>1.7239109029199989E-2</v>
      </c>
      <c r="P173" s="21">
        <v>0</v>
      </c>
      <c r="Q173" s="21">
        <v>0</v>
      </c>
      <c r="R173" s="21">
        <v>0</v>
      </c>
      <c r="S173" s="21">
        <v>2.2901234991872191E-2</v>
      </c>
      <c r="T173" s="21">
        <v>0.37707509440986609</v>
      </c>
      <c r="U173" s="21">
        <v>0</v>
      </c>
      <c r="W173" s="21">
        <v>0</v>
      </c>
      <c r="X173" s="21">
        <v>1.2287339274341551E-2</v>
      </c>
      <c r="Y173" s="21">
        <v>0</v>
      </c>
      <c r="Z173" s="21">
        <v>0</v>
      </c>
      <c r="AA173" s="21">
        <v>0</v>
      </c>
      <c r="AB173" s="21">
        <v>2.552163522253665E-2</v>
      </c>
      <c r="AC173" s="21">
        <v>0</v>
      </c>
      <c r="AD173" s="21">
        <v>0.19735848556926289</v>
      </c>
      <c r="AE173" s="21">
        <v>0</v>
      </c>
      <c r="AG173" s="21">
        <v>1.4571946863820011E-2</v>
      </c>
      <c r="AH173" s="21">
        <v>9.7825729586337711E-3</v>
      </c>
      <c r="AI173" s="21">
        <v>1.4512382891231759E-2</v>
      </c>
      <c r="AJ173" s="21">
        <v>2.0660557223922689E-2</v>
      </c>
      <c r="AK173" s="21">
        <v>1.7993255951758168E-2</v>
      </c>
      <c r="AL173" s="21">
        <v>0</v>
      </c>
      <c r="AM173" s="21">
        <v>0.1849869673865551</v>
      </c>
    </row>
    <row r="175" spans="2:39" ht="144" x14ac:dyDescent="0.2">
      <c r="B175" s="17" t="s">
        <v>146</v>
      </c>
    </row>
    <row r="176" spans="2:39" ht="16" x14ac:dyDescent="0.2">
      <c r="B176" s="18" t="s">
        <v>18</v>
      </c>
    </row>
    <row r="177" spans="2:39" x14ac:dyDescent="0.2">
      <c r="B177" s="13" t="s">
        <v>53</v>
      </c>
      <c r="C177" s="19">
        <v>406</v>
      </c>
      <c r="D177" s="19">
        <v>16</v>
      </c>
      <c r="E177" s="19">
        <v>63</v>
      </c>
      <c r="F177" s="19">
        <v>86</v>
      </c>
      <c r="G177" s="19">
        <v>73</v>
      </c>
      <c r="H177" s="19">
        <v>87</v>
      </c>
      <c r="I177" s="19">
        <v>81</v>
      </c>
      <c r="K177" s="19">
        <v>185</v>
      </c>
      <c r="L177" s="19">
        <v>219</v>
      </c>
      <c r="N177" s="19">
        <v>33</v>
      </c>
      <c r="O177" s="19">
        <v>99</v>
      </c>
      <c r="P177" s="19">
        <v>23</v>
      </c>
      <c r="Q177" s="19">
        <v>12</v>
      </c>
      <c r="R177" s="19">
        <v>38</v>
      </c>
      <c r="S177" s="19">
        <v>132</v>
      </c>
      <c r="T177" s="19">
        <v>15</v>
      </c>
      <c r="U177" s="19">
        <v>54</v>
      </c>
      <c r="W177" s="19">
        <v>28</v>
      </c>
      <c r="X177" s="19">
        <v>72</v>
      </c>
      <c r="Y177" s="19">
        <v>18</v>
      </c>
      <c r="Z177" s="19">
        <v>21</v>
      </c>
      <c r="AA177" s="19">
        <v>69</v>
      </c>
      <c r="AB177" s="19">
        <v>124</v>
      </c>
      <c r="AC177" s="19">
        <v>27</v>
      </c>
      <c r="AD177" s="19">
        <v>40</v>
      </c>
      <c r="AE177" s="19">
        <v>7</v>
      </c>
      <c r="AG177" s="19">
        <v>74</v>
      </c>
      <c r="AH177" s="19">
        <v>89</v>
      </c>
      <c r="AI177" s="19">
        <v>84</v>
      </c>
      <c r="AJ177" s="19">
        <v>54</v>
      </c>
      <c r="AK177" s="19">
        <v>73</v>
      </c>
      <c r="AL177" s="19">
        <v>3</v>
      </c>
      <c r="AM177" s="19">
        <v>29</v>
      </c>
    </row>
    <row r="178" spans="2:39" x14ac:dyDescent="0.2">
      <c r="B178" s="15" t="s">
        <v>54</v>
      </c>
      <c r="C178" s="19">
        <v>406</v>
      </c>
      <c r="D178" s="19">
        <v>44</v>
      </c>
      <c r="E178" s="19">
        <v>69</v>
      </c>
      <c r="F178" s="19">
        <v>69</v>
      </c>
      <c r="G178" s="19">
        <v>62</v>
      </c>
      <c r="H178" s="19">
        <v>65</v>
      </c>
      <c r="I178" s="19">
        <v>96</v>
      </c>
      <c r="K178" s="19">
        <v>196</v>
      </c>
      <c r="L178" s="19">
        <v>208</v>
      </c>
      <c r="N178" s="19">
        <v>37</v>
      </c>
      <c r="O178" s="19">
        <v>101</v>
      </c>
      <c r="P178" s="19">
        <v>26</v>
      </c>
      <c r="Q178" s="19">
        <v>10</v>
      </c>
      <c r="R178" s="19">
        <v>41</v>
      </c>
      <c r="S178" s="19">
        <v>116</v>
      </c>
      <c r="T178" s="19">
        <v>17</v>
      </c>
      <c r="U178" s="19">
        <v>59</v>
      </c>
      <c r="W178" s="19">
        <v>28</v>
      </c>
      <c r="X178" s="19">
        <v>78</v>
      </c>
      <c r="Y178" s="19">
        <v>21</v>
      </c>
      <c r="Z178" s="19">
        <v>26</v>
      </c>
      <c r="AA178" s="19">
        <v>66</v>
      </c>
      <c r="AB178" s="19">
        <v>107</v>
      </c>
      <c r="AC178" s="19">
        <v>35</v>
      </c>
      <c r="AD178" s="19">
        <v>36</v>
      </c>
      <c r="AE178" s="19">
        <v>9</v>
      </c>
      <c r="AG178" s="19">
        <v>67</v>
      </c>
      <c r="AH178" s="19">
        <v>87</v>
      </c>
      <c r="AI178" s="19">
        <v>88</v>
      </c>
      <c r="AJ178" s="19">
        <v>57</v>
      </c>
      <c r="AK178" s="19">
        <v>77</v>
      </c>
      <c r="AL178" s="19">
        <v>3</v>
      </c>
      <c r="AM178" s="19">
        <v>28</v>
      </c>
    </row>
    <row r="179" spans="2:39" ht="16" x14ac:dyDescent="0.2">
      <c r="B179" s="20" t="s">
        <v>147</v>
      </c>
      <c r="C179" s="21">
        <v>0.16151910636622821</v>
      </c>
      <c r="D179" s="21">
        <v>0.1386543975291176</v>
      </c>
      <c r="E179" s="21">
        <v>4.8192031284283017E-2</v>
      </c>
      <c r="F179" s="21">
        <v>0.1053250793234389</v>
      </c>
      <c r="G179" s="21">
        <v>0.1398570100405121</v>
      </c>
      <c r="H179" s="21">
        <v>0.24489744492770399</v>
      </c>
      <c r="I179" s="21">
        <v>0.25040671539684178</v>
      </c>
      <c r="K179" s="21">
        <v>0.1766293503218874</v>
      </c>
      <c r="L179" s="21">
        <v>0.1489662924330831</v>
      </c>
      <c r="N179" s="21">
        <v>0.89407822884478783</v>
      </c>
      <c r="O179" s="21">
        <v>0.114791683754059</v>
      </c>
      <c r="P179" s="21">
        <v>0.14224003985522821</v>
      </c>
      <c r="Q179" s="21">
        <v>0</v>
      </c>
      <c r="R179" s="21">
        <v>0.3485058893872291</v>
      </c>
      <c r="S179" s="21">
        <v>9.5630549677522356E-3</v>
      </c>
      <c r="T179" s="21">
        <v>2.5174635910978162E-2</v>
      </c>
      <c r="U179" s="21">
        <v>3.026762759174477E-2</v>
      </c>
      <c r="W179" s="21">
        <v>0.88852085113441315</v>
      </c>
      <c r="X179" s="21">
        <v>0.10388190659344521</v>
      </c>
      <c r="Y179" s="21">
        <v>0.16050296629212299</v>
      </c>
      <c r="Z179" s="21">
        <v>0</v>
      </c>
      <c r="AA179" s="21">
        <v>0.30330370206920609</v>
      </c>
      <c r="AB179" s="21">
        <v>7.6625538527954331E-3</v>
      </c>
      <c r="AC179" s="21">
        <v>9.6440590911428509E-2</v>
      </c>
      <c r="AD179" s="21">
        <v>0.1276470381494185</v>
      </c>
      <c r="AE179" s="21">
        <v>0</v>
      </c>
      <c r="AG179" s="21">
        <v>0.19122151585895111</v>
      </c>
      <c r="AH179" s="21">
        <v>0.13499078881751961</v>
      </c>
      <c r="AI179" s="21">
        <v>0.13546723199578209</v>
      </c>
      <c r="AJ179" s="21">
        <v>0.23198423110392091</v>
      </c>
      <c r="AK179" s="21">
        <v>0.16372109954761829</v>
      </c>
      <c r="AL179" s="21">
        <v>0</v>
      </c>
      <c r="AM179" s="21">
        <v>0.1199684714651062</v>
      </c>
    </row>
    <row r="180" spans="2:39" ht="16" x14ac:dyDescent="0.2">
      <c r="B180" s="20" t="s">
        <v>148</v>
      </c>
      <c r="C180" s="21">
        <v>0.18255381003162219</v>
      </c>
      <c r="D180" s="21">
        <v>0.1287680964119714</v>
      </c>
      <c r="E180" s="21">
        <v>0.20294735996769159</v>
      </c>
      <c r="F180" s="21">
        <v>0.26475179302893831</v>
      </c>
      <c r="G180" s="21">
        <v>8.6944536390020075E-2</v>
      </c>
      <c r="H180" s="21">
        <v>0.2320929264114619</v>
      </c>
      <c r="I180" s="21">
        <v>0.1618605802576733</v>
      </c>
      <c r="K180" s="21">
        <v>0.21655517559154219</v>
      </c>
      <c r="L180" s="21">
        <v>0.15248514350500861</v>
      </c>
      <c r="N180" s="21">
        <v>6.6336387675517652E-2</v>
      </c>
      <c r="O180" s="21">
        <v>0.54563361774199504</v>
      </c>
      <c r="P180" s="21">
        <v>0.16191599159657419</v>
      </c>
      <c r="Q180" s="21">
        <v>0.2134985639340439</v>
      </c>
      <c r="R180" s="21">
        <v>7.1289771871465263E-2</v>
      </c>
      <c r="S180" s="21">
        <v>1.8001401859272289E-2</v>
      </c>
      <c r="T180" s="21">
        <v>5.1615392405407211E-2</v>
      </c>
      <c r="U180" s="21">
        <v>7.4194958442477574E-2</v>
      </c>
      <c r="W180" s="21">
        <v>4.1861834668362179E-2</v>
      </c>
      <c r="X180" s="21">
        <v>0.56508190655721569</v>
      </c>
      <c r="Y180" s="21">
        <v>0.1975916115069028</v>
      </c>
      <c r="Z180" s="21">
        <v>0.1496603677634841</v>
      </c>
      <c r="AA180" s="21">
        <v>0.14179309790815389</v>
      </c>
      <c r="AB180" s="21">
        <v>2.9359849570780229E-2</v>
      </c>
      <c r="AC180" s="21">
        <v>2.0672086053532799E-2</v>
      </c>
      <c r="AD180" s="21">
        <v>0.16175948146118979</v>
      </c>
      <c r="AE180" s="21">
        <v>0.22294881436825861</v>
      </c>
      <c r="AG180" s="21">
        <v>0.1170282766757877</v>
      </c>
      <c r="AH180" s="21">
        <v>0.15684506442255289</v>
      </c>
      <c r="AI180" s="21">
        <v>0.1716262745356798</v>
      </c>
      <c r="AJ180" s="21">
        <v>0.26207560695574572</v>
      </c>
      <c r="AK180" s="21">
        <v>0.20431751870540621</v>
      </c>
      <c r="AL180" s="21">
        <v>0.7769632331763795</v>
      </c>
      <c r="AM180" s="21">
        <v>0.1756322035163583</v>
      </c>
    </row>
    <row r="181" spans="2:39" ht="16" x14ac:dyDescent="0.2">
      <c r="B181" s="20" t="s">
        <v>149</v>
      </c>
      <c r="C181" s="21">
        <v>6.4491813020980532E-2</v>
      </c>
      <c r="D181" s="21">
        <v>0.1639193596382546</v>
      </c>
      <c r="E181" s="21">
        <v>4.0023184096771129E-2</v>
      </c>
      <c r="F181" s="21">
        <v>0</v>
      </c>
      <c r="G181" s="21">
        <v>4.4534860807120102E-2</v>
      </c>
      <c r="H181" s="21">
        <v>3.6982081541465733E-2</v>
      </c>
      <c r="I181" s="21">
        <v>0.1144713969138362</v>
      </c>
      <c r="K181" s="21">
        <v>5.0145357185370859E-2</v>
      </c>
      <c r="L181" s="21">
        <v>7.8604331763811194E-2</v>
      </c>
      <c r="N181" s="21">
        <v>1.9684975945917109E-2</v>
      </c>
      <c r="O181" s="21">
        <v>5.7631554412639729E-2</v>
      </c>
      <c r="P181" s="21">
        <v>0.55941499951560936</v>
      </c>
      <c r="Q181" s="21">
        <v>0</v>
      </c>
      <c r="R181" s="21">
        <v>2.5315784819067249E-2</v>
      </c>
      <c r="S181" s="21">
        <v>0</v>
      </c>
      <c r="T181" s="21">
        <v>0.23054766145687119</v>
      </c>
      <c r="U181" s="21">
        <v>0</v>
      </c>
      <c r="W181" s="21">
        <v>0</v>
      </c>
      <c r="X181" s="21">
        <v>6.3526564457369525E-2</v>
      </c>
      <c r="Y181" s="21">
        <v>0.49545230654896433</v>
      </c>
      <c r="Z181" s="21">
        <v>0</v>
      </c>
      <c r="AA181" s="21">
        <v>2.6151508579662579E-2</v>
      </c>
      <c r="AB181" s="21">
        <v>0</v>
      </c>
      <c r="AC181" s="21">
        <v>0</v>
      </c>
      <c r="AD181" s="21">
        <v>0.1695059112751614</v>
      </c>
      <c r="AE181" s="21">
        <v>0.32926492904902932</v>
      </c>
      <c r="AG181" s="21">
        <v>4.0755355344733013E-2</v>
      </c>
      <c r="AH181" s="21">
        <v>2.8409159865936021E-2</v>
      </c>
      <c r="AI181" s="21">
        <v>0.16238235489622199</v>
      </c>
      <c r="AJ181" s="21">
        <v>7.9264089005735242E-2</v>
      </c>
      <c r="AK181" s="21">
        <v>2.8598579195257708E-2</v>
      </c>
      <c r="AL181" s="21">
        <v>0</v>
      </c>
      <c r="AM181" s="21">
        <v>0</v>
      </c>
    </row>
    <row r="182" spans="2:39" ht="16" x14ac:dyDescent="0.2">
      <c r="B182" s="20" t="s">
        <v>150</v>
      </c>
      <c r="C182" s="21">
        <v>1.899885624828242E-2</v>
      </c>
      <c r="D182" s="21">
        <v>0</v>
      </c>
      <c r="E182" s="21">
        <v>2.282361794054126E-2</v>
      </c>
      <c r="F182" s="21">
        <v>3.9892763616768002E-2</v>
      </c>
      <c r="G182" s="21">
        <v>1.535322521746587E-2</v>
      </c>
      <c r="H182" s="21">
        <v>2.66118553583399E-2</v>
      </c>
      <c r="I182" s="21">
        <v>7.1317272119069564E-3</v>
      </c>
      <c r="K182" s="21">
        <v>1.296551935500982E-2</v>
      </c>
      <c r="L182" s="21">
        <v>2.0824993318586869E-2</v>
      </c>
      <c r="N182" s="21">
        <v>0</v>
      </c>
      <c r="O182" s="21">
        <v>9.4881060703728183E-3</v>
      </c>
      <c r="P182" s="21">
        <v>2.6907628680128581E-2</v>
      </c>
      <c r="Q182" s="21">
        <v>0.5442021938706354</v>
      </c>
      <c r="R182" s="21">
        <v>0</v>
      </c>
      <c r="S182" s="21">
        <v>6.7570392182639584E-3</v>
      </c>
      <c r="T182" s="21">
        <v>0</v>
      </c>
      <c r="U182" s="21">
        <v>0</v>
      </c>
      <c r="W182" s="21">
        <v>0</v>
      </c>
      <c r="X182" s="21">
        <v>1.235732317640695E-2</v>
      </c>
      <c r="Y182" s="21">
        <v>0</v>
      </c>
      <c r="Z182" s="21">
        <v>0.15197455339830851</v>
      </c>
      <c r="AA182" s="21">
        <v>1.9640401028134951E-2</v>
      </c>
      <c r="AB182" s="21">
        <v>7.3335002610083562E-3</v>
      </c>
      <c r="AC182" s="21">
        <v>0</v>
      </c>
      <c r="AD182" s="21">
        <v>1.974546785497025E-2</v>
      </c>
      <c r="AE182" s="21">
        <v>0</v>
      </c>
      <c r="AG182" s="21">
        <v>1.0190352678536369E-2</v>
      </c>
      <c r="AH182" s="21">
        <v>0</v>
      </c>
      <c r="AI182" s="21">
        <v>1.646613093469701E-2</v>
      </c>
      <c r="AJ182" s="21">
        <v>5.0656556506087413E-2</v>
      </c>
      <c r="AK182" s="21">
        <v>2.4129338030352481E-2</v>
      </c>
      <c r="AL182" s="21">
        <v>0</v>
      </c>
      <c r="AM182" s="21">
        <v>3.0913890897986601E-2</v>
      </c>
    </row>
    <row r="183" spans="2:39" ht="16" x14ac:dyDescent="0.2">
      <c r="B183" s="20" t="s">
        <v>151</v>
      </c>
      <c r="C183" s="21">
        <v>2.048736187635198E-2</v>
      </c>
      <c r="D183" s="21">
        <v>5.1482595113135937E-2</v>
      </c>
      <c r="E183" s="21">
        <v>0</v>
      </c>
      <c r="F183" s="21">
        <v>2.058538503009618E-2</v>
      </c>
      <c r="G183" s="21">
        <v>4.310761430894134E-2</v>
      </c>
      <c r="H183" s="21">
        <v>1.1135665710774839E-2</v>
      </c>
      <c r="I183" s="21">
        <v>1.255321277494556E-2</v>
      </c>
      <c r="K183" s="21">
        <v>3.9432602764464107E-2</v>
      </c>
      <c r="L183" s="21">
        <v>2.9152099047921342E-3</v>
      </c>
      <c r="N183" s="21">
        <v>1.9900407533777351E-2</v>
      </c>
      <c r="O183" s="21">
        <v>0</v>
      </c>
      <c r="P183" s="21">
        <v>0</v>
      </c>
      <c r="Q183" s="21">
        <v>6.2795735122651172E-2</v>
      </c>
      <c r="R183" s="21">
        <v>0.17126328102538901</v>
      </c>
      <c r="S183" s="21">
        <v>0</v>
      </c>
      <c r="T183" s="21">
        <v>0</v>
      </c>
      <c r="U183" s="21">
        <v>0</v>
      </c>
      <c r="W183" s="21">
        <v>0</v>
      </c>
      <c r="X183" s="21">
        <v>0</v>
      </c>
      <c r="Y183" s="21">
        <v>0</v>
      </c>
      <c r="Z183" s="21">
        <v>0</v>
      </c>
      <c r="AA183" s="21">
        <v>0.1169425135372702</v>
      </c>
      <c r="AB183" s="21">
        <v>5.6914482368388732E-3</v>
      </c>
      <c r="AC183" s="21">
        <v>0</v>
      </c>
      <c r="AD183" s="21">
        <v>0</v>
      </c>
      <c r="AE183" s="21">
        <v>0</v>
      </c>
      <c r="AG183" s="21">
        <v>2.567604298323263E-2</v>
      </c>
      <c r="AH183" s="21">
        <v>9.4012885561142231E-3</v>
      </c>
      <c r="AI183" s="21">
        <v>3.9532371845244232E-2</v>
      </c>
      <c r="AJ183" s="21">
        <v>2.96720196614822E-2</v>
      </c>
      <c r="AK183" s="21">
        <v>0</v>
      </c>
      <c r="AL183" s="21">
        <v>0.2230367668236205</v>
      </c>
      <c r="AM183" s="21">
        <v>0</v>
      </c>
    </row>
    <row r="184" spans="2:39" ht="32" x14ac:dyDescent="0.2">
      <c r="B184" s="20" t="s">
        <v>152</v>
      </c>
      <c r="C184" s="21">
        <v>1.1024951093717631E-2</v>
      </c>
      <c r="D184" s="21">
        <v>0</v>
      </c>
      <c r="E184" s="21">
        <v>2.424556468024882E-2</v>
      </c>
      <c r="F184" s="21">
        <v>0</v>
      </c>
      <c r="G184" s="21">
        <v>6.7995972259706607E-3</v>
      </c>
      <c r="H184" s="21">
        <v>1.1135665710774839E-2</v>
      </c>
      <c r="I184" s="21">
        <v>1.7225102210610001E-2</v>
      </c>
      <c r="K184" s="21">
        <v>1.222793421035992E-2</v>
      </c>
      <c r="L184" s="21">
        <v>1.000710000311808E-2</v>
      </c>
      <c r="N184" s="21">
        <v>0</v>
      </c>
      <c r="O184" s="21">
        <v>0</v>
      </c>
      <c r="P184" s="21">
        <v>0</v>
      </c>
      <c r="Q184" s="21">
        <v>0</v>
      </c>
      <c r="R184" s="21">
        <v>6.9003178547626276E-2</v>
      </c>
      <c r="S184" s="21">
        <v>1.4356026449460581E-2</v>
      </c>
      <c r="T184" s="21">
        <v>0</v>
      </c>
      <c r="U184" s="21">
        <v>0</v>
      </c>
      <c r="W184" s="21">
        <v>0</v>
      </c>
      <c r="X184" s="21">
        <v>0</v>
      </c>
      <c r="Y184" s="21">
        <v>0</v>
      </c>
      <c r="Z184" s="21">
        <v>0</v>
      </c>
      <c r="AA184" s="21">
        <v>4.2667745975438237E-2</v>
      </c>
      <c r="AB184" s="21">
        <v>1.558077736615697E-2</v>
      </c>
      <c r="AC184" s="21">
        <v>0</v>
      </c>
      <c r="AD184" s="21">
        <v>0</v>
      </c>
      <c r="AE184" s="21">
        <v>0</v>
      </c>
      <c r="AG184" s="21">
        <v>1.0791535955014159E-2</v>
      </c>
      <c r="AH184" s="21">
        <v>1.9089584353812621E-2</v>
      </c>
      <c r="AI184" s="21">
        <v>0</v>
      </c>
      <c r="AJ184" s="21">
        <v>0</v>
      </c>
      <c r="AK184" s="21">
        <v>2.17161879568104E-2</v>
      </c>
      <c r="AL184" s="21">
        <v>0</v>
      </c>
      <c r="AM184" s="21">
        <v>1.542381490638718E-2</v>
      </c>
    </row>
    <row r="185" spans="2:39" ht="16" x14ac:dyDescent="0.2">
      <c r="B185" s="20" t="s">
        <v>153</v>
      </c>
      <c r="C185" s="21">
        <v>0.3407711097768058</v>
      </c>
      <c r="D185" s="21">
        <v>6.2860976266608581E-2</v>
      </c>
      <c r="E185" s="21">
        <v>0.39596456377552031</v>
      </c>
      <c r="F185" s="21">
        <v>0.3769291427324431</v>
      </c>
      <c r="G185" s="21">
        <v>0.52590357745706651</v>
      </c>
      <c r="H185" s="21">
        <v>0.3529452143410246</v>
      </c>
      <c r="I185" s="21">
        <v>0.27406796435304931</v>
      </c>
      <c r="K185" s="21">
        <v>0.34990027993882949</v>
      </c>
      <c r="L185" s="21">
        <v>0.3356365124962104</v>
      </c>
      <c r="N185" s="21">
        <v>0</v>
      </c>
      <c r="O185" s="21">
        <v>0.13259633752483671</v>
      </c>
      <c r="P185" s="21">
        <v>0.1095213403524597</v>
      </c>
      <c r="Q185" s="21">
        <v>8.0707507087132146E-2</v>
      </c>
      <c r="R185" s="21">
        <v>0.17665338973822631</v>
      </c>
      <c r="S185" s="21">
        <v>0.88221845550237499</v>
      </c>
      <c r="T185" s="21">
        <v>0.12022343467335481</v>
      </c>
      <c r="U185" s="21">
        <v>0.1675797560767896</v>
      </c>
      <c r="W185" s="21">
        <v>2.133027614733083E-2</v>
      </c>
      <c r="X185" s="21">
        <v>0.14893556523802221</v>
      </c>
      <c r="Y185" s="21">
        <v>7.7138272052494489E-2</v>
      </c>
      <c r="Z185" s="21">
        <v>0.26941383327908902</v>
      </c>
      <c r="AA185" s="21">
        <v>0.18320101817305581</v>
      </c>
      <c r="AB185" s="21">
        <v>0.85678177436276304</v>
      </c>
      <c r="AC185" s="21">
        <v>4.9401856907348878E-2</v>
      </c>
      <c r="AD185" s="21">
        <v>0.23235083336691029</v>
      </c>
      <c r="AE185" s="21">
        <v>0.44778625658271232</v>
      </c>
      <c r="AG185" s="21">
        <v>0.44228189627431408</v>
      </c>
      <c r="AH185" s="21">
        <v>0.37104518854216811</v>
      </c>
      <c r="AI185" s="21">
        <v>0.33569830795017558</v>
      </c>
      <c r="AJ185" s="21">
        <v>0.2809275826557705</v>
      </c>
      <c r="AK185" s="21">
        <v>0.34270710536746701</v>
      </c>
      <c r="AL185" s="21">
        <v>0</v>
      </c>
      <c r="AM185" s="21">
        <v>0.1644533461650626</v>
      </c>
    </row>
    <row r="186" spans="2:39" ht="32" x14ac:dyDescent="0.2">
      <c r="B186" s="20" t="s">
        <v>154</v>
      </c>
      <c r="C186" s="21">
        <v>2.7283549667891588E-3</v>
      </c>
      <c r="D186" s="21">
        <v>0</v>
      </c>
      <c r="E186" s="21">
        <v>1.6150824782725559E-2</v>
      </c>
      <c r="F186" s="21">
        <v>0</v>
      </c>
      <c r="G186" s="21">
        <v>0</v>
      </c>
      <c r="H186" s="21">
        <v>0</v>
      </c>
      <c r="I186" s="21">
        <v>0</v>
      </c>
      <c r="K186" s="21">
        <v>5.6650454848788086E-3</v>
      </c>
      <c r="L186" s="21">
        <v>0</v>
      </c>
      <c r="N186" s="21">
        <v>0</v>
      </c>
      <c r="O186" s="21">
        <v>0</v>
      </c>
      <c r="P186" s="21">
        <v>0</v>
      </c>
      <c r="Q186" s="21">
        <v>0</v>
      </c>
      <c r="R186" s="21">
        <v>0</v>
      </c>
      <c r="S186" s="21">
        <v>9.5630549677522356E-3</v>
      </c>
      <c r="T186" s="21">
        <v>0</v>
      </c>
      <c r="U186" s="21">
        <v>0</v>
      </c>
      <c r="W186" s="21">
        <v>0</v>
      </c>
      <c r="X186" s="21">
        <v>0</v>
      </c>
      <c r="Y186" s="21">
        <v>0</v>
      </c>
      <c r="Z186" s="21">
        <v>4.2412706761115103E-2</v>
      </c>
      <c r="AA186" s="21">
        <v>0</v>
      </c>
      <c r="AB186" s="21">
        <v>0</v>
      </c>
      <c r="AC186" s="21">
        <v>0</v>
      </c>
      <c r="AD186" s="21">
        <v>0</v>
      </c>
      <c r="AE186" s="21">
        <v>0</v>
      </c>
      <c r="AG186" s="21">
        <v>0</v>
      </c>
      <c r="AH186" s="21">
        <v>1.273401529799802E-2</v>
      </c>
      <c r="AI186" s="21">
        <v>0</v>
      </c>
      <c r="AJ186" s="21">
        <v>0</v>
      </c>
      <c r="AK186" s="21">
        <v>0</v>
      </c>
      <c r="AL186" s="21">
        <v>0</v>
      </c>
      <c r="AM186" s="21">
        <v>0</v>
      </c>
    </row>
    <row r="187" spans="2:39" ht="16" x14ac:dyDescent="0.2">
      <c r="B187" s="20" t="s">
        <v>138</v>
      </c>
      <c r="C187" s="21">
        <v>0.1217569044670176</v>
      </c>
      <c r="D187" s="21">
        <v>0.1242298724968907</v>
      </c>
      <c r="E187" s="21">
        <v>0.12982256486421781</v>
      </c>
      <c r="F187" s="21">
        <v>0.14549659304175061</v>
      </c>
      <c r="G187" s="21">
        <v>0.1374995785529034</v>
      </c>
      <c r="H187" s="21">
        <v>4.7620520379179632E-2</v>
      </c>
      <c r="I187" s="21">
        <v>0.1379264714586198</v>
      </c>
      <c r="K187" s="21">
        <v>8.028127605664119E-2</v>
      </c>
      <c r="L187" s="21">
        <v>0.16190465133944859</v>
      </c>
      <c r="N187" s="21">
        <v>0</v>
      </c>
      <c r="O187" s="21">
        <v>8.3665366171779318E-2</v>
      </c>
      <c r="P187" s="21">
        <v>0</v>
      </c>
      <c r="Q187" s="21">
        <v>9.8795999985537342E-2</v>
      </c>
      <c r="R187" s="21">
        <v>4.9356731943319347E-2</v>
      </c>
      <c r="S187" s="21">
        <v>5.1057620880372153E-3</v>
      </c>
      <c r="T187" s="21">
        <v>0.15543268200202551</v>
      </c>
      <c r="U187" s="21">
        <v>0.59061191394133838</v>
      </c>
      <c r="W187" s="21">
        <v>4.8287038049893968E-2</v>
      </c>
      <c r="X187" s="21">
        <v>4.9199631405586038E-2</v>
      </c>
      <c r="Y187" s="21">
        <v>6.9314843599515535E-2</v>
      </c>
      <c r="Z187" s="21">
        <v>0.1035492306148857</v>
      </c>
      <c r="AA187" s="21">
        <v>9.0598389650003261E-2</v>
      </c>
      <c r="AB187" s="21">
        <v>3.2830083679868068E-2</v>
      </c>
      <c r="AC187" s="21">
        <v>0.76289874514535816</v>
      </c>
      <c r="AD187" s="21">
        <v>0.1034732348268568</v>
      </c>
      <c r="AE187" s="21">
        <v>0</v>
      </c>
      <c r="AG187" s="21">
        <v>0.11988767599937721</v>
      </c>
      <c r="AH187" s="21">
        <v>0.14683407809542301</v>
      </c>
      <c r="AI187" s="21">
        <v>9.6182591689337266E-2</v>
      </c>
      <c r="AJ187" s="21">
        <v>6.5419914111258026E-2</v>
      </c>
      <c r="AK187" s="21">
        <v>0.1329304972580834</v>
      </c>
      <c r="AL187" s="21">
        <v>0</v>
      </c>
      <c r="AM187" s="21">
        <v>0.22606231920421571</v>
      </c>
    </row>
    <row r="188" spans="2:39" ht="32" x14ac:dyDescent="0.2">
      <c r="B188" s="20" t="s">
        <v>155</v>
      </c>
      <c r="C188" s="21">
        <v>3.7867632488201339E-2</v>
      </c>
      <c r="D188" s="21">
        <v>0.25116350561487211</v>
      </c>
      <c r="E188" s="21">
        <v>4.4332545280357141E-2</v>
      </c>
      <c r="F188" s="21">
        <v>8.7734487794586414E-3</v>
      </c>
      <c r="G188" s="21">
        <v>0</v>
      </c>
      <c r="H188" s="21">
        <v>0</v>
      </c>
      <c r="I188" s="21">
        <v>7.1317272119069564E-3</v>
      </c>
      <c r="K188" s="21">
        <v>3.7721540974852238E-2</v>
      </c>
      <c r="L188" s="21">
        <v>3.8386142122638148E-2</v>
      </c>
      <c r="N188" s="21">
        <v>0</v>
      </c>
      <c r="O188" s="21">
        <v>3.4148069546603078E-2</v>
      </c>
      <c r="P188" s="21">
        <v>0</v>
      </c>
      <c r="Q188" s="21">
        <v>0</v>
      </c>
      <c r="R188" s="21">
        <v>0</v>
      </c>
      <c r="S188" s="21">
        <v>3.667182034046132E-2</v>
      </c>
      <c r="T188" s="21">
        <v>0</v>
      </c>
      <c r="U188" s="21">
        <v>0.13028049615103959</v>
      </c>
      <c r="W188" s="21">
        <v>0</v>
      </c>
      <c r="X188" s="21">
        <v>3.5612202039832841E-2</v>
      </c>
      <c r="Y188" s="21">
        <v>0</v>
      </c>
      <c r="Z188" s="21">
        <v>0.28298930818311752</v>
      </c>
      <c r="AA188" s="21">
        <v>1.042760093249292E-2</v>
      </c>
      <c r="AB188" s="21">
        <v>2.689201898670306E-2</v>
      </c>
      <c r="AC188" s="21">
        <v>4.7213243176935107E-2</v>
      </c>
      <c r="AD188" s="21">
        <v>0</v>
      </c>
      <c r="AE188" s="21">
        <v>0</v>
      </c>
      <c r="AG188" s="21">
        <v>1.9193543607996091E-2</v>
      </c>
      <c r="AH188" s="21">
        <v>5.0876378110269502E-2</v>
      </c>
      <c r="AI188" s="21">
        <v>1.5682388108753709E-2</v>
      </c>
      <c r="AJ188" s="21">
        <v>0</v>
      </c>
      <c r="AK188" s="21">
        <v>7.2854822257774482E-2</v>
      </c>
      <c r="AL188" s="21">
        <v>0</v>
      </c>
      <c r="AM188" s="21">
        <v>9.7982801364715391E-2</v>
      </c>
    </row>
    <row r="189" spans="2:39" ht="16" x14ac:dyDescent="0.2">
      <c r="B189" s="20" t="s">
        <v>145</v>
      </c>
      <c r="C189" s="21">
        <v>3.7800099664002947E-2</v>
      </c>
      <c r="D189" s="21">
        <v>7.8921196929148882E-2</v>
      </c>
      <c r="E189" s="21">
        <v>7.5497743327643849E-2</v>
      </c>
      <c r="F189" s="21">
        <v>3.8245794447106081E-2</v>
      </c>
      <c r="G189" s="21">
        <v>0</v>
      </c>
      <c r="H189" s="21">
        <v>3.6578625619274607E-2</v>
      </c>
      <c r="I189" s="21">
        <v>1.7225102210610001E-2</v>
      </c>
      <c r="K189" s="21">
        <v>1.847591811616375E-2</v>
      </c>
      <c r="L189" s="21">
        <v>5.0269623113302672E-2</v>
      </c>
      <c r="N189" s="21">
        <v>0</v>
      </c>
      <c r="O189" s="21">
        <v>2.2045264777714211E-2</v>
      </c>
      <c r="P189" s="21">
        <v>0</v>
      </c>
      <c r="Q189" s="21">
        <v>0</v>
      </c>
      <c r="R189" s="21">
        <v>8.8611972667677605E-2</v>
      </c>
      <c r="S189" s="21">
        <v>1.776338460662516E-2</v>
      </c>
      <c r="T189" s="21">
        <v>0.41700619355136331</v>
      </c>
      <c r="U189" s="21">
        <v>7.0652477966100628E-3</v>
      </c>
      <c r="W189" s="21">
        <v>0</v>
      </c>
      <c r="X189" s="21">
        <v>2.140490053212156E-2</v>
      </c>
      <c r="Y189" s="21">
        <v>0</v>
      </c>
      <c r="Z189" s="21">
        <v>0</v>
      </c>
      <c r="AA189" s="21">
        <v>6.52740221465819E-2</v>
      </c>
      <c r="AB189" s="21">
        <v>1.7867993683086041E-2</v>
      </c>
      <c r="AC189" s="21">
        <v>2.337347780539659E-2</v>
      </c>
      <c r="AD189" s="21">
        <v>0.185518033065493</v>
      </c>
      <c r="AE189" s="21">
        <v>0</v>
      </c>
      <c r="AG189" s="21">
        <v>2.2973804622057701E-2</v>
      </c>
      <c r="AH189" s="21">
        <v>6.9774453938206027E-2</v>
      </c>
      <c r="AI189" s="21">
        <v>2.69623480441081E-2</v>
      </c>
      <c r="AJ189" s="21">
        <v>0</v>
      </c>
      <c r="AK189" s="21">
        <v>9.0248516812300242E-3</v>
      </c>
      <c r="AL189" s="21">
        <v>0</v>
      </c>
      <c r="AM189" s="21">
        <v>0.1695631524801679</v>
      </c>
    </row>
    <row r="191" spans="2:39" ht="144" x14ac:dyDescent="0.2">
      <c r="B191" s="17" t="s">
        <v>156</v>
      </c>
    </row>
    <row r="192" spans="2:39" ht="16" x14ac:dyDescent="0.2">
      <c r="B192" s="18" t="s">
        <v>18</v>
      </c>
    </row>
    <row r="193" spans="2:39" x14ac:dyDescent="0.2">
      <c r="B193" s="13" t="s">
        <v>53</v>
      </c>
      <c r="C193" s="19">
        <v>406</v>
      </c>
      <c r="D193" s="19">
        <v>16</v>
      </c>
      <c r="E193" s="19">
        <v>63</v>
      </c>
      <c r="F193" s="19">
        <v>86</v>
      </c>
      <c r="G193" s="19">
        <v>73</v>
      </c>
      <c r="H193" s="19">
        <v>87</v>
      </c>
      <c r="I193" s="19">
        <v>81</v>
      </c>
      <c r="K193" s="19">
        <v>185</v>
      </c>
      <c r="L193" s="19">
        <v>219</v>
      </c>
      <c r="N193" s="19">
        <v>33</v>
      </c>
      <c r="O193" s="19">
        <v>99</v>
      </c>
      <c r="P193" s="19">
        <v>23</v>
      </c>
      <c r="Q193" s="19">
        <v>12</v>
      </c>
      <c r="R193" s="19">
        <v>38</v>
      </c>
      <c r="S193" s="19">
        <v>132</v>
      </c>
      <c r="T193" s="19">
        <v>15</v>
      </c>
      <c r="U193" s="19">
        <v>54</v>
      </c>
      <c r="W193" s="19">
        <v>28</v>
      </c>
      <c r="X193" s="19">
        <v>72</v>
      </c>
      <c r="Y193" s="19">
        <v>18</v>
      </c>
      <c r="Z193" s="19">
        <v>21</v>
      </c>
      <c r="AA193" s="19">
        <v>69</v>
      </c>
      <c r="AB193" s="19">
        <v>124</v>
      </c>
      <c r="AC193" s="19">
        <v>27</v>
      </c>
      <c r="AD193" s="19">
        <v>40</v>
      </c>
      <c r="AE193" s="19">
        <v>7</v>
      </c>
      <c r="AG193" s="19">
        <v>74</v>
      </c>
      <c r="AH193" s="19">
        <v>89</v>
      </c>
      <c r="AI193" s="19">
        <v>84</v>
      </c>
      <c r="AJ193" s="19">
        <v>54</v>
      </c>
      <c r="AK193" s="19">
        <v>73</v>
      </c>
      <c r="AL193" s="19">
        <v>3</v>
      </c>
      <c r="AM193" s="19">
        <v>29</v>
      </c>
    </row>
    <row r="194" spans="2:39" x14ac:dyDescent="0.2">
      <c r="B194" s="15" t="s">
        <v>54</v>
      </c>
      <c r="C194" s="19">
        <v>406</v>
      </c>
      <c r="D194" s="19">
        <v>44</v>
      </c>
      <c r="E194" s="19">
        <v>69</v>
      </c>
      <c r="F194" s="19">
        <v>69</v>
      </c>
      <c r="G194" s="19">
        <v>62</v>
      </c>
      <c r="H194" s="19">
        <v>65</v>
      </c>
      <c r="I194" s="19">
        <v>96</v>
      </c>
      <c r="K194" s="19">
        <v>196</v>
      </c>
      <c r="L194" s="19">
        <v>208</v>
      </c>
      <c r="N194" s="19">
        <v>37</v>
      </c>
      <c r="O194" s="19">
        <v>101</v>
      </c>
      <c r="P194" s="19">
        <v>26</v>
      </c>
      <c r="Q194" s="19">
        <v>10</v>
      </c>
      <c r="R194" s="19">
        <v>41</v>
      </c>
      <c r="S194" s="19">
        <v>116</v>
      </c>
      <c r="T194" s="19">
        <v>17</v>
      </c>
      <c r="U194" s="19">
        <v>59</v>
      </c>
      <c r="W194" s="19">
        <v>28</v>
      </c>
      <c r="X194" s="19">
        <v>78</v>
      </c>
      <c r="Y194" s="19">
        <v>21</v>
      </c>
      <c r="Z194" s="19">
        <v>26</v>
      </c>
      <c r="AA194" s="19">
        <v>66</v>
      </c>
      <c r="AB194" s="19">
        <v>107</v>
      </c>
      <c r="AC194" s="19">
        <v>35</v>
      </c>
      <c r="AD194" s="19">
        <v>36</v>
      </c>
      <c r="AE194" s="19">
        <v>9</v>
      </c>
      <c r="AG194" s="19">
        <v>67</v>
      </c>
      <c r="AH194" s="19">
        <v>87</v>
      </c>
      <c r="AI194" s="19">
        <v>88</v>
      </c>
      <c r="AJ194" s="19">
        <v>57</v>
      </c>
      <c r="AK194" s="19">
        <v>77</v>
      </c>
      <c r="AL194" s="19">
        <v>3</v>
      </c>
      <c r="AM194" s="19">
        <v>28</v>
      </c>
    </row>
    <row r="195" spans="2:39" ht="16" x14ac:dyDescent="0.2">
      <c r="B195" s="20" t="s">
        <v>157</v>
      </c>
      <c r="C195" s="21">
        <v>0.2488648939664749</v>
      </c>
      <c r="D195" s="21">
        <v>0.19162907267858001</v>
      </c>
      <c r="E195" s="21">
        <v>0.26057613451116801</v>
      </c>
      <c r="F195" s="21">
        <v>0.26846076249502993</v>
      </c>
      <c r="G195" s="21">
        <v>0.1307324540648063</v>
      </c>
      <c r="H195" s="21">
        <v>0.27710989753528159</v>
      </c>
      <c r="I195" s="21">
        <v>0.30991127522166179</v>
      </c>
      <c r="K195" s="21">
        <v>0.27954280339393672</v>
      </c>
      <c r="L195" s="21">
        <v>0.22258291690446741</v>
      </c>
      <c r="N195" s="21">
        <v>0</v>
      </c>
      <c r="O195" s="21">
        <v>1</v>
      </c>
      <c r="P195" s="21">
        <v>0</v>
      </c>
      <c r="Q195" s="21">
        <v>0</v>
      </c>
      <c r="R195" s="21">
        <v>0</v>
      </c>
      <c r="S195" s="21">
        <v>0</v>
      </c>
      <c r="T195" s="21">
        <v>0</v>
      </c>
      <c r="U195" s="21">
        <v>0</v>
      </c>
      <c r="W195" s="21">
        <v>0.1195459474725085</v>
      </c>
      <c r="X195" s="21">
        <v>0.75548565375849519</v>
      </c>
      <c r="Y195" s="21">
        <v>0.176758707606679</v>
      </c>
      <c r="Z195" s="21">
        <v>0.21145522741644149</v>
      </c>
      <c r="AA195" s="21">
        <v>0.19904051836034381</v>
      </c>
      <c r="AB195" s="21">
        <v>4.3405638444876417E-2</v>
      </c>
      <c r="AC195" s="21">
        <v>9.1449540544644228E-2</v>
      </c>
      <c r="AD195" s="21">
        <v>0.18972891720089011</v>
      </c>
      <c r="AE195" s="21">
        <v>0.22294881436825861</v>
      </c>
      <c r="AG195" s="21">
        <v>0.18635140816048329</v>
      </c>
      <c r="AH195" s="21">
        <v>0.24196918718642749</v>
      </c>
      <c r="AI195" s="21">
        <v>0.31725031871927412</v>
      </c>
      <c r="AJ195" s="21">
        <v>0.28025966499677141</v>
      </c>
      <c r="AK195" s="21">
        <v>0.2370836410968393</v>
      </c>
      <c r="AL195" s="21">
        <v>0.7769632331763795</v>
      </c>
      <c r="AM195" s="21">
        <v>0.1212978820692581</v>
      </c>
    </row>
    <row r="196" spans="2:39" ht="16" x14ac:dyDescent="0.2">
      <c r="B196" s="20" t="s">
        <v>158</v>
      </c>
      <c r="C196" s="21">
        <v>9.011497575786119E-2</v>
      </c>
      <c r="D196" s="21">
        <v>0.1386543975291176</v>
      </c>
      <c r="E196" s="21">
        <v>0</v>
      </c>
      <c r="F196" s="21">
        <v>3.7830154247723943E-2</v>
      </c>
      <c r="G196" s="21">
        <v>0.116385654188146</v>
      </c>
      <c r="H196" s="21">
        <v>0.10907129275681079</v>
      </c>
      <c r="I196" s="21">
        <v>0.13977473972635079</v>
      </c>
      <c r="K196" s="21">
        <v>0.10097565759086009</v>
      </c>
      <c r="L196" s="21">
        <v>8.0830811106126166E-2</v>
      </c>
      <c r="N196" s="21">
        <v>1</v>
      </c>
      <c r="O196" s="21">
        <v>0</v>
      </c>
      <c r="P196" s="21">
        <v>0</v>
      </c>
      <c r="Q196" s="21">
        <v>0</v>
      </c>
      <c r="R196" s="21">
        <v>0</v>
      </c>
      <c r="S196" s="21">
        <v>0</v>
      </c>
      <c r="T196" s="21">
        <v>0</v>
      </c>
      <c r="U196" s="21">
        <v>0</v>
      </c>
      <c r="W196" s="21">
        <v>0.64428605809746908</v>
      </c>
      <c r="X196" s="21">
        <v>3.934418055136997E-2</v>
      </c>
      <c r="Y196" s="21">
        <v>0.12638583173448051</v>
      </c>
      <c r="Z196" s="21">
        <v>0</v>
      </c>
      <c r="AA196" s="21">
        <v>8.4989614022023902E-2</v>
      </c>
      <c r="AB196" s="21">
        <v>7.6625538527954331E-3</v>
      </c>
      <c r="AC196" s="21">
        <v>9.6440590911428509E-2</v>
      </c>
      <c r="AD196" s="21">
        <v>5.4413542388204388E-2</v>
      </c>
      <c r="AE196" s="21">
        <v>8.2352348002887502E-2</v>
      </c>
      <c r="AG196" s="21">
        <v>8.2720389593673921E-2</v>
      </c>
      <c r="AH196" s="21">
        <v>0.1049670237773669</v>
      </c>
      <c r="AI196" s="21">
        <v>5.369810760882681E-2</v>
      </c>
      <c r="AJ196" s="21">
        <v>0.15473832010883429</v>
      </c>
      <c r="AK196" s="21">
        <v>8.7128726848464649E-2</v>
      </c>
      <c r="AL196" s="21">
        <v>0</v>
      </c>
      <c r="AM196" s="21">
        <v>6.1237568021196093E-2</v>
      </c>
    </row>
    <row r="197" spans="2:39" ht="16" x14ac:dyDescent="0.2">
      <c r="B197" s="20" t="s">
        <v>159</v>
      </c>
      <c r="C197" s="21">
        <v>6.481125608713767E-2</v>
      </c>
      <c r="D197" s="21">
        <v>7.5451038004845428E-2</v>
      </c>
      <c r="E197" s="21">
        <v>5.1434993067041759E-2</v>
      </c>
      <c r="F197" s="21">
        <v>2.7153887776577141E-2</v>
      </c>
      <c r="G197" s="21">
        <v>6.1206619433515547E-2</v>
      </c>
      <c r="H197" s="21">
        <v>0.1132927800231731</v>
      </c>
      <c r="I197" s="21">
        <v>6.5975069120793525E-2</v>
      </c>
      <c r="K197" s="21">
        <v>6.7591565556719871E-2</v>
      </c>
      <c r="L197" s="21">
        <v>6.2854970666487528E-2</v>
      </c>
      <c r="N197" s="21">
        <v>0</v>
      </c>
      <c r="O197" s="21">
        <v>0</v>
      </c>
      <c r="P197" s="21">
        <v>1</v>
      </c>
      <c r="Q197" s="21">
        <v>0</v>
      </c>
      <c r="R197" s="21">
        <v>0</v>
      </c>
      <c r="S197" s="21">
        <v>0</v>
      </c>
      <c r="T197" s="21">
        <v>0</v>
      </c>
      <c r="U197" s="21">
        <v>0</v>
      </c>
      <c r="W197" s="21">
        <v>8.1558416784983268E-2</v>
      </c>
      <c r="X197" s="21">
        <v>2.5357355607397929E-2</v>
      </c>
      <c r="Y197" s="21">
        <v>0.62754061705932507</v>
      </c>
      <c r="Z197" s="21">
        <v>0</v>
      </c>
      <c r="AA197" s="21">
        <v>2.2368433541493989E-2</v>
      </c>
      <c r="AB197" s="21">
        <v>1.1339024975669141E-2</v>
      </c>
      <c r="AC197" s="21">
        <v>2.5240909241982881E-2</v>
      </c>
      <c r="AD197" s="21">
        <v>8.0817293132291759E-2</v>
      </c>
      <c r="AE197" s="21">
        <v>0.2469125810461418</v>
      </c>
      <c r="AG197" s="21">
        <v>8.3173750340682945E-2</v>
      </c>
      <c r="AH197" s="21">
        <v>3.7479099317416401E-2</v>
      </c>
      <c r="AI197" s="21">
        <v>0.14665060481188771</v>
      </c>
      <c r="AJ197" s="21">
        <v>5.9193732570248528E-2</v>
      </c>
      <c r="AK197" s="21">
        <v>1.556822287747653E-2</v>
      </c>
      <c r="AL197" s="21">
        <v>0</v>
      </c>
      <c r="AM197" s="21">
        <v>0</v>
      </c>
    </row>
    <row r="198" spans="2:39" ht="16" x14ac:dyDescent="0.2">
      <c r="B198" s="20" t="s">
        <v>160</v>
      </c>
      <c r="C198" s="21">
        <v>0.1004178908622214</v>
      </c>
      <c r="D198" s="21">
        <v>5.1482595113135937E-2</v>
      </c>
      <c r="E198" s="21">
        <v>8.9295185795240289E-2</v>
      </c>
      <c r="F198" s="21">
        <v>0.1169008781147481</v>
      </c>
      <c r="G198" s="21">
        <v>6.5260436752377873E-2</v>
      </c>
      <c r="H198" s="21">
        <v>8.3388423496516997E-2</v>
      </c>
      <c r="I198" s="21">
        <v>0.15312394705089691</v>
      </c>
      <c r="K198" s="21">
        <v>0.1298960043581964</v>
      </c>
      <c r="L198" s="21">
        <v>7.3766614433963137E-2</v>
      </c>
      <c r="N198" s="21">
        <v>0</v>
      </c>
      <c r="O198" s="21">
        <v>0</v>
      </c>
      <c r="P198" s="21">
        <v>0</v>
      </c>
      <c r="Q198" s="21">
        <v>0</v>
      </c>
      <c r="R198" s="21">
        <v>1</v>
      </c>
      <c r="S198" s="21">
        <v>0</v>
      </c>
      <c r="T198" s="21">
        <v>0</v>
      </c>
      <c r="U198" s="21">
        <v>0</v>
      </c>
      <c r="W198" s="21">
        <v>8.4992263447814395E-2</v>
      </c>
      <c r="X198" s="21">
        <v>1.1459373315591241E-2</v>
      </c>
      <c r="Y198" s="21">
        <v>0</v>
      </c>
      <c r="Z198" s="21">
        <v>0</v>
      </c>
      <c r="AA198" s="21">
        <v>0.53192375062564912</v>
      </c>
      <c r="AB198" s="21">
        <v>6.8219666521761174E-3</v>
      </c>
      <c r="AC198" s="21">
        <v>0</v>
      </c>
      <c r="AD198" s="21">
        <v>4.6309867873467088E-2</v>
      </c>
      <c r="AE198" s="21">
        <v>0</v>
      </c>
      <c r="AG198" s="21">
        <v>0.10294071964184399</v>
      </c>
      <c r="AH198" s="21">
        <v>0.191879851928833</v>
      </c>
      <c r="AI198" s="21">
        <v>6.6016461982324137E-2</v>
      </c>
      <c r="AJ198" s="21">
        <v>6.1393355227670643E-2</v>
      </c>
      <c r="AK198" s="21">
        <v>8.1300407902523131E-2</v>
      </c>
      <c r="AL198" s="21">
        <v>0</v>
      </c>
      <c r="AM198" s="21">
        <v>5.8730903443910097E-2</v>
      </c>
    </row>
    <row r="199" spans="2:39" ht="16" x14ac:dyDescent="0.2">
      <c r="B199" s="20" t="s">
        <v>153</v>
      </c>
      <c r="C199" s="21">
        <v>0.28530160874213301</v>
      </c>
      <c r="D199" s="21">
        <v>0.1143435713797445</v>
      </c>
      <c r="E199" s="21">
        <v>0.42703882807859639</v>
      </c>
      <c r="F199" s="21">
        <v>0.33971007256241209</v>
      </c>
      <c r="G199" s="21">
        <v>0.42456034903837331</v>
      </c>
      <c r="H199" s="21">
        <v>0.2292495336858299</v>
      </c>
      <c r="I199" s="21">
        <v>0.17114690531892479</v>
      </c>
      <c r="K199" s="21">
        <v>0.28755010012802329</v>
      </c>
      <c r="L199" s="21">
        <v>0.28606524010810869</v>
      </c>
      <c r="N199" s="21">
        <v>0</v>
      </c>
      <c r="O199" s="21">
        <v>0</v>
      </c>
      <c r="P199" s="21">
        <v>0</v>
      </c>
      <c r="Q199" s="21">
        <v>0</v>
      </c>
      <c r="R199" s="21">
        <v>0</v>
      </c>
      <c r="S199" s="21">
        <v>1</v>
      </c>
      <c r="T199" s="21">
        <v>0</v>
      </c>
      <c r="U199" s="21">
        <v>0</v>
      </c>
      <c r="W199" s="21">
        <v>2.133027614733083E-2</v>
      </c>
      <c r="X199" s="21">
        <v>8.0370980939846987E-2</v>
      </c>
      <c r="Y199" s="21">
        <v>2.7712672065504269E-2</v>
      </c>
      <c r="Z199" s="21">
        <v>0.25376779965604263</v>
      </c>
      <c r="AA199" s="21">
        <v>2.4417773446909419E-2</v>
      </c>
      <c r="AB199" s="21">
        <v>0.86790562335971688</v>
      </c>
      <c r="AC199" s="21">
        <v>0</v>
      </c>
      <c r="AD199" s="21">
        <v>0.1478876999191536</v>
      </c>
      <c r="AE199" s="21">
        <v>0.25483506585151983</v>
      </c>
      <c r="AG199" s="21">
        <v>0.36527813910041768</v>
      </c>
      <c r="AH199" s="21">
        <v>0.21933596139021649</v>
      </c>
      <c r="AI199" s="21">
        <v>0.27692728941598921</v>
      </c>
      <c r="AJ199" s="21">
        <v>0.30508971448096861</v>
      </c>
      <c r="AK199" s="21">
        <v>0.35706687040061169</v>
      </c>
      <c r="AL199" s="21">
        <v>0</v>
      </c>
      <c r="AM199" s="21">
        <v>0.11217532128722379</v>
      </c>
    </row>
    <row r="200" spans="2:39" ht="32" x14ac:dyDescent="0.2">
      <c r="B200" s="20" t="s">
        <v>154</v>
      </c>
      <c r="C200" s="21">
        <v>2.1867664011085519E-3</v>
      </c>
      <c r="D200" s="21">
        <v>0</v>
      </c>
      <c r="E200" s="21">
        <v>0</v>
      </c>
      <c r="F200" s="21">
        <v>0</v>
      </c>
      <c r="G200" s="21">
        <v>1.421866573823119E-2</v>
      </c>
      <c r="H200" s="21">
        <v>0</v>
      </c>
      <c r="I200" s="21">
        <v>0</v>
      </c>
      <c r="K200" s="21">
        <v>0</v>
      </c>
      <c r="L200" s="21">
        <v>4.2608876663454073E-3</v>
      </c>
      <c r="N200" s="21">
        <v>0</v>
      </c>
      <c r="O200" s="21">
        <v>0</v>
      </c>
      <c r="P200" s="21">
        <v>0</v>
      </c>
      <c r="Q200" s="21">
        <v>0</v>
      </c>
      <c r="R200" s="21">
        <v>0</v>
      </c>
      <c r="S200" s="21">
        <v>0</v>
      </c>
      <c r="T200" s="21">
        <v>0</v>
      </c>
      <c r="U200" s="21">
        <v>1.5068245119468259E-2</v>
      </c>
      <c r="W200" s="21">
        <v>0</v>
      </c>
      <c r="X200" s="21">
        <v>0</v>
      </c>
      <c r="Y200" s="21">
        <v>0</v>
      </c>
      <c r="Z200" s="21">
        <v>0</v>
      </c>
      <c r="AA200" s="21">
        <v>0</v>
      </c>
      <c r="AB200" s="21">
        <v>8.3186536777766738E-3</v>
      </c>
      <c r="AC200" s="21">
        <v>0</v>
      </c>
      <c r="AD200" s="21">
        <v>0</v>
      </c>
      <c r="AE200" s="21">
        <v>0</v>
      </c>
      <c r="AG200" s="21">
        <v>0</v>
      </c>
      <c r="AH200" s="21">
        <v>1.020626609947131E-2</v>
      </c>
      <c r="AI200" s="21">
        <v>0</v>
      </c>
      <c r="AJ200" s="21">
        <v>0</v>
      </c>
      <c r="AK200" s="21">
        <v>0</v>
      </c>
      <c r="AL200" s="21">
        <v>0</v>
      </c>
      <c r="AM200" s="21">
        <v>0</v>
      </c>
    </row>
    <row r="201" spans="2:39" ht="32" x14ac:dyDescent="0.2">
      <c r="B201" s="20" t="s">
        <v>161</v>
      </c>
      <c r="C201" s="21">
        <v>7.3128627775424417E-3</v>
      </c>
      <c r="D201" s="21">
        <v>0</v>
      </c>
      <c r="E201" s="21">
        <v>0</v>
      </c>
      <c r="F201" s="21">
        <v>0</v>
      </c>
      <c r="G201" s="21">
        <v>2.7024631931340259E-2</v>
      </c>
      <c r="H201" s="21">
        <v>1.9600915304869581E-2</v>
      </c>
      <c r="I201" s="21">
        <v>0</v>
      </c>
      <c r="K201" s="21">
        <v>1.518413137723386E-2</v>
      </c>
      <c r="L201" s="21">
        <v>0</v>
      </c>
      <c r="N201" s="21">
        <v>0</v>
      </c>
      <c r="O201" s="21">
        <v>0</v>
      </c>
      <c r="P201" s="21">
        <v>0</v>
      </c>
      <c r="Q201" s="21">
        <v>0</v>
      </c>
      <c r="R201" s="21">
        <v>0</v>
      </c>
      <c r="S201" s="21">
        <v>0</v>
      </c>
      <c r="T201" s="21">
        <v>0</v>
      </c>
      <c r="U201" s="21">
        <v>5.0390388658424892E-2</v>
      </c>
      <c r="W201" s="21">
        <v>0</v>
      </c>
      <c r="X201" s="21">
        <v>1.6519631058653159E-2</v>
      </c>
      <c r="Y201" s="21">
        <v>0</v>
      </c>
      <c r="Z201" s="21">
        <v>0</v>
      </c>
      <c r="AA201" s="21">
        <v>0</v>
      </c>
      <c r="AB201" s="21">
        <v>0</v>
      </c>
      <c r="AC201" s="21">
        <v>0</v>
      </c>
      <c r="AD201" s="21">
        <v>0</v>
      </c>
      <c r="AE201" s="21">
        <v>0.19295119073119249</v>
      </c>
      <c r="AG201" s="21">
        <v>1.8995180688570552E-2</v>
      </c>
      <c r="AH201" s="21">
        <v>0</v>
      </c>
      <c r="AI201" s="21">
        <v>1.9208555463968682E-2</v>
      </c>
      <c r="AJ201" s="21">
        <v>0</v>
      </c>
      <c r="AK201" s="21">
        <v>0</v>
      </c>
      <c r="AL201" s="21">
        <v>0</v>
      </c>
      <c r="AM201" s="21">
        <v>0</v>
      </c>
    </row>
    <row r="202" spans="2:39" ht="16" x14ac:dyDescent="0.2">
      <c r="B202" s="20" t="s">
        <v>162</v>
      </c>
      <c r="C202" s="21">
        <v>0.1356245298571771</v>
      </c>
      <c r="D202" s="21">
        <v>0.26104980673201827</v>
      </c>
      <c r="E202" s="21">
        <v>8.9281676532514814E-2</v>
      </c>
      <c r="F202" s="21">
        <v>0.11307564556355949</v>
      </c>
      <c r="G202" s="21">
        <v>0.15381159162723909</v>
      </c>
      <c r="H202" s="21">
        <v>0.12243624303138111</v>
      </c>
      <c r="I202" s="21">
        <v>0.12477251588601231</v>
      </c>
      <c r="K202" s="21">
        <v>9.962134350768119E-2</v>
      </c>
      <c r="L202" s="21">
        <v>0.17077653161027451</v>
      </c>
      <c r="N202" s="21">
        <v>0</v>
      </c>
      <c r="O202" s="21">
        <v>0</v>
      </c>
      <c r="P202" s="21">
        <v>0</v>
      </c>
      <c r="Q202" s="21">
        <v>0</v>
      </c>
      <c r="R202" s="21">
        <v>0</v>
      </c>
      <c r="S202" s="21">
        <v>0</v>
      </c>
      <c r="T202" s="21">
        <v>0</v>
      </c>
      <c r="U202" s="21">
        <v>0.93454136622210682</v>
      </c>
      <c r="W202" s="21">
        <v>4.8287038049893968E-2</v>
      </c>
      <c r="X202" s="21">
        <v>7.146282476864553E-2</v>
      </c>
      <c r="Y202" s="21">
        <v>4.1602171534011259E-2</v>
      </c>
      <c r="Z202" s="21">
        <v>0.23024010005476139</v>
      </c>
      <c r="AA202" s="21">
        <v>0.1071382256525877</v>
      </c>
      <c r="AB202" s="21">
        <v>4.4954613398721872E-2</v>
      </c>
      <c r="AC202" s="21">
        <v>0.70088767632440085</v>
      </c>
      <c r="AD202" s="21">
        <v>0.13094851994266499</v>
      </c>
      <c r="AE202" s="21">
        <v>0</v>
      </c>
      <c r="AG202" s="21">
        <v>8.7060777865591202E-2</v>
      </c>
      <c r="AH202" s="21">
        <v>0.17056014461098451</v>
      </c>
      <c r="AI202" s="21">
        <v>8.4017099634315751E-2</v>
      </c>
      <c r="AJ202" s="21">
        <v>1.0196448871169271E-2</v>
      </c>
      <c r="AK202" s="21">
        <v>0.20121747879753929</v>
      </c>
      <c r="AL202" s="21">
        <v>0</v>
      </c>
      <c r="AM202" s="21">
        <v>0.39903411942633521</v>
      </c>
    </row>
    <row r="203" spans="2:39" ht="16" x14ac:dyDescent="0.2">
      <c r="B203" s="20" t="s">
        <v>145</v>
      </c>
      <c r="C203" s="21">
        <v>4.1539717395668509E-2</v>
      </c>
      <c r="D203" s="21">
        <v>0.16738951856255799</v>
      </c>
      <c r="E203" s="21">
        <v>3.6940412402624079E-2</v>
      </c>
      <c r="F203" s="21">
        <v>4.7152841689698161E-2</v>
      </c>
      <c r="G203" s="21">
        <v>6.7995972259706607E-3</v>
      </c>
      <c r="H203" s="21">
        <v>1.9239058807797089E-2</v>
      </c>
      <c r="I203" s="21">
        <v>2.1032093251546018E-2</v>
      </c>
      <c r="K203" s="21">
        <v>4.0669173102648839E-3</v>
      </c>
      <c r="L203" s="21">
        <v>7.1077852079823922E-2</v>
      </c>
      <c r="N203" s="21">
        <v>0</v>
      </c>
      <c r="O203" s="21">
        <v>0</v>
      </c>
      <c r="P203" s="21">
        <v>0</v>
      </c>
      <c r="Q203" s="21">
        <v>0</v>
      </c>
      <c r="R203" s="21">
        <v>0</v>
      </c>
      <c r="S203" s="21">
        <v>0</v>
      </c>
      <c r="T203" s="21">
        <v>1</v>
      </c>
      <c r="U203" s="21">
        <v>0</v>
      </c>
      <c r="W203" s="21">
        <v>0</v>
      </c>
      <c r="X203" s="21">
        <v>0</v>
      </c>
      <c r="Y203" s="21">
        <v>0</v>
      </c>
      <c r="Z203" s="21">
        <v>3.3330197586408442E-2</v>
      </c>
      <c r="AA203" s="21">
        <v>1.048128332285698E-2</v>
      </c>
      <c r="AB203" s="21">
        <v>3.9004774014286718E-3</v>
      </c>
      <c r="AC203" s="21">
        <v>8.5981282977543524E-2</v>
      </c>
      <c r="AD203" s="21">
        <v>0.33072043616828828</v>
      </c>
      <c r="AE203" s="21">
        <v>0</v>
      </c>
      <c r="AG203" s="21">
        <v>6.328928193019992E-2</v>
      </c>
      <c r="AH203" s="21">
        <v>2.360246568928381E-2</v>
      </c>
      <c r="AI203" s="21">
        <v>0</v>
      </c>
      <c r="AJ203" s="21">
        <v>6.8370385954789878E-2</v>
      </c>
      <c r="AK203" s="21">
        <v>9.0248516812300242E-3</v>
      </c>
      <c r="AL203" s="21">
        <v>0</v>
      </c>
      <c r="AM203" s="21">
        <v>0.21661031485408991</v>
      </c>
    </row>
    <row r="204" spans="2:39" ht="16" x14ac:dyDescent="0.2">
      <c r="B204" s="20" t="s">
        <v>150</v>
      </c>
      <c r="C204" s="21">
        <v>2.3825498152675189E-2</v>
      </c>
      <c r="D204" s="21">
        <v>0</v>
      </c>
      <c r="E204" s="21">
        <v>4.5432769612815033E-2</v>
      </c>
      <c r="F204" s="21">
        <v>4.9715757550251011E-2</v>
      </c>
      <c r="G204" s="21">
        <v>0</v>
      </c>
      <c r="H204" s="21">
        <v>2.66118553583399E-2</v>
      </c>
      <c r="I204" s="21">
        <v>1.4263454423813909E-2</v>
      </c>
      <c r="K204" s="21">
        <v>1.557147677708348E-2</v>
      </c>
      <c r="L204" s="21">
        <v>2.7784175424403271E-2</v>
      </c>
      <c r="N204" s="21">
        <v>0</v>
      </c>
      <c r="O204" s="21">
        <v>0</v>
      </c>
      <c r="P204" s="21">
        <v>0</v>
      </c>
      <c r="Q204" s="21">
        <v>1</v>
      </c>
      <c r="R204" s="21">
        <v>0</v>
      </c>
      <c r="S204" s="21">
        <v>0</v>
      </c>
      <c r="T204" s="21">
        <v>0</v>
      </c>
      <c r="U204" s="21">
        <v>0</v>
      </c>
      <c r="W204" s="21">
        <v>0</v>
      </c>
      <c r="X204" s="21">
        <v>0</v>
      </c>
      <c r="Y204" s="21">
        <v>0</v>
      </c>
      <c r="Z204" s="21">
        <v>0.27120667528634601</v>
      </c>
      <c r="AA204" s="21">
        <v>1.9640401028134951E-2</v>
      </c>
      <c r="AB204" s="21">
        <v>5.6914482368388732E-3</v>
      </c>
      <c r="AC204" s="21">
        <v>0</v>
      </c>
      <c r="AD204" s="21">
        <v>1.917372337503969E-2</v>
      </c>
      <c r="AE204" s="21">
        <v>0</v>
      </c>
      <c r="AG204" s="21">
        <v>1.0190352678536369E-2</v>
      </c>
      <c r="AH204" s="21">
        <v>0</v>
      </c>
      <c r="AI204" s="21">
        <v>3.6231562363413648E-2</v>
      </c>
      <c r="AJ204" s="21">
        <v>6.0758377789547409E-2</v>
      </c>
      <c r="AK204" s="21">
        <v>1.160980039531518E-2</v>
      </c>
      <c r="AL204" s="21">
        <v>0.2230367668236205</v>
      </c>
      <c r="AM204" s="21">
        <v>3.0913890897986601E-2</v>
      </c>
    </row>
    <row r="206" spans="2:39" ht="96" x14ac:dyDescent="0.2">
      <c r="B206" s="17" t="s">
        <v>163</v>
      </c>
    </row>
    <row r="207" spans="2:39" ht="16" x14ac:dyDescent="0.2">
      <c r="B207" s="18" t="s">
        <v>18</v>
      </c>
    </row>
    <row r="208" spans="2:39" x14ac:dyDescent="0.2">
      <c r="B208" s="13" t="s">
        <v>53</v>
      </c>
      <c r="C208" s="19">
        <v>406</v>
      </c>
      <c r="D208" s="19">
        <v>16</v>
      </c>
      <c r="E208" s="19">
        <v>63</v>
      </c>
      <c r="F208" s="19">
        <v>86</v>
      </c>
      <c r="G208" s="19">
        <v>73</v>
      </c>
      <c r="H208" s="19">
        <v>87</v>
      </c>
      <c r="I208" s="19">
        <v>81</v>
      </c>
      <c r="K208" s="19">
        <v>185</v>
      </c>
      <c r="L208" s="19">
        <v>219</v>
      </c>
      <c r="N208" s="19">
        <v>33</v>
      </c>
      <c r="O208" s="19">
        <v>99</v>
      </c>
      <c r="P208" s="19">
        <v>23</v>
      </c>
      <c r="Q208" s="19">
        <v>12</v>
      </c>
      <c r="R208" s="19">
        <v>38</v>
      </c>
      <c r="S208" s="19">
        <v>132</v>
      </c>
      <c r="T208" s="19">
        <v>15</v>
      </c>
      <c r="U208" s="19">
        <v>54</v>
      </c>
      <c r="W208" s="19">
        <v>28</v>
      </c>
      <c r="X208" s="19">
        <v>72</v>
      </c>
      <c r="Y208" s="19">
        <v>18</v>
      </c>
      <c r="Z208" s="19">
        <v>21</v>
      </c>
      <c r="AA208" s="19">
        <v>69</v>
      </c>
      <c r="AB208" s="19">
        <v>124</v>
      </c>
      <c r="AC208" s="19">
        <v>27</v>
      </c>
      <c r="AD208" s="19">
        <v>40</v>
      </c>
      <c r="AE208" s="19">
        <v>7</v>
      </c>
      <c r="AG208" s="19">
        <v>74</v>
      </c>
      <c r="AH208" s="19">
        <v>89</v>
      </c>
      <c r="AI208" s="19">
        <v>84</v>
      </c>
      <c r="AJ208" s="19">
        <v>54</v>
      </c>
      <c r="AK208" s="19">
        <v>73</v>
      </c>
      <c r="AL208" s="19">
        <v>3</v>
      </c>
      <c r="AM208" s="19">
        <v>29</v>
      </c>
    </row>
    <row r="209" spans="2:39" x14ac:dyDescent="0.2">
      <c r="B209" s="15" t="s">
        <v>54</v>
      </c>
      <c r="C209" s="19">
        <v>406</v>
      </c>
      <c r="D209" s="19">
        <v>44</v>
      </c>
      <c r="E209" s="19">
        <v>69</v>
      </c>
      <c r="F209" s="19">
        <v>69</v>
      </c>
      <c r="G209" s="19">
        <v>62</v>
      </c>
      <c r="H209" s="19">
        <v>65</v>
      </c>
      <c r="I209" s="19">
        <v>96</v>
      </c>
      <c r="K209" s="19">
        <v>196</v>
      </c>
      <c r="L209" s="19">
        <v>208</v>
      </c>
      <c r="N209" s="19">
        <v>37</v>
      </c>
      <c r="O209" s="19">
        <v>101</v>
      </c>
      <c r="P209" s="19">
        <v>26</v>
      </c>
      <c r="Q209" s="19">
        <v>10</v>
      </c>
      <c r="R209" s="19">
        <v>41</v>
      </c>
      <c r="S209" s="19">
        <v>116</v>
      </c>
      <c r="T209" s="19">
        <v>17</v>
      </c>
      <c r="U209" s="19">
        <v>59</v>
      </c>
      <c r="W209" s="19">
        <v>28</v>
      </c>
      <c r="X209" s="19">
        <v>78</v>
      </c>
      <c r="Y209" s="19">
        <v>21</v>
      </c>
      <c r="Z209" s="19">
        <v>26</v>
      </c>
      <c r="AA209" s="19">
        <v>66</v>
      </c>
      <c r="AB209" s="19">
        <v>107</v>
      </c>
      <c r="AC209" s="19">
        <v>35</v>
      </c>
      <c r="AD209" s="19">
        <v>36</v>
      </c>
      <c r="AE209" s="19">
        <v>9</v>
      </c>
      <c r="AG209" s="19">
        <v>67</v>
      </c>
      <c r="AH209" s="19">
        <v>87</v>
      </c>
      <c r="AI209" s="19">
        <v>88</v>
      </c>
      <c r="AJ209" s="19">
        <v>57</v>
      </c>
      <c r="AK209" s="19">
        <v>77</v>
      </c>
      <c r="AL209" s="19">
        <v>3</v>
      </c>
      <c r="AM209" s="19">
        <v>28</v>
      </c>
    </row>
    <row r="210" spans="2:39" ht="16" x14ac:dyDescent="0.2">
      <c r="B210" s="20" t="s">
        <v>164</v>
      </c>
      <c r="C210" s="21">
        <v>7.2030630579756436E-2</v>
      </c>
      <c r="D210" s="21">
        <v>5.0260594486534312E-2</v>
      </c>
      <c r="E210" s="21">
        <v>8.6714580515226361E-2</v>
      </c>
      <c r="F210" s="21">
        <v>7.0876991477890033E-2</v>
      </c>
      <c r="G210" s="21">
        <v>5.5261292052749468E-2</v>
      </c>
      <c r="H210" s="21">
        <v>3.5187867813208831E-2</v>
      </c>
      <c r="I210" s="21">
        <v>0.1081864384844855</v>
      </c>
      <c r="K210" s="21">
        <v>5.805658764885166E-2</v>
      </c>
      <c r="L210" s="21">
        <v>8.5869604707207323E-2</v>
      </c>
      <c r="N210" s="21">
        <v>0</v>
      </c>
      <c r="O210" s="21">
        <v>3.6271339169825709E-2</v>
      </c>
      <c r="P210" s="21">
        <v>3.3785409956003487E-2</v>
      </c>
      <c r="Q210" s="21">
        <v>9.1904683068362664E-2</v>
      </c>
      <c r="R210" s="21">
        <v>0</v>
      </c>
      <c r="S210" s="21">
        <v>8.2294799835250353E-3</v>
      </c>
      <c r="T210" s="21">
        <v>0.30588772949453841</v>
      </c>
      <c r="U210" s="21">
        <v>0.30022736712450132</v>
      </c>
      <c r="W210" s="21">
        <v>2.7924612353475441E-2</v>
      </c>
      <c r="X210" s="21">
        <v>1.2287339274341551E-2</v>
      </c>
      <c r="Y210" s="21">
        <v>0</v>
      </c>
      <c r="Z210" s="21">
        <v>3.4038839787521327E-2</v>
      </c>
      <c r="AA210" s="21">
        <v>1.7775139977998719E-2</v>
      </c>
      <c r="AB210" s="21">
        <v>5.4332016626116629E-3</v>
      </c>
      <c r="AC210" s="21">
        <v>0.60893279674362533</v>
      </c>
      <c r="AD210" s="21">
        <v>9.5040319728471379E-2</v>
      </c>
      <c r="AE210" s="21">
        <v>0</v>
      </c>
      <c r="AG210" s="21">
        <v>1.416464428992481E-2</v>
      </c>
      <c r="AH210" s="21">
        <v>0.1296375654304682</v>
      </c>
      <c r="AI210" s="21">
        <v>5.0346361711273692E-2</v>
      </c>
      <c r="AJ210" s="21">
        <v>0</v>
      </c>
      <c r="AK210" s="21">
        <v>7.1024208400815206E-2</v>
      </c>
      <c r="AL210" s="21">
        <v>0</v>
      </c>
      <c r="AM210" s="21">
        <v>0.25975607622634572</v>
      </c>
    </row>
    <row r="211" spans="2:39" ht="16" x14ac:dyDescent="0.2">
      <c r="B211" s="20" t="s">
        <v>165</v>
      </c>
      <c r="C211" s="21">
        <v>3.6717113723898158E-3</v>
      </c>
      <c r="D211" s="21">
        <v>0</v>
      </c>
      <c r="E211" s="21">
        <v>1.141180897027063E-2</v>
      </c>
      <c r="F211" s="21">
        <v>1.0226430486100521E-2</v>
      </c>
      <c r="G211" s="21">
        <v>0</v>
      </c>
      <c r="H211" s="21">
        <v>0</v>
      </c>
      <c r="I211" s="21">
        <v>0</v>
      </c>
      <c r="K211" s="21">
        <v>0</v>
      </c>
      <c r="L211" s="21">
        <v>7.1542848349348334E-3</v>
      </c>
      <c r="N211" s="21">
        <v>0</v>
      </c>
      <c r="O211" s="21">
        <v>0</v>
      </c>
      <c r="P211" s="21">
        <v>0</v>
      </c>
      <c r="Q211" s="21">
        <v>0</v>
      </c>
      <c r="R211" s="21">
        <v>0</v>
      </c>
      <c r="S211" s="21">
        <v>6.7570392182639584E-3</v>
      </c>
      <c r="T211" s="21">
        <v>0</v>
      </c>
      <c r="U211" s="21">
        <v>1.2016725710395941E-2</v>
      </c>
      <c r="W211" s="21">
        <v>0</v>
      </c>
      <c r="X211" s="21">
        <v>0</v>
      </c>
      <c r="Y211" s="21">
        <v>0</v>
      </c>
      <c r="Z211" s="21">
        <v>0</v>
      </c>
      <c r="AA211" s="21">
        <v>0</v>
      </c>
      <c r="AB211" s="21">
        <v>7.3335002610083562E-3</v>
      </c>
      <c r="AC211" s="21">
        <v>2.0102553567251161E-2</v>
      </c>
      <c r="AD211" s="21">
        <v>0</v>
      </c>
      <c r="AE211" s="21">
        <v>0</v>
      </c>
      <c r="AG211" s="21">
        <v>0</v>
      </c>
      <c r="AH211" s="21">
        <v>0</v>
      </c>
      <c r="AI211" s="21">
        <v>0</v>
      </c>
      <c r="AJ211" s="21">
        <v>1.376272501951171E-2</v>
      </c>
      <c r="AK211" s="21">
        <v>9.2463639924558715E-3</v>
      </c>
      <c r="AL211" s="21">
        <v>0</v>
      </c>
      <c r="AM211" s="21">
        <v>0</v>
      </c>
    </row>
    <row r="212" spans="2:39" ht="16" x14ac:dyDescent="0.2">
      <c r="B212" s="20" t="s">
        <v>166</v>
      </c>
      <c r="C212" s="21">
        <v>1.0932364714458249E-2</v>
      </c>
      <c r="D212" s="21">
        <v>6.1368896230282161E-2</v>
      </c>
      <c r="E212" s="21">
        <v>1.141180897027063E-2</v>
      </c>
      <c r="F212" s="21">
        <v>0</v>
      </c>
      <c r="G212" s="21">
        <v>1.535322521746587E-2</v>
      </c>
      <c r="H212" s="21">
        <v>0</v>
      </c>
      <c r="I212" s="21">
        <v>0</v>
      </c>
      <c r="K212" s="21">
        <v>4.9028171553683478E-3</v>
      </c>
      <c r="L212" s="21">
        <v>1.6700699814983209E-2</v>
      </c>
      <c r="N212" s="21">
        <v>0</v>
      </c>
      <c r="O212" s="21">
        <v>1.7234454414563501E-2</v>
      </c>
      <c r="P212" s="21">
        <v>0</v>
      </c>
      <c r="Q212" s="21">
        <v>0</v>
      </c>
      <c r="R212" s="21">
        <v>0</v>
      </c>
      <c r="S212" s="21">
        <v>0</v>
      </c>
      <c r="T212" s="21">
        <v>0</v>
      </c>
      <c r="U212" s="21">
        <v>4.5776761692501951E-2</v>
      </c>
      <c r="W212" s="21">
        <v>0</v>
      </c>
      <c r="X212" s="21">
        <v>1.0088855374951321E-2</v>
      </c>
      <c r="Y212" s="21">
        <v>4.4921761356264973E-2</v>
      </c>
      <c r="Z212" s="21">
        <v>0</v>
      </c>
      <c r="AA212" s="21">
        <v>0</v>
      </c>
      <c r="AB212" s="21">
        <v>0</v>
      </c>
      <c r="AC212" s="21">
        <v>7.6579080378168282E-2</v>
      </c>
      <c r="AD212" s="21">
        <v>0</v>
      </c>
      <c r="AE212" s="21">
        <v>0</v>
      </c>
      <c r="AG212" s="21">
        <v>3.9976899146164903E-2</v>
      </c>
      <c r="AH212" s="21">
        <v>1.1020661498022071E-2</v>
      </c>
      <c r="AI212" s="21">
        <v>0</v>
      </c>
      <c r="AJ212" s="21">
        <v>0</v>
      </c>
      <c r="AK212" s="21">
        <v>1.022129167927751E-2</v>
      </c>
      <c r="AL212" s="21">
        <v>0</v>
      </c>
      <c r="AM212" s="21">
        <v>0</v>
      </c>
    </row>
    <row r="213" spans="2:39" ht="16" x14ac:dyDescent="0.2">
      <c r="B213" s="20" t="s">
        <v>167</v>
      </c>
      <c r="C213" s="21">
        <v>2.042528419586628E-2</v>
      </c>
      <c r="D213" s="21">
        <v>0.10594610374145</v>
      </c>
      <c r="E213" s="21">
        <v>0</v>
      </c>
      <c r="F213" s="21">
        <v>3.1492958347613662E-2</v>
      </c>
      <c r="G213" s="21">
        <v>0</v>
      </c>
      <c r="H213" s="21">
        <v>2.226658862543713E-2</v>
      </c>
      <c r="I213" s="21">
        <v>0</v>
      </c>
      <c r="K213" s="21">
        <v>2.1918040250529101E-2</v>
      </c>
      <c r="L213" s="21">
        <v>1.3184866350803589E-2</v>
      </c>
      <c r="N213" s="21">
        <v>0.12073821051259841</v>
      </c>
      <c r="O213" s="21">
        <v>0</v>
      </c>
      <c r="P213" s="21">
        <v>0</v>
      </c>
      <c r="Q213" s="21">
        <v>0</v>
      </c>
      <c r="R213" s="21">
        <v>0</v>
      </c>
      <c r="S213" s="21">
        <v>4.8938063782442082E-3</v>
      </c>
      <c r="T213" s="21">
        <v>7.4689275744037331E-2</v>
      </c>
      <c r="U213" s="21">
        <v>3.4771474829012342E-2</v>
      </c>
      <c r="W213" s="21">
        <v>0</v>
      </c>
      <c r="X213" s="21">
        <v>3.2090634711850141E-2</v>
      </c>
      <c r="Y213" s="21">
        <v>0</v>
      </c>
      <c r="Z213" s="21">
        <v>0</v>
      </c>
      <c r="AA213" s="21">
        <v>0</v>
      </c>
      <c r="AB213" s="21">
        <v>5.3113100565071033E-3</v>
      </c>
      <c r="AC213" s="21">
        <v>9.6440590911428509E-2</v>
      </c>
      <c r="AD213" s="21">
        <v>5.1300170014456928E-2</v>
      </c>
      <c r="AE213" s="21">
        <v>0</v>
      </c>
      <c r="AG213" s="21">
        <v>8.4018577582376918E-3</v>
      </c>
      <c r="AH213" s="21">
        <v>0</v>
      </c>
      <c r="AI213" s="21">
        <v>1.011977838644823E-2</v>
      </c>
      <c r="AJ213" s="21">
        <v>1.0196448871169271E-2</v>
      </c>
      <c r="AK213" s="21">
        <v>6.5260870549770422E-2</v>
      </c>
      <c r="AL213" s="21">
        <v>0</v>
      </c>
      <c r="AM213" s="21">
        <v>4.5760088393802099E-2</v>
      </c>
    </row>
    <row r="214" spans="2:39" ht="16" x14ac:dyDescent="0.2">
      <c r="B214" s="20" t="s">
        <v>168</v>
      </c>
      <c r="C214" s="21">
        <v>1.616602319737331E-2</v>
      </c>
      <c r="D214" s="21">
        <v>6.1368896230282161E-2</v>
      </c>
      <c r="E214" s="21">
        <v>3.7218350435986633E-2</v>
      </c>
      <c r="F214" s="21">
        <v>0</v>
      </c>
      <c r="G214" s="21">
        <v>6.7995972259706607E-3</v>
      </c>
      <c r="H214" s="21">
        <v>1.3596805219698371E-2</v>
      </c>
      <c r="I214" s="21">
        <v>0</v>
      </c>
      <c r="K214" s="21">
        <v>4.5465519740325354E-3</v>
      </c>
      <c r="L214" s="21">
        <v>2.7232744309255749E-2</v>
      </c>
      <c r="N214" s="21">
        <v>7.3720422029057986E-2</v>
      </c>
      <c r="O214" s="21">
        <v>0</v>
      </c>
      <c r="P214" s="21">
        <v>0</v>
      </c>
      <c r="Q214" s="21">
        <v>0</v>
      </c>
      <c r="R214" s="21">
        <v>0</v>
      </c>
      <c r="S214" s="21">
        <v>2.5702744295865051E-2</v>
      </c>
      <c r="T214" s="21">
        <v>0</v>
      </c>
      <c r="U214" s="21">
        <v>1.5088286273044919E-2</v>
      </c>
      <c r="W214" s="21">
        <v>0</v>
      </c>
      <c r="X214" s="21">
        <v>1.1459373315591241E-2</v>
      </c>
      <c r="Y214" s="21">
        <v>0.12638583173448051</v>
      </c>
      <c r="Z214" s="21">
        <v>0</v>
      </c>
      <c r="AA214" s="21">
        <v>0</v>
      </c>
      <c r="AB214" s="21">
        <v>1.4987141800458971E-2</v>
      </c>
      <c r="AC214" s="21">
        <v>0</v>
      </c>
      <c r="AD214" s="21">
        <v>0</v>
      </c>
      <c r="AE214" s="21">
        <v>0.157530609980993</v>
      </c>
      <c r="AG214" s="21">
        <v>6.6689304558102361E-2</v>
      </c>
      <c r="AH214" s="21">
        <v>0</v>
      </c>
      <c r="AI214" s="21">
        <v>1.3374871811216431E-2</v>
      </c>
      <c r="AJ214" s="21">
        <v>0</v>
      </c>
      <c r="AK214" s="21">
        <v>1.160980039531518E-2</v>
      </c>
      <c r="AL214" s="21">
        <v>0</v>
      </c>
      <c r="AM214" s="21">
        <v>0</v>
      </c>
    </row>
    <row r="215" spans="2:39" ht="16" x14ac:dyDescent="0.2">
      <c r="B215" s="20" t="s">
        <v>169</v>
      </c>
      <c r="C215" s="21">
        <v>4.2821163886157892E-2</v>
      </c>
      <c r="D215" s="21">
        <v>6.2860976266608581E-2</v>
      </c>
      <c r="E215" s="21">
        <v>1.9604308671554601E-2</v>
      </c>
      <c r="F215" s="21">
        <v>6.449447691186061E-2</v>
      </c>
      <c r="G215" s="21">
        <v>5.5857508694165302E-2</v>
      </c>
      <c r="H215" s="21">
        <v>6.5656363282650579E-2</v>
      </c>
      <c r="I215" s="21">
        <v>1.0706125273745971E-2</v>
      </c>
      <c r="K215" s="21">
        <v>4.5644387179233067E-2</v>
      </c>
      <c r="L215" s="21">
        <v>4.0603116116504259E-2</v>
      </c>
      <c r="N215" s="21">
        <v>0</v>
      </c>
      <c r="O215" s="21">
        <v>1.281633389196773E-2</v>
      </c>
      <c r="P215" s="21">
        <v>0</v>
      </c>
      <c r="Q215" s="21">
        <v>6.2795735122651172E-2</v>
      </c>
      <c r="R215" s="21">
        <v>3.1148575227753359E-2</v>
      </c>
      <c r="S215" s="21">
        <v>3.0645866253467428E-2</v>
      </c>
      <c r="T215" s="21">
        <v>0.167178550130028</v>
      </c>
      <c r="U215" s="21">
        <v>0.1331256619857516</v>
      </c>
      <c r="W215" s="21">
        <v>0</v>
      </c>
      <c r="X215" s="21">
        <v>0</v>
      </c>
      <c r="Y215" s="21">
        <v>0</v>
      </c>
      <c r="Z215" s="21">
        <v>6.1207712556419061E-2</v>
      </c>
      <c r="AA215" s="21">
        <v>4.5395718017783117E-2</v>
      </c>
      <c r="AB215" s="21">
        <v>4.7281512801306637E-2</v>
      </c>
      <c r="AC215" s="21">
        <v>0.1141560759208405</v>
      </c>
      <c r="AD215" s="21">
        <v>0.1039323630821064</v>
      </c>
      <c r="AE215" s="21">
        <v>0</v>
      </c>
      <c r="AG215" s="21">
        <v>4.9283071909386092E-2</v>
      </c>
      <c r="AH215" s="21">
        <v>5.0070218540201258E-2</v>
      </c>
      <c r="AI215" s="21">
        <v>0</v>
      </c>
      <c r="AJ215" s="21">
        <v>0</v>
      </c>
      <c r="AK215" s="21">
        <v>8.2618381648381548E-2</v>
      </c>
      <c r="AL215" s="21">
        <v>0.2230367668236205</v>
      </c>
      <c r="AM215" s="21">
        <v>0.10066271676611779</v>
      </c>
    </row>
    <row r="216" spans="2:39" ht="16" x14ac:dyDescent="0.2">
      <c r="B216" s="20" t="s">
        <v>170</v>
      </c>
      <c r="C216" s="21">
        <v>4.2352449889899488E-2</v>
      </c>
      <c r="D216" s="21">
        <v>0.22678033590486321</v>
      </c>
      <c r="E216" s="21">
        <v>7.0874305043810343E-2</v>
      </c>
      <c r="F216" s="21">
        <v>0</v>
      </c>
      <c r="G216" s="21">
        <v>3.7908885635371668E-2</v>
      </c>
      <c r="H216" s="21">
        <v>0</v>
      </c>
      <c r="I216" s="21">
        <v>0</v>
      </c>
      <c r="K216" s="21">
        <v>2.698069538219449E-2</v>
      </c>
      <c r="L216" s="21">
        <v>5.7204129921030973E-2</v>
      </c>
      <c r="N216" s="21">
        <v>0</v>
      </c>
      <c r="O216" s="21">
        <v>1.1484291321569889E-2</v>
      </c>
      <c r="P216" s="21">
        <v>0.1260234170824448</v>
      </c>
      <c r="Q216" s="21">
        <v>0</v>
      </c>
      <c r="R216" s="21">
        <v>0</v>
      </c>
      <c r="S216" s="21">
        <v>5.6893005201748843E-2</v>
      </c>
      <c r="T216" s="21">
        <v>0.23054766145687119</v>
      </c>
      <c r="U216" s="21">
        <v>3.8023485639106618E-2</v>
      </c>
      <c r="W216" s="21">
        <v>0</v>
      </c>
      <c r="X216" s="21">
        <v>1.495715775730872E-2</v>
      </c>
      <c r="Y216" s="21">
        <v>0.1969893917585592</v>
      </c>
      <c r="Z216" s="21">
        <v>0</v>
      </c>
      <c r="AA216" s="21">
        <v>1.3465481931677891E-2</v>
      </c>
      <c r="AB216" s="21">
        <v>5.342804558198723E-2</v>
      </c>
      <c r="AC216" s="21">
        <v>3.8401388474394997E-2</v>
      </c>
      <c r="AD216" s="21">
        <v>0.10843408599783989</v>
      </c>
      <c r="AE216" s="21">
        <v>0</v>
      </c>
      <c r="AG216" s="21">
        <v>1.160072099114306E-2</v>
      </c>
      <c r="AH216" s="21">
        <v>4.1966382613174452E-2</v>
      </c>
      <c r="AI216" s="21">
        <v>7.7695234850848643E-2</v>
      </c>
      <c r="AJ216" s="21">
        <v>6.8370385954789878E-2</v>
      </c>
      <c r="AK216" s="21">
        <v>0</v>
      </c>
      <c r="AL216" s="21">
        <v>0.42606137067182909</v>
      </c>
      <c r="AM216" s="21">
        <v>3.2252802816708073E-2</v>
      </c>
    </row>
    <row r="217" spans="2:39" ht="16" x14ac:dyDescent="0.2">
      <c r="B217" s="20" t="s">
        <v>171</v>
      </c>
      <c r="C217" s="21">
        <v>5.141474250050062E-2</v>
      </c>
      <c r="D217" s="21">
        <v>0.1287680964119714</v>
      </c>
      <c r="E217" s="21">
        <v>6.9861148712710597E-2</v>
      </c>
      <c r="F217" s="21">
        <v>9.3109486790898449E-2</v>
      </c>
      <c r="G217" s="21">
        <v>4.6243649582092497E-2</v>
      </c>
      <c r="H217" s="21">
        <v>1.6664040779550859E-2</v>
      </c>
      <c r="I217" s="21">
        <v>0</v>
      </c>
      <c r="K217" s="21">
        <v>5.8840582612221248E-2</v>
      </c>
      <c r="L217" s="21">
        <v>4.4964085171850403E-2</v>
      </c>
      <c r="N217" s="21">
        <v>0</v>
      </c>
      <c r="O217" s="21">
        <v>9.6427334085986166E-2</v>
      </c>
      <c r="P217" s="21">
        <v>0</v>
      </c>
      <c r="Q217" s="21">
        <v>0.1615917351081885</v>
      </c>
      <c r="R217" s="21">
        <v>6.430182805951512E-2</v>
      </c>
      <c r="S217" s="21">
        <v>1.953406734954077E-2</v>
      </c>
      <c r="T217" s="21">
        <v>0</v>
      </c>
      <c r="U217" s="21">
        <v>7.9498864459520646E-2</v>
      </c>
      <c r="W217" s="21">
        <v>3.3473486769801747E-2</v>
      </c>
      <c r="X217" s="21">
        <v>0.1055140744015847</v>
      </c>
      <c r="Y217" s="21">
        <v>0</v>
      </c>
      <c r="Z217" s="21">
        <v>7.5671715644875126E-2</v>
      </c>
      <c r="AA217" s="21">
        <v>6.1034463545121279E-2</v>
      </c>
      <c r="AB217" s="21">
        <v>3.9273064117364247E-2</v>
      </c>
      <c r="AC217" s="21">
        <v>0</v>
      </c>
      <c r="AD217" s="21">
        <v>4.3041527648031451E-2</v>
      </c>
      <c r="AE217" s="21">
        <v>0</v>
      </c>
      <c r="AG217" s="21">
        <v>2.8337788816148301E-2</v>
      </c>
      <c r="AH217" s="21">
        <v>9.2862944018705013E-2</v>
      </c>
      <c r="AI217" s="21">
        <v>4.9798336655870579E-2</v>
      </c>
      <c r="AJ217" s="21">
        <v>1.0681098283022061E-2</v>
      </c>
      <c r="AK217" s="21">
        <v>6.5712013025086558E-2</v>
      </c>
      <c r="AL217" s="21">
        <v>0</v>
      </c>
      <c r="AM217" s="21">
        <v>3.1623347467534861E-2</v>
      </c>
    </row>
    <row r="218" spans="2:39" ht="16" x14ac:dyDescent="0.2">
      <c r="B218" s="20" t="s">
        <v>172</v>
      </c>
      <c r="C218" s="21">
        <v>7.7954721401384153E-2</v>
      </c>
      <c r="D218" s="21">
        <v>6.1368896230282161E-2</v>
      </c>
      <c r="E218" s="21">
        <v>0.14744165546895119</v>
      </c>
      <c r="F218" s="21">
        <v>9.0637640431828911E-2</v>
      </c>
      <c r="G218" s="21">
        <v>1.6271151384879948E-2</v>
      </c>
      <c r="H218" s="21">
        <v>8.3174492392695684E-2</v>
      </c>
      <c r="I218" s="21">
        <v>6.3384264927131256E-2</v>
      </c>
      <c r="K218" s="21">
        <v>5.4219169500088503E-2</v>
      </c>
      <c r="L218" s="21">
        <v>0.1010137160296268</v>
      </c>
      <c r="N218" s="21">
        <v>2.3259031705747009E-2</v>
      </c>
      <c r="O218" s="21">
        <v>8.9245784092640265E-2</v>
      </c>
      <c r="P218" s="21">
        <v>9.8190421253880278E-2</v>
      </c>
      <c r="Q218" s="21">
        <v>0.36426673366786272</v>
      </c>
      <c r="R218" s="21">
        <v>2.0059116133912661E-2</v>
      </c>
      <c r="S218" s="21">
        <v>7.5608142454148083E-2</v>
      </c>
      <c r="T218" s="21">
        <v>2.4683320184785081E-2</v>
      </c>
      <c r="U218" s="21">
        <v>9.6435727433963503E-2</v>
      </c>
      <c r="W218" s="21">
        <v>5.0244651295722732E-2</v>
      </c>
      <c r="X218" s="21">
        <v>0.1112241801577647</v>
      </c>
      <c r="Y218" s="21">
        <v>5.1216529418783241E-2</v>
      </c>
      <c r="Z218" s="21">
        <v>0.21186074391786491</v>
      </c>
      <c r="AA218" s="21">
        <v>4.5199481528282681E-2</v>
      </c>
      <c r="AB218" s="21">
        <v>8.2093200793066118E-2</v>
      </c>
      <c r="AC218" s="21">
        <v>0</v>
      </c>
      <c r="AD218" s="21">
        <v>8.9857169069882378E-2</v>
      </c>
      <c r="AE218" s="21">
        <v>0</v>
      </c>
      <c r="AG218" s="21">
        <v>4.7827544227557459E-2</v>
      </c>
      <c r="AH218" s="21">
        <v>6.6015943896432741E-2</v>
      </c>
      <c r="AI218" s="21">
        <v>6.754063699210637E-2</v>
      </c>
      <c r="AJ218" s="21">
        <v>0.16541871197973421</v>
      </c>
      <c r="AK218" s="21">
        <v>4.9511501530604768E-2</v>
      </c>
      <c r="AL218" s="21">
        <v>0</v>
      </c>
      <c r="AM218" s="21">
        <v>0.12889669226270201</v>
      </c>
    </row>
    <row r="219" spans="2:39" ht="16" x14ac:dyDescent="0.2">
      <c r="B219" s="20" t="s">
        <v>173</v>
      </c>
      <c r="C219" s="21">
        <v>7.5453023240810185E-2</v>
      </c>
      <c r="D219" s="21">
        <v>0</v>
      </c>
      <c r="E219" s="21">
        <v>8.8962447296786401E-2</v>
      </c>
      <c r="F219" s="21">
        <v>9.7039393638133006E-2</v>
      </c>
      <c r="G219" s="21">
        <v>3.4296333535284447E-2</v>
      </c>
      <c r="H219" s="21">
        <v>0.13790693802261911</v>
      </c>
      <c r="I219" s="21">
        <v>6.9037329874344244E-2</v>
      </c>
      <c r="K219" s="21">
        <v>9.7424185988281078E-2</v>
      </c>
      <c r="L219" s="21">
        <v>5.5594931351123082E-2</v>
      </c>
      <c r="N219" s="21">
        <v>2.294502916604519E-2</v>
      </c>
      <c r="O219" s="21">
        <v>0.17963609281124501</v>
      </c>
      <c r="P219" s="21">
        <v>5.6525213932009329E-2</v>
      </c>
      <c r="Q219" s="21">
        <v>7.1075987682754874E-2</v>
      </c>
      <c r="R219" s="21">
        <v>4.4248300637205383E-2</v>
      </c>
      <c r="S219" s="21">
        <v>6.6175593730361276E-2</v>
      </c>
      <c r="T219" s="21">
        <v>0</v>
      </c>
      <c r="U219" s="21">
        <v>0</v>
      </c>
      <c r="W219" s="21">
        <v>4.2496131723907198E-2</v>
      </c>
      <c r="X219" s="21">
        <v>0.18990822053390821</v>
      </c>
      <c r="Y219" s="21">
        <v>2.7712672065504269E-2</v>
      </c>
      <c r="Z219" s="21">
        <v>3.2582448548571931E-2</v>
      </c>
      <c r="AA219" s="21">
        <v>6.8406784884976674E-2</v>
      </c>
      <c r="AB219" s="21">
        <v>6.3645397440008772E-2</v>
      </c>
      <c r="AC219" s="21">
        <v>0</v>
      </c>
      <c r="AD219" s="21">
        <v>5.4254414571550807E-2</v>
      </c>
      <c r="AE219" s="21">
        <v>0</v>
      </c>
      <c r="AG219" s="21">
        <v>9.249155696529382E-2</v>
      </c>
      <c r="AH219" s="21">
        <v>3.7556600235560123E-2</v>
      </c>
      <c r="AI219" s="21">
        <v>5.7664102374015203E-2</v>
      </c>
      <c r="AJ219" s="21">
        <v>0.12665925520039409</v>
      </c>
      <c r="AK219" s="21">
        <v>0.1156771959276014</v>
      </c>
      <c r="AL219" s="21">
        <v>0</v>
      </c>
      <c r="AM219" s="21">
        <v>0</v>
      </c>
    </row>
    <row r="220" spans="2:39" ht="16" x14ac:dyDescent="0.2">
      <c r="B220" s="20" t="s">
        <v>174</v>
      </c>
      <c r="C220" s="21">
        <v>0.56575915997822945</v>
      </c>
      <c r="D220" s="21">
        <v>0.24127720449772591</v>
      </c>
      <c r="E220" s="21">
        <v>0.44830708621314908</v>
      </c>
      <c r="F220" s="21">
        <v>0.51094777374672606</v>
      </c>
      <c r="G220" s="21">
        <v>0.72520875944604946</v>
      </c>
      <c r="H220" s="21">
        <v>0.59953755364692329</v>
      </c>
      <c r="I220" s="21">
        <v>0.71042864597813682</v>
      </c>
      <c r="K220" s="21">
        <v>0.62746698230919984</v>
      </c>
      <c r="L220" s="21">
        <v>0.50952309195593448</v>
      </c>
      <c r="N220" s="21">
        <v>0.75933730658655141</v>
      </c>
      <c r="O220" s="21">
        <v>0.55127405366520943</v>
      </c>
      <c r="P220" s="21">
        <v>0.68547553777566217</v>
      </c>
      <c r="Q220" s="21">
        <v>0.2483651253501799</v>
      </c>
      <c r="R220" s="21">
        <v>0.79951157293857522</v>
      </c>
      <c r="S220" s="21">
        <v>0.68465398686064594</v>
      </c>
      <c r="T220" s="21">
        <v>0</v>
      </c>
      <c r="U220" s="21">
        <v>0.2354992794128182</v>
      </c>
      <c r="W220" s="21">
        <v>0.84586111785709261</v>
      </c>
      <c r="X220" s="21">
        <v>0.51247016447269933</v>
      </c>
      <c r="Y220" s="21">
        <v>0.55277381366640799</v>
      </c>
      <c r="Z220" s="21">
        <v>0.58463853954474765</v>
      </c>
      <c r="AA220" s="21">
        <v>0.72353737736702706</v>
      </c>
      <c r="AB220" s="21">
        <v>0.67457960946503193</v>
      </c>
      <c r="AC220" s="21">
        <v>2.0672086053532799E-2</v>
      </c>
      <c r="AD220" s="21">
        <v>0.30648759344747828</v>
      </c>
      <c r="AE220" s="21">
        <v>0.84246939001900711</v>
      </c>
      <c r="AG220" s="21">
        <v>0.5860425269915579</v>
      </c>
      <c r="AH220" s="21">
        <v>0.54526358293472155</v>
      </c>
      <c r="AI220" s="21">
        <v>0.66540100768920407</v>
      </c>
      <c r="AJ220" s="21">
        <v>0.60491137469137868</v>
      </c>
      <c r="AK220" s="21">
        <v>0.51154568082514373</v>
      </c>
      <c r="AL220" s="21">
        <v>0.35090186250455041</v>
      </c>
      <c r="AM220" s="21">
        <v>0.35400111369286741</v>
      </c>
    </row>
    <row r="221" spans="2:39" ht="16" x14ac:dyDescent="0.2">
      <c r="B221" s="20" t="s">
        <v>145</v>
      </c>
      <c r="C221" s="21">
        <v>2.1018725043174119E-2</v>
      </c>
      <c r="D221" s="21">
        <v>0</v>
      </c>
      <c r="E221" s="21">
        <v>8.1924997012839673E-3</v>
      </c>
      <c r="F221" s="21">
        <v>3.1174848168948579E-2</v>
      </c>
      <c r="G221" s="21">
        <v>6.7995972259706607E-3</v>
      </c>
      <c r="H221" s="21">
        <v>2.6009350217216301E-2</v>
      </c>
      <c r="I221" s="21">
        <v>3.8257195462156023E-2</v>
      </c>
      <c r="K221" s="21">
        <v>0</v>
      </c>
      <c r="L221" s="21">
        <v>4.0954729436745267E-2</v>
      </c>
      <c r="N221" s="21">
        <v>0</v>
      </c>
      <c r="O221" s="21">
        <v>5.610316546992242E-3</v>
      </c>
      <c r="P221" s="21">
        <v>0</v>
      </c>
      <c r="Q221" s="21">
        <v>0</v>
      </c>
      <c r="R221" s="21">
        <v>4.0730607003038273E-2</v>
      </c>
      <c r="S221" s="21">
        <v>2.0906268274189201E-2</v>
      </c>
      <c r="T221" s="21">
        <v>0.1970134629897401</v>
      </c>
      <c r="U221" s="21">
        <v>9.5363654393830904E-3</v>
      </c>
      <c r="W221" s="21">
        <v>0</v>
      </c>
      <c r="X221" s="21">
        <v>0</v>
      </c>
      <c r="Y221" s="21">
        <v>0</v>
      </c>
      <c r="Z221" s="21">
        <v>0</v>
      </c>
      <c r="AA221" s="21">
        <v>2.5185552747132491E-2</v>
      </c>
      <c r="AB221" s="21">
        <v>6.6340160206490081E-3</v>
      </c>
      <c r="AC221" s="21">
        <v>2.4715427950758411E-2</v>
      </c>
      <c r="AD221" s="21">
        <v>0.14765235644018249</v>
      </c>
      <c r="AE221" s="21">
        <v>0</v>
      </c>
      <c r="AG221" s="21">
        <v>5.5184084346483642E-2</v>
      </c>
      <c r="AH221" s="21">
        <v>2.5606100832714519E-2</v>
      </c>
      <c r="AI221" s="21">
        <v>8.0596695290167282E-3</v>
      </c>
      <c r="AJ221" s="21">
        <v>0</v>
      </c>
      <c r="AK221" s="21">
        <v>7.5726920255476142E-3</v>
      </c>
      <c r="AL221" s="21">
        <v>0</v>
      </c>
      <c r="AM221" s="21">
        <v>4.7047162373922043E-2</v>
      </c>
    </row>
    <row r="223" spans="2:39" ht="48" x14ac:dyDescent="0.2">
      <c r="B223" s="17" t="s">
        <v>175</v>
      </c>
    </row>
    <row r="224" spans="2:39" ht="16" x14ac:dyDescent="0.2">
      <c r="B224" s="18" t="s">
        <v>18</v>
      </c>
    </row>
    <row r="225" spans="2:39" x14ac:dyDescent="0.2">
      <c r="B225" s="13" t="s">
        <v>53</v>
      </c>
      <c r="C225" s="19">
        <v>406</v>
      </c>
      <c r="D225" s="19">
        <v>16</v>
      </c>
      <c r="E225" s="19">
        <v>63</v>
      </c>
      <c r="F225" s="19">
        <v>86</v>
      </c>
      <c r="G225" s="19">
        <v>73</v>
      </c>
      <c r="H225" s="19">
        <v>87</v>
      </c>
      <c r="I225" s="19">
        <v>81</v>
      </c>
      <c r="K225" s="19">
        <v>185</v>
      </c>
      <c r="L225" s="19">
        <v>219</v>
      </c>
      <c r="N225" s="19">
        <v>33</v>
      </c>
      <c r="O225" s="19">
        <v>99</v>
      </c>
      <c r="P225" s="19">
        <v>23</v>
      </c>
      <c r="Q225" s="19">
        <v>12</v>
      </c>
      <c r="R225" s="19">
        <v>38</v>
      </c>
      <c r="S225" s="19">
        <v>132</v>
      </c>
      <c r="T225" s="19">
        <v>15</v>
      </c>
      <c r="U225" s="19">
        <v>54</v>
      </c>
      <c r="W225" s="19">
        <v>28</v>
      </c>
      <c r="X225" s="19">
        <v>72</v>
      </c>
      <c r="Y225" s="19">
        <v>18</v>
      </c>
      <c r="Z225" s="19">
        <v>21</v>
      </c>
      <c r="AA225" s="19">
        <v>69</v>
      </c>
      <c r="AB225" s="19">
        <v>124</v>
      </c>
      <c r="AC225" s="19">
        <v>27</v>
      </c>
      <c r="AD225" s="19">
        <v>40</v>
      </c>
      <c r="AE225" s="19">
        <v>7</v>
      </c>
      <c r="AG225" s="19">
        <v>74</v>
      </c>
      <c r="AH225" s="19">
        <v>89</v>
      </c>
      <c r="AI225" s="19">
        <v>84</v>
      </c>
      <c r="AJ225" s="19">
        <v>54</v>
      </c>
      <c r="AK225" s="19">
        <v>73</v>
      </c>
      <c r="AL225" s="19">
        <v>3</v>
      </c>
      <c r="AM225" s="19">
        <v>29</v>
      </c>
    </row>
    <row r="226" spans="2:39" x14ac:dyDescent="0.2">
      <c r="B226" s="15" t="s">
        <v>54</v>
      </c>
      <c r="C226" s="19">
        <v>406</v>
      </c>
      <c r="D226" s="19">
        <v>44</v>
      </c>
      <c r="E226" s="19">
        <v>69</v>
      </c>
      <c r="F226" s="19">
        <v>69</v>
      </c>
      <c r="G226" s="19">
        <v>62</v>
      </c>
      <c r="H226" s="19">
        <v>65</v>
      </c>
      <c r="I226" s="19">
        <v>96</v>
      </c>
      <c r="K226" s="19">
        <v>196</v>
      </c>
      <c r="L226" s="19">
        <v>208</v>
      </c>
      <c r="N226" s="19">
        <v>37</v>
      </c>
      <c r="O226" s="19">
        <v>101</v>
      </c>
      <c r="P226" s="19">
        <v>26</v>
      </c>
      <c r="Q226" s="19">
        <v>10</v>
      </c>
      <c r="R226" s="19">
        <v>41</v>
      </c>
      <c r="S226" s="19">
        <v>116</v>
      </c>
      <c r="T226" s="19">
        <v>17</v>
      </c>
      <c r="U226" s="19">
        <v>59</v>
      </c>
      <c r="W226" s="19">
        <v>28</v>
      </c>
      <c r="X226" s="19">
        <v>78</v>
      </c>
      <c r="Y226" s="19">
        <v>21</v>
      </c>
      <c r="Z226" s="19">
        <v>26</v>
      </c>
      <c r="AA226" s="19">
        <v>66</v>
      </c>
      <c r="AB226" s="19">
        <v>107</v>
      </c>
      <c r="AC226" s="19">
        <v>35</v>
      </c>
      <c r="AD226" s="19">
        <v>36</v>
      </c>
      <c r="AE226" s="19">
        <v>9</v>
      </c>
      <c r="AG226" s="19">
        <v>67</v>
      </c>
      <c r="AH226" s="19">
        <v>87</v>
      </c>
      <c r="AI226" s="19">
        <v>88</v>
      </c>
      <c r="AJ226" s="19">
        <v>57</v>
      </c>
      <c r="AK226" s="19">
        <v>77</v>
      </c>
      <c r="AL226" s="19">
        <v>3</v>
      </c>
      <c r="AM226" s="19">
        <v>28</v>
      </c>
    </row>
    <row r="227" spans="2:39" ht="16" x14ac:dyDescent="0.2">
      <c r="B227" s="20" t="s">
        <v>148</v>
      </c>
      <c r="C227" s="21">
        <v>0.19108155362111071</v>
      </c>
      <c r="D227" s="21">
        <v>0.19162907267858001</v>
      </c>
      <c r="E227" s="21">
        <v>0.17594116880848429</v>
      </c>
      <c r="F227" s="21">
        <v>0.2680996024990302</v>
      </c>
      <c r="G227" s="21">
        <v>8.9235916062035681E-2</v>
      </c>
      <c r="H227" s="21">
        <v>0.1864422303684064</v>
      </c>
      <c r="I227" s="21">
        <v>0.21540258916505589</v>
      </c>
      <c r="K227" s="21">
        <v>0.25444847977192708</v>
      </c>
      <c r="L227" s="21">
        <v>0.1335416846385461</v>
      </c>
      <c r="N227" s="21">
        <v>8.3426168430716485E-2</v>
      </c>
      <c r="O227" s="21">
        <v>0.58007125938012249</v>
      </c>
      <c r="P227" s="21">
        <v>7.4760515344280964E-2</v>
      </c>
      <c r="Q227" s="21">
        <v>0</v>
      </c>
      <c r="R227" s="21">
        <v>2.1805624852963921E-2</v>
      </c>
      <c r="S227" s="21">
        <v>5.3828690177205693E-2</v>
      </c>
      <c r="T227" s="21">
        <v>0</v>
      </c>
      <c r="U227" s="21">
        <v>0.1158444222007894</v>
      </c>
      <c r="W227" s="21">
        <v>0</v>
      </c>
      <c r="X227" s="21">
        <v>1</v>
      </c>
      <c r="Y227" s="21">
        <v>0</v>
      </c>
      <c r="Z227" s="21">
        <v>0</v>
      </c>
      <c r="AA227" s="21">
        <v>0</v>
      </c>
      <c r="AB227" s="21">
        <v>0</v>
      </c>
      <c r="AC227" s="21">
        <v>0</v>
      </c>
      <c r="AD227" s="21">
        <v>0</v>
      </c>
      <c r="AE227" s="21">
        <v>0</v>
      </c>
      <c r="AG227" s="21">
        <v>0.1353555923736354</v>
      </c>
      <c r="AH227" s="21">
        <v>0.14633032900006451</v>
      </c>
      <c r="AI227" s="21">
        <v>0.2280438707441991</v>
      </c>
      <c r="AJ227" s="21">
        <v>0.22531405579483221</v>
      </c>
      <c r="AK227" s="21">
        <v>0.21321981311550511</v>
      </c>
      <c r="AL227" s="21">
        <v>0.7769632331763795</v>
      </c>
      <c r="AM227" s="21">
        <v>0.16085196082974529</v>
      </c>
    </row>
    <row r="228" spans="2:39" ht="16" x14ac:dyDescent="0.2">
      <c r="B228" s="20" t="s">
        <v>147</v>
      </c>
      <c r="C228" s="21">
        <v>7.0141598769119809E-2</v>
      </c>
      <c r="D228" s="21">
        <v>0</v>
      </c>
      <c r="E228" s="21">
        <v>1.1594623389917369E-2</v>
      </c>
      <c r="F228" s="21">
        <v>3.0916932401301351E-2</v>
      </c>
      <c r="G228" s="21">
        <v>9.4467879388187445E-2</v>
      </c>
      <c r="H228" s="21">
        <v>9.1690126520214674E-2</v>
      </c>
      <c r="I228" s="21">
        <v>0.1415707916044758</v>
      </c>
      <c r="K228" s="21">
        <v>7.9457361294361858E-2</v>
      </c>
      <c r="L228" s="21">
        <v>6.2106031970417627E-2</v>
      </c>
      <c r="N228" s="21">
        <v>0.50148439590151284</v>
      </c>
      <c r="O228" s="21">
        <v>3.3693558574880968E-2</v>
      </c>
      <c r="P228" s="21">
        <v>8.8266114433666248E-2</v>
      </c>
      <c r="Q228" s="21">
        <v>0</v>
      </c>
      <c r="R228" s="21">
        <v>5.9366843796942577E-2</v>
      </c>
      <c r="S228" s="21">
        <v>5.2440632135126756E-3</v>
      </c>
      <c r="T228" s="21">
        <v>0</v>
      </c>
      <c r="U228" s="21">
        <v>2.3338154523319051E-2</v>
      </c>
      <c r="W228" s="21">
        <v>1</v>
      </c>
      <c r="X228" s="21">
        <v>0</v>
      </c>
      <c r="Y228" s="21">
        <v>0</v>
      </c>
      <c r="Z228" s="21">
        <v>0</v>
      </c>
      <c r="AA228" s="21">
        <v>0</v>
      </c>
      <c r="AB228" s="21">
        <v>0</v>
      </c>
      <c r="AC228" s="21">
        <v>0</v>
      </c>
      <c r="AD228" s="21">
        <v>0</v>
      </c>
      <c r="AE228" s="21">
        <v>0</v>
      </c>
      <c r="AG228" s="21">
        <v>7.1106991316132823E-2</v>
      </c>
      <c r="AH228" s="21">
        <v>7.3726817216185569E-2</v>
      </c>
      <c r="AI228" s="21">
        <v>7.0038289502739909E-2</v>
      </c>
      <c r="AJ228" s="21">
        <v>0.1471060581654649</v>
      </c>
      <c r="AK228" s="21">
        <v>2.9440548324241849E-2</v>
      </c>
      <c r="AL228" s="21">
        <v>0</v>
      </c>
      <c r="AM228" s="21">
        <v>1.793047948367317E-2</v>
      </c>
    </row>
    <row r="229" spans="2:39" ht="16" x14ac:dyDescent="0.2">
      <c r="B229" s="20" t="s">
        <v>159</v>
      </c>
      <c r="C229" s="21">
        <v>5.2563756180871293E-2</v>
      </c>
      <c r="D229" s="21">
        <v>0.13681993423512759</v>
      </c>
      <c r="E229" s="21">
        <v>2.8428560706853751E-2</v>
      </c>
      <c r="F229" s="21">
        <v>0</v>
      </c>
      <c r="G229" s="21">
        <v>8.6673407852893194E-2</v>
      </c>
      <c r="H229" s="21">
        <v>5.4248643667914272E-2</v>
      </c>
      <c r="I229" s="21">
        <v>4.5836876481954072E-2</v>
      </c>
      <c r="K229" s="21">
        <v>4.0140881176933013E-2</v>
      </c>
      <c r="L229" s="21">
        <v>6.4751013629127011E-2</v>
      </c>
      <c r="N229" s="21">
        <v>7.3720422029057986E-2</v>
      </c>
      <c r="O229" s="21">
        <v>3.7333918261428303E-2</v>
      </c>
      <c r="P229" s="21">
        <v>0.50895313530647968</v>
      </c>
      <c r="Q229" s="21">
        <v>0</v>
      </c>
      <c r="R229" s="21">
        <v>0</v>
      </c>
      <c r="S229" s="21">
        <v>5.1057620880372153E-3</v>
      </c>
      <c r="T229" s="21">
        <v>0</v>
      </c>
      <c r="U229" s="21">
        <v>1.5068245119468259E-2</v>
      </c>
      <c r="W229" s="21">
        <v>0</v>
      </c>
      <c r="X229" s="21">
        <v>0</v>
      </c>
      <c r="Y229" s="21">
        <v>1</v>
      </c>
      <c r="Z229" s="21">
        <v>0</v>
      </c>
      <c r="AA229" s="21">
        <v>0</v>
      </c>
      <c r="AB229" s="21">
        <v>0</v>
      </c>
      <c r="AC229" s="21">
        <v>0</v>
      </c>
      <c r="AD229" s="21">
        <v>0</v>
      </c>
      <c r="AE229" s="21">
        <v>0</v>
      </c>
      <c r="AG229" s="21">
        <v>9.8238227461745181E-2</v>
      </c>
      <c r="AH229" s="21">
        <v>3.1955580269611879E-2</v>
      </c>
      <c r="AI229" s="21">
        <v>0.1005887130344244</v>
      </c>
      <c r="AJ229" s="21">
        <v>3.8838173292347719E-2</v>
      </c>
      <c r="AK229" s="21">
        <v>0</v>
      </c>
      <c r="AL229" s="21">
        <v>0</v>
      </c>
      <c r="AM229" s="21">
        <v>3.2252802816708073E-2</v>
      </c>
    </row>
    <row r="230" spans="2:39" ht="16" x14ac:dyDescent="0.2">
      <c r="B230" s="20" t="s">
        <v>160</v>
      </c>
      <c r="C230" s="21">
        <v>0.16239793066478581</v>
      </c>
      <c r="D230" s="21">
        <v>5.1482595113135937E-2</v>
      </c>
      <c r="E230" s="21">
        <v>0.13442809789914831</v>
      </c>
      <c r="F230" s="21">
        <v>0.21356876361142699</v>
      </c>
      <c r="G230" s="21">
        <v>0.15655166412445651</v>
      </c>
      <c r="H230" s="21">
        <v>0.15320731840748941</v>
      </c>
      <c r="I230" s="21">
        <v>0.20613278370979951</v>
      </c>
      <c r="K230" s="21">
        <v>0.20038450112729189</v>
      </c>
      <c r="L230" s="21">
        <v>0.12838646959842251</v>
      </c>
      <c r="N230" s="21">
        <v>0.15316141772330791</v>
      </c>
      <c r="O230" s="21">
        <v>0.12988480530532581</v>
      </c>
      <c r="P230" s="21">
        <v>5.6048710342343253E-2</v>
      </c>
      <c r="Q230" s="21">
        <v>0.13387172280540599</v>
      </c>
      <c r="R230" s="21">
        <v>0.860238306454568</v>
      </c>
      <c r="S230" s="21">
        <v>1.3898960810991181E-2</v>
      </c>
      <c r="T230" s="21">
        <v>4.0976174828786668E-2</v>
      </c>
      <c r="U230" s="21">
        <v>0.11989062508042959</v>
      </c>
      <c r="W230" s="21">
        <v>0</v>
      </c>
      <c r="X230" s="21">
        <v>0</v>
      </c>
      <c r="Y230" s="21">
        <v>0</v>
      </c>
      <c r="Z230" s="21">
        <v>0</v>
      </c>
      <c r="AA230" s="21">
        <v>1</v>
      </c>
      <c r="AB230" s="21">
        <v>0</v>
      </c>
      <c r="AC230" s="21">
        <v>0</v>
      </c>
      <c r="AD230" s="21">
        <v>0</v>
      </c>
      <c r="AE230" s="21">
        <v>0</v>
      </c>
      <c r="AG230" s="21">
        <v>0.14870912029580699</v>
      </c>
      <c r="AH230" s="21">
        <v>0.26734127743643782</v>
      </c>
      <c r="AI230" s="21">
        <v>0.15623320437752941</v>
      </c>
      <c r="AJ230" s="21">
        <v>9.8011673353607401E-2</v>
      </c>
      <c r="AK230" s="21">
        <v>0.12621872843188989</v>
      </c>
      <c r="AL230" s="21">
        <v>0</v>
      </c>
      <c r="AM230" s="21">
        <v>0.1337199023013142</v>
      </c>
    </row>
    <row r="231" spans="2:39" ht="16" x14ac:dyDescent="0.2">
      <c r="B231" s="20" t="s">
        <v>150</v>
      </c>
      <c r="C231" s="21">
        <v>6.4328715970813133E-2</v>
      </c>
      <c r="D231" s="21">
        <v>0.13681993423512759</v>
      </c>
      <c r="E231" s="21">
        <v>0.1092332087486451</v>
      </c>
      <c r="F231" s="21">
        <v>5.9484162035817217E-2</v>
      </c>
      <c r="G231" s="21">
        <v>9.4715541589092921E-3</v>
      </c>
      <c r="H231" s="21">
        <v>5.076257120775627E-2</v>
      </c>
      <c r="I231" s="21">
        <v>4.754459799263594E-2</v>
      </c>
      <c r="K231" s="21">
        <v>2.3592853983924179E-2</v>
      </c>
      <c r="L231" s="21">
        <v>9.917681688430964E-2</v>
      </c>
      <c r="N231" s="21">
        <v>0</v>
      </c>
      <c r="O231" s="21">
        <v>5.4658746953872919E-2</v>
      </c>
      <c r="P231" s="21">
        <v>0</v>
      </c>
      <c r="Q231" s="21">
        <v>0.7322565543891878</v>
      </c>
      <c r="R231" s="21">
        <v>0</v>
      </c>
      <c r="S231" s="21">
        <v>5.7218593258499859E-2</v>
      </c>
      <c r="T231" s="21">
        <v>5.1615392405407211E-2</v>
      </c>
      <c r="U231" s="21">
        <v>0.1020577834863306</v>
      </c>
      <c r="W231" s="21">
        <v>0</v>
      </c>
      <c r="X231" s="21">
        <v>0</v>
      </c>
      <c r="Y231" s="21">
        <v>0</v>
      </c>
      <c r="Z231" s="21">
        <v>1</v>
      </c>
      <c r="AA231" s="21">
        <v>0</v>
      </c>
      <c r="AB231" s="21">
        <v>0</v>
      </c>
      <c r="AC231" s="21">
        <v>0</v>
      </c>
      <c r="AD231" s="21">
        <v>0</v>
      </c>
      <c r="AE231" s="21">
        <v>0</v>
      </c>
      <c r="AG231" s="21">
        <v>2.9320485577096891E-2</v>
      </c>
      <c r="AH231" s="21">
        <v>5.4705319585503398E-2</v>
      </c>
      <c r="AI231" s="21">
        <v>6.7555610682258266E-2</v>
      </c>
      <c r="AJ231" s="21">
        <v>3.7987770425700389E-2</v>
      </c>
      <c r="AK231" s="21">
        <v>0.10104401452031769</v>
      </c>
      <c r="AL231" s="21">
        <v>0</v>
      </c>
      <c r="AM231" s="21">
        <v>0.12889669226270201</v>
      </c>
    </row>
    <row r="232" spans="2:39" ht="16" x14ac:dyDescent="0.2">
      <c r="B232" s="20" t="s">
        <v>153</v>
      </c>
      <c r="C232" s="21">
        <v>0.26287503793438471</v>
      </c>
      <c r="D232" s="21">
        <v>0.1143435713797445</v>
      </c>
      <c r="E232" s="21">
        <v>0.37267513220195969</v>
      </c>
      <c r="F232" s="21">
        <v>0.30464455055031731</v>
      </c>
      <c r="G232" s="21">
        <v>0.3980246368776878</v>
      </c>
      <c r="H232" s="21">
        <v>0.23488756027257629</v>
      </c>
      <c r="I232" s="21">
        <v>0.1539218031083148</v>
      </c>
      <c r="K232" s="21">
        <v>0.2612514151032021</v>
      </c>
      <c r="L232" s="21">
        <v>0.26704643351792479</v>
      </c>
      <c r="N232" s="21">
        <v>2.2352490446651961E-2</v>
      </c>
      <c r="O232" s="21">
        <v>4.5849210271900288E-2</v>
      </c>
      <c r="P232" s="21">
        <v>4.5991187342680061E-2</v>
      </c>
      <c r="Q232" s="21">
        <v>6.2795735122651172E-2</v>
      </c>
      <c r="R232" s="21">
        <v>1.785861789248731E-2</v>
      </c>
      <c r="S232" s="21">
        <v>0.79968256986017616</v>
      </c>
      <c r="T232" s="21">
        <v>2.4683320184785081E-2</v>
      </c>
      <c r="U232" s="21">
        <v>9.6498144738022706E-2</v>
      </c>
      <c r="W232" s="21">
        <v>0</v>
      </c>
      <c r="X232" s="21">
        <v>0</v>
      </c>
      <c r="Y232" s="21">
        <v>0</v>
      </c>
      <c r="Z232" s="21">
        <v>0</v>
      </c>
      <c r="AA232" s="21">
        <v>0</v>
      </c>
      <c r="AB232" s="21">
        <v>1</v>
      </c>
      <c r="AC232" s="21">
        <v>0</v>
      </c>
      <c r="AD232" s="21">
        <v>0</v>
      </c>
      <c r="AE232" s="21">
        <v>0</v>
      </c>
      <c r="AG232" s="21">
        <v>0.31550557593756839</v>
      </c>
      <c r="AH232" s="21">
        <v>0.23483547241875491</v>
      </c>
      <c r="AI232" s="21">
        <v>0.24983323582687919</v>
      </c>
      <c r="AJ232" s="21">
        <v>0.31535086489920489</v>
      </c>
      <c r="AK232" s="21">
        <v>0.28598995921405101</v>
      </c>
      <c r="AL232" s="21">
        <v>0.2230367668236205</v>
      </c>
      <c r="AM232" s="21">
        <v>9.5335499268825716E-2</v>
      </c>
    </row>
    <row r="233" spans="2:39" ht="32" x14ac:dyDescent="0.2">
      <c r="B233" s="20" t="s">
        <v>154</v>
      </c>
      <c r="C233" s="21">
        <v>3.393288827374327E-3</v>
      </c>
      <c r="D233" s="21">
        <v>0</v>
      </c>
      <c r="E233" s="21">
        <v>2.0086980600108321E-2</v>
      </c>
      <c r="F233" s="21">
        <v>0</v>
      </c>
      <c r="G233" s="21">
        <v>0</v>
      </c>
      <c r="H233" s="21">
        <v>0</v>
      </c>
      <c r="I233" s="21">
        <v>0</v>
      </c>
      <c r="K233" s="21">
        <v>0</v>
      </c>
      <c r="L233" s="21">
        <v>6.6117819011566274E-3</v>
      </c>
      <c r="N233" s="21">
        <v>0</v>
      </c>
      <c r="O233" s="21">
        <v>0</v>
      </c>
      <c r="P233" s="21">
        <v>0</v>
      </c>
      <c r="Q233" s="21">
        <v>0</v>
      </c>
      <c r="R233" s="21">
        <v>0</v>
      </c>
      <c r="S233" s="21">
        <v>1.189368977740787E-2</v>
      </c>
      <c r="T233" s="21">
        <v>0</v>
      </c>
      <c r="U233" s="21">
        <v>0</v>
      </c>
      <c r="W233" s="21">
        <v>0</v>
      </c>
      <c r="X233" s="21">
        <v>0</v>
      </c>
      <c r="Y233" s="21">
        <v>0</v>
      </c>
      <c r="Z233" s="21">
        <v>0</v>
      </c>
      <c r="AA233" s="21">
        <v>0</v>
      </c>
      <c r="AB233" s="21">
        <v>0</v>
      </c>
      <c r="AC233" s="21">
        <v>0</v>
      </c>
      <c r="AD233" s="21">
        <v>0</v>
      </c>
      <c r="AE233" s="21">
        <v>0.157530609980993</v>
      </c>
      <c r="AG233" s="21">
        <v>2.0419502123056821E-2</v>
      </c>
      <c r="AH233" s="21">
        <v>0</v>
      </c>
      <c r="AI233" s="21">
        <v>0</v>
      </c>
      <c r="AJ233" s="21">
        <v>0</v>
      </c>
      <c r="AK233" s="21">
        <v>0</v>
      </c>
      <c r="AL233" s="21">
        <v>0</v>
      </c>
      <c r="AM233" s="21">
        <v>0</v>
      </c>
    </row>
    <row r="234" spans="2:39" ht="16" x14ac:dyDescent="0.2">
      <c r="B234" s="20" t="s">
        <v>125</v>
      </c>
      <c r="C234" s="21">
        <v>1.8147215762709761E-2</v>
      </c>
      <c r="D234" s="21">
        <v>0</v>
      </c>
      <c r="E234" s="21">
        <v>2.8428560706853751E-2</v>
      </c>
      <c r="F234" s="21">
        <v>0</v>
      </c>
      <c r="G234" s="21">
        <v>5.0072842785478258E-2</v>
      </c>
      <c r="H234" s="21">
        <v>1.3015050138641531E-2</v>
      </c>
      <c r="I234" s="21">
        <v>1.494141347454152E-2</v>
      </c>
      <c r="K234" s="21">
        <v>3.3328119578333558E-2</v>
      </c>
      <c r="L234" s="21">
        <v>4.0840052628772728E-3</v>
      </c>
      <c r="N234" s="21">
        <v>1.9684975945917109E-2</v>
      </c>
      <c r="O234" s="21">
        <v>1.929733793590117E-2</v>
      </c>
      <c r="P234" s="21">
        <v>8.2063238802579708E-2</v>
      </c>
      <c r="Q234" s="21">
        <v>0</v>
      </c>
      <c r="R234" s="21">
        <v>0</v>
      </c>
      <c r="S234" s="21">
        <v>7.3465659291432643E-3</v>
      </c>
      <c r="T234" s="21">
        <v>0</v>
      </c>
      <c r="U234" s="21">
        <v>2.863938049474828E-2</v>
      </c>
      <c r="W234" s="21">
        <v>0</v>
      </c>
      <c r="X234" s="21">
        <v>0</v>
      </c>
      <c r="Y234" s="21">
        <v>0</v>
      </c>
      <c r="Z234" s="21">
        <v>0</v>
      </c>
      <c r="AA234" s="21">
        <v>0</v>
      </c>
      <c r="AB234" s="21">
        <v>0</v>
      </c>
      <c r="AC234" s="21">
        <v>0</v>
      </c>
      <c r="AD234" s="21">
        <v>0</v>
      </c>
      <c r="AE234" s="21">
        <v>0.84246939001900711</v>
      </c>
      <c r="AG234" s="21">
        <v>0</v>
      </c>
      <c r="AH234" s="21">
        <v>1.6544180545826591E-2</v>
      </c>
      <c r="AI234" s="21">
        <v>3.560513366809364E-2</v>
      </c>
      <c r="AJ234" s="21">
        <v>3.4285051978016519E-2</v>
      </c>
      <c r="AK234" s="21">
        <v>1.1113061620220761E-2</v>
      </c>
      <c r="AL234" s="21">
        <v>0</v>
      </c>
      <c r="AM234" s="21">
        <v>0</v>
      </c>
    </row>
    <row r="235" spans="2:39" ht="16" x14ac:dyDescent="0.2">
      <c r="B235" s="20" t="s">
        <v>176</v>
      </c>
      <c r="C235" s="21">
        <v>8.6751029278510111E-2</v>
      </c>
      <c r="D235" s="21">
        <v>0.20151537379572609</v>
      </c>
      <c r="E235" s="21">
        <v>8.342853348374954E-2</v>
      </c>
      <c r="F235" s="21">
        <v>4.859289909284184E-2</v>
      </c>
      <c r="G235" s="21">
        <v>5.5261292052749468E-2</v>
      </c>
      <c r="H235" s="21">
        <v>5.1965787112082377E-2</v>
      </c>
      <c r="I235" s="21">
        <v>0.1081864384844855</v>
      </c>
      <c r="K235" s="21">
        <v>8.0715811619198927E-2</v>
      </c>
      <c r="L235" s="21">
        <v>9.3288355510004792E-2</v>
      </c>
      <c r="N235" s="21">
        <v>9.2840512416875548E-2</v>
      </c>
      <c r="O235" s="21">
        <v>3.1878107204479568E-2</v>
      </c>
      <c r="P235" s="21">
        <v>3.3785409956003487E-2</v>
      </c>
      <c r="Q235" s="21">
        <v>0</v>
      </c>
      <c r="R235" s="21">
        <v>0</v>
      </c>
      <c r="S235" s="21">
        <v>0</v>
      </c>
      <c r="T235" s="21">
        <v>0.17956224222571421</v>
      </c>
      <c r="U235" s="21">
        <v>0.41897040254168932</v>
      </c>
      <c r="W235" s="21">
        <v>0</v>
      </c>
      <c r="X235" s="21">
        <v>0</v>
      </c>
      <c r="Y235" s="21">
        <v>0</v>
      </c>
      <c r="Z235" s="21">
        <v>0</v>
      </c>
      <c r="AA235" s="21">
        <v>0</v>
      </c>
      <c r="AB235" s="21">
        <v>0</v>
      </c>
      <c r="AC235" s="21">
        <v>1</v>
      </c>
      <c r="AD235" s="21">
        <v>0</v>
      </c>
      <c r="AE235" s="21">
        <v>0</v>
      </c>
      <c r="AG235" s="21">
        <v>5.4141543436089713E-2</v>
      </c>
      <c r="AH235" s="21">
        <v>0.10503517208504309</v>
      </c>
      <c r="AI235" s="21">
        <v>7.4030550937935674E-2</v>
      </c>
      <c r="AJ235" s="21">
        <v>0</v>
      </c>
      <c r="AK235" s="21">
        <v>0.14776366441560629</v>
      </c>
      <c r="AL235" s="21">
        <v>0</v>
      </c>
      <c r="AM235" s="21">
        <v>0.1675763596075148</v>
      </c>
    </row>
    <row r="236" spans="2:39" ht="16" x14ac:dyDescent="0.2">
      <c r="B236" s="20" t="s">
        <v>145</v>
      </c>
      <c r="C236" s="21">
        <v>8.8319872990320278E-2</v>
      </c>
      <c r="D236" s="21">
        <v>0.16738951856255799</v>
      </c>
      <c r="E236" s="21">
        <v>3.5755133454280157E-2</v>
      </c>
      <c r="F236" s="21">
        <v>7.4693089809264951E-2</v>
      </c>
      <c r="G236" s="21">
        <v>6.0240806697602421E-2</v>
      </c>
      <c r="H236" s="21">
        <v>0.163780712304919</v>
      </c>
      <c r="I236" s="21">
        <v>6.6462705978736963E-2</v>
      </c>
      <c r="K236" s="21">
        <v>2.668057634482714E-2</v>
      </c>
      <c r="L236" s="21">
        <v>0.1410074070872136</v>
      </c>
      <c r="N236" s="21">
        <v>5.3329617105960167E-2</v>
      </c>
      <c r="O236" s="21">
        <v>6.7333056112088494E-2</v>
      </c>
      <c r="P236" s="21">
        <v>0.1101316884719665</v>
      </c>
      <c r="Q236" s="21">
        <v>7.1075987682754874E-2</v>
      </c>
      <c r="R236" s="21">
        <v>4.0730607003038273E-2</v>
      </c>
      <c r="S236" s="21">
        <v>4.5781104885026007E-2</v>
      </c>
      <c r="T236" s="21">
        <v>0.703162870355307</v>
      </c>
      <c r="U236" s="21">
        <v>7.9692841815202919E-2</v>
      </c>
      <c r="W236" s="21">
        <v>0</v>
      </c>
      <c r="X236" s="21">
        <v>0</v>
      </c>
      <c r="Y236" s="21">
        <v>0</v>
      </c>
      <c r="Z236" s="21">
        <v>0</v>
      </c>
      <c r="AA236" s="21">
        <v>0</v>
      </c>
      <c r="AB236" s="21">
        <v>0</v>
      </c>
      <c r="AC236" s="21">
        <v>0</v>
      </c>
      <c r="AD236" s="21">
        <v>1</v>
      </c>
      <c r="AE236" s="21">
        <v>0</v>
      </c>
      <c r="AG236" s="21">
        <v>0.1272029614788677</v>
      </c>
      <c r="AH236" s="21">
        <v>6.9525851442572215E-2</v>
      </c>
      <c r="AI236" s="21">
        <v>1.8071391225940401E-2</v>
      </c>
      <c r="AJ236" s="21">
        <v>0.103106352090826</v>
      </c>
      <c r="AK236" s="21">
        <v>8.5210210358167282E-2</v>
      </c>
      <c r="AL236" s="21">
        <v>0</v>
      </c>
      <c r="AM236" s="21">
        <v>0.26343630342951668</v>
      </c>
    </row>
    <row r="238" spans="2:39" ht="128" x14ac:dyDescent="0.2">
      <c r="B238" s="17" t="s">
        <v>177</v>
      </c>
    </row>
    <row r="239" spans="2:39" ht="16" x14ac:dyDescent="0.2">
      <c r="B239" s="18" t="s">
        <v>18</v>
      </c>
    </row>
    <row r="240" spans="2:39" x14ac:dyDescent="0.2">
      <c r="B240" s="13" t="s">
        <v>53</v>
      </c>
      <c r="C240" s="19">
        <v>406</v>
      </c>
      <c r="D240" s="19">
        <v>16</v>
      </c>
      <c r="E240" s="19">
        <v>63</v>
      </c>
      <c r="F240" s="19">
        <v>86</v>
      </c>
      <c r="G240" s="19">
        <v>73</v>
      </c>
      <c r="H240" s="19">
        <v>87</v>
      </c>
      <c r="I240" s="19">
        <v>81</v>
      </c>
      <c r="K240" s="19">
        <v>185</v>
      </c>
      <c r="L240" s="19">
        <v>219</v>
      </c>
      <c r="N240" s="19">
        <v>33</v>
      </c>
      <c r="O240" s="19">
        <v>99</v>
      </c>
      <c r="P240" s="19">
        <v>23</v>
      </c>
      <c r="Q240" s="19">
        <v>12</v>
      </c>
      <c r="R240" s="19">
        <v>38</v>
      </c>
      <c r="S240" s="19">
        <v>132</v>
      </c>
      <c r="T240" s="19">
        <v>15</v>
      </c>
      <c r="U240" s="19">
        <v>54</v>
      </c>
      <c r="W240" s="19">
        <v>28</v>
      </c>
      <c r="X240" s="19">
        <v>72</v>
      </c>
      <c r="Y240" s="19">
        <v>18</v>
      </c>
      <c r="Z240" s="19">
        <v>21</v>
      </c>
      <c r="AA240" s="19">
        <v>69</v>
      </c>
      <c r="AB240" s="19">
        <v>124</v>
      </c>
      <c r="AC240" s="19">
        <v>27</v>
      </c>
      <c r="AD240" s="19">
        <v>40</v>
      </c>
      <c r="AE240" s="19">
        <v>7</v>
      </c>
      <c r="AG240" s="19">
        <v>74</v>
      </c>
      <c r="AH240" s="19">
        <v>89</v>
      </c>
      <c r="AI240" s="19">
        <v>84</v>
      </c>
      <c r="AJ240" s="19">
        <v>54</v>
      </c>
      <c r="AK240" s="19">
        <v>73</v>
      </c>
      <c r="AL240" s="19">
        <v>3</v>
      </c>
      <c r="AM240" s="19">
        <v>29</v>
      </c>
    </row>
    <row r="241" spans="2:39" x14ac:dyDescent="0.2">
      <c r="B241" s="15" t="s">
        <v>54</v>
      </c>
      <c r="C241" s="19">
        <v>406</v>
      </c>
      <c r="D241" s="19">
        <v>44</v>
      </c>
      <c r="E241" s="19">
        <v>69</v>
      </c>
      <c r="F241" s="19">
        <v>69</v>
      </c>
      <c r="G241" s="19">
        <v>62</v>
      </c>
      <c r="H241" s="19">
        <v>65</v>
      </c>
      <c r="I241" s="19">
        <v>96</v>
      </c>
      <c r="K241" s="19">
        <v>196</v>
      </c>
      <c r="L241" s="19">
        <v>208</v>
      </c>
      <c r="N241" s="19">
        <v>37</v>
      </c>
      <c r="O241" s="19">
        <v>101</v>
      </c>
      <c r="P241" s="19">
        <v>26</v>
      </c>
      <c r="Q241" s="19">
        <v>10</v>
      </c>
      <c r="R241" s="19">
        <v>41</v>
      </c>
      <c r="S241" s="19">
        <v>116</v>
      </c>
      <c r="T241" s="19">
        <v>17</v>
      </c>
      <c r="U241" s="19">
        <v>59</v>
      </c>
      <c r="W241" s="19">
        <v>28</v>
      </c>
      <c r="X241" s="19">
        <v>78</v>
      </c>
      <c r="Y241" s="19">
        <v>21</v>
      </c>
      <c r="Z241" s="19">
        <v>26</v>
      </c>
      <c r="AA241" s="19">
        <v>66</v>
      </c>
      <c r="AB241" s="19">
        <v>107</v>
      </c>
      <c r="AC241" s="19">
        <v>35</v>
      </c>
      <c r="AD241" s="19">
        <v>36</v>
      </c>
      <c r="AE241" s="19">
        <v>9</v>
      </c>
      <c r="AG241" s="19">
        <v>67</v>
      </c>
      <c r="AH241" s="19">
        <v>87</v>
      </c>
      <c r="AI241" s="19">
        <v>88</v>
      </c>
      <c r="AJ241" s="19">
        <v>57</v>
      </c>
      <c r="AK241" s="19">
        <v>77</v>
      </c>
      <c r="AL241" s="19">
        <v>3</v>
      </c>
      <c r="AM241" s="19">
        <v>28</v>
      </c>
    </row>
    <row r="242" spans="2:39" ht="32" x14ac:dyDescent="0.2">
      <c r="B242" s="20" t="s">
        <v>178</v>
      </c>
      <c r="C242" s="21">
        <v>0.31387738554173561</v>
      </c>
      <c r="D242" s="21">
        <v>0.18979460938459</v>
      </c>
      <c r="E242" s="21">
        <v>0.18775002984094979</v>
      </c>
      <c r="F242" s="21">
        <v>0.30642222080960418</v>
      </c>
      <c r="G242" s="21">
        <v>0.35707735897377052</v>
      </c>
      <c r="H242" s="21">
        <v>0.34263345419993818</v>
      </c>
      <c r="I242" s="21">
        <v>0.41804837855850863</v>
      </c>
      <c r="K242" s="21">
        <v>0.31197366530774412</v>
      </c>
      <c r="L242" s="21">
        <v>0.31882534107872751</v>
      </c>
      <c r="N242" s="21">
        <v>0.57626217752400655</v>
      </c>
      <c r="O242" s="21">
        <v>8.6817671274894134E-2</v>
      </c>
      <c r="P242" s="21">
        <v>0.1670024248297525</v>
      </c>
      <c r="Q242" s="21">
        <v>0.25095310536228532</v>
      </c>
      <c r="R242" s="21">
        <v>0.50521355959190317</v>
      </c>
      <c r="S242" s="21">
        <v>0.29211140187518159</v>
      </c>
      <c r="T242" s="21">
        <v>0.34131561168895203</v>
      </c>
      <c r="U242" s="21">
        <v>0.51878651100203299</v>
      </c>
      <c r="W242" s="21">
        <v>0.59810770558067261</v>
      </c>
      <c r="X242" s="21">
        <v>1.2287339274341551E-2</v>
      </c>
      <c r="Y242" s="21">
        <v>6.6054074967527923E-2</v>
      </c>
      <c r="Z242" s="21">
        <v>0.39127644338421569</v>
      </c>
      <c r="AA242" s="21">
        <v>0.5099792526778214</v>
      </c>
      <c r="AB242" s="21">
        <v>0.28910957199758802</v>
      </c>
      <c r="AC242" s="21">
        <v>0.49985842495277072</v>
      </c>
      <c r="AD242" s="21">
        <v>0.27347206548910719</v>
      </c>
      <c r="AE242" s="21">
        <v>0.67776469401323203</v>
      </c>
      <c r="AG242" s="21">
        <v>0.23897739030872919</v>
      </c>
      <c r="AH242" s="21">
        <v>0.36454631202522231</v>
      </c>
      <c r="AI242" s="21">
        <v>0.28255026156826341</v>
      </c>
      <c r="AJ242" s="21">
        <v>0.30110102009383771</v>
      </c>
      <c r="AK242" s="21">
        <v>0.35637126275568448</v>
      </c>
      <c r="AL242" s="21">
        <v>0</v>
      </c>
      <c r="AM242" s="21">
        <v>0.37655486213327238</v>
      </c>
    </row>
    <row r="243" spans="2:39" ht="16" x14ac:dyDescent="0.2">
      <c r="B243" s="20" t="s">
        <v>165</v>
      </c>
      <c r="C243" s="21">
        <v>4.057823204966568E-2</v>
      </c>
      <c r="D243" s="21">
        <v>5.0260594486534312E-2</v>
      </c>
      <c r="E243" s="21">
        <v>2.424556468024882E-2</v>
      </c>
      <c r="F243" s="21">
        <v>4.1401278655049098E-2</v>
      </c>
      <c r="G243" s="21">
        <v>5.6035919335672223E-2</v>
      </c>
      <c r="H243" s="21">
        <v>4.0977305263513689E-2</v>
      </c>
      <c r="I243" s="21">
        <v>3.6910042197462523E-2</v>
      </c>
      <c r="K243" s="21">
        <v>2.791959474511085E-2</v>
      </c>
      <c r="L243" s="21">
        <v>5.2866010397743531E-2</v>
      </c>
      <c r="N243" s="21">
        <v>1.8791780156333392E-2</v>
      </c>
      <c r="O243" s="21">
        <v>2.1431807049366879E-2</v>
      </c>
      <c r="P243" s="21">
        <v>2.6303967288567161E-2</v>
      </c>
      <c r="Q243" s="21">
        <v>0</v>
      </c>
      <c r="R243" s="21">
        <v>6.4027006926205568E-2</v>
      </c>
      <c r="S243" s="21">
        <v>5.6240259166853337E-2</v>
      </c>
      <c r="T243" s="21">
        <v>0.1309786634171515</v>
      </c>
      <c r="U243" s="21">
        <v>2.7084970829864202E-2</v>
      </c>
      <c r="W243" s="21">
        <v>6.6639020436911237E-2</v>
      </c>
      <c r="X243" s="21">
        <v>0</v>
      </c>
      <c r="Y243" s="21">
        <v>0</v>
      </c>
      <c r="Z243" s="21">
        <v>0</v>
      </c>
      <c r="AA243" s="21">
        <v>5.5979266806111962E-2</v>
      </c>
      <c r="AB243" s="21">
        <v>6.935691939695382E-2</v>
      </c>
      <c r="AC243" s="21">
        <v>2.0102553567251161E-2</v>
      </c>
      <c r="AD243" s="21">
        <v>7.7412107426216181E-2</v>
      </c>
      <c r="AE243" s="21">
        <v>0</v>
      </c>
      <c r="AG243" s="21">
        <v>6.4120605291300134E-2</v>
      </c>
      <c r="AH243" s="21">
        <v>3.2032610564201952E-2</v>
      </c>
      <c r="AI243" s="21">
        <v>1.6509897946213461E-2</v>
      </c>
      <c r="AJ243" s="21">
        <v>2.1279863254283469E-2</v>
      </c>
      <c r="AK243" s="21">
        <v>5.1267852227318549E-2</v>
      </c>
      <c r="AL243" s="21">
        <v>0</v>
      </c>
      <c r="AM243" s="21">
        <v>0.1008398974680367</v>
      </c>
    </row>
    <row r="244" spans="2:39" ht="16" x14ac:dyDescent="0.2">
      <c r="B244" s="20" t="s">
        <v>166</v>
      </c>
      <c r="C244" s="21">
        <v>7.1558657737846171E-2</v>
      </c>
      <c r="D244" s="21">
        <v>0.1128514913434181</v>
      </c>
      <c r="E244" s="21">
        <v>1.141180897027063E-2</v>
      </c>
      <c r="F244" s="21">
        <v>0.1187061452003642</v>
      </c>
      <c r="G244" s="21">
        <v>9.5418115902122888E-2</v>
      </c>
      <c r="H244" s="21">
        <v>3.9406364421383192E-2</v>
      </c>
      <c r="I244" s="21">
        <v>6.8016471312743354E-2</v>
      </c>
      <c r="K244" s="21">
        <v>8.4393610908924152E-2</v>
      </c>
      <c r="L244" s="21">
        <v>5.6207898712212552E-2</v>
      </c>
      <c r="N244" s="21">
        <v>0.1133058055087524</v>
      </c>
      <c r="O244" s="21">
        <v>9.2636505727843918E-2</v>
      </c>
      <c r="P244" s="21">
        <v>9.469564021875157E-2</v>
      </c>
      <c r="Q244" s="21">
        <v>0.1495402850858894</v>
      </c>
      <c r="R244" s="21">
        <v>2.9683421898471288E-2</v>
      </c>
      <c r="S244" s="21">
        <v>8.2260605330148062E-2</v>
      </c>
      <c r="T244" s="21">
        <v>5.1615392405407211E-2</v>
      </c>
      <c r="U244" s="21">
        <v>0</v>
      </c>
      <c r="W244" s="21">
        <v>0.1130665435376757</v>
      </c>
      <c r="X244" s="21">
        <v>2.9166085027505451E-2</v>
      </c>
      <c r="Y244" s="21">
        <v>0.27885565163941572</v>
      </c>
      <c r="Z244" s="21">
        <v>0.17737260589026879</v>
      </c>
      <c r="AA244" s="21">
        <v>3.2315082091054298E-2</v>
      </c>
      <c r="AB244" s="21">
        <v>8.6813620926086854E-2</v>
      </c>
      <c r="AC244" s="21">
        <v>0</v>
      </c>
      <c r="AD244" s="21">
        <v>2.427640282071215E-2</v>
      </c>
      <c r="AE244" s="21">
        <v>8.2352348002887502E-2</v>
      </c>
      <c r="AG244" s="21">
        <v>0.1123435093759669</v>
      </c>
      <c r="AH244" s="21">
        <v>7.7485432006863267E-2</v>
      </c>
      <c r="AI244" s="21">
        <v>6.3697300989141364E-2</v>
      </c>
      <c r="AJ244" s="21">
        <v>4.5420277213120412E-2</v>
      </c>
      <c r="AK244" s="21">
        <v>5.0985317416174097E-2</v>
      </c>
      <c r="AL244" s="21">
        <v>0.2230367668236205</v>
      </c>
      <c r="AM244" s="21">
        <v>7.4198733009516751E-2</v>
      </c>
    </row>
    <row r="245" spans="2:39" ht="16" x14ac:dyDescent="0.2">
      <c r="B245" s="20" t="s">
        <v>167</v>
      </c>
      <c r="C245" s="21">
        <v>6.1511293624615132E-2</v>
      </c>
      <c r="D245" s="21">
        <v>0</v>
      </c>
      <c r="E245" s="21">
        <v>5.869482805197803E-2</v>
      </c>
      <c r="F245" s="21">
        <v>4.5669551632537358E-2</v>
      </c>
      <c r="G245" s="21">
        <v>0.10138603347226249</v>
      </c>
      <c r="H245" s="21">
        <v>8.9942367608074503E-2</v>
      </c>
      <c r="I245" s="21">
        <v>5.7825544168791002E-2</v>
      </c>
      <c r="K245" s="21">
        <v>6.3950430688541282E-2</v>
      </c>
      <c r="L245" s="21">
        <v>5.9841931377041732E-2</v>
      </c>
      <c r="N245" s="21">
        <v>1.9737335144940461E-2</v>
      </c>
      <c r="O245" s="21">
        <v>6.8225081270101101E-2</v>
      </c>
      <c r="P245" s="21">
        <v>0.1115804821635548</v>
      </c>
      <c r="Q245" s="21">
        <v>0.16162057538694161</v>
      </c>
      <c r="R245" s="21">
        <v>3.919684258920772E-2</v>
      </c>
      <c r="S245" s="21">
        <v>7.7063603509153061E-2</v>
      </c>
      <c r="T245" s="21">
        <v>0</v>
      </c>
      <c r="U245" s="21">
        <v>3.9614632922066087E-2</v>
      </c>
      <c r="W245" s="21">
        <v>2.036242569641853E-2</v>
      </c>
      <c r="X245" s="21">
        <v>0</v>
      </c>
      <c r="Y245" s="21">
        <v>6.1829806623146882E-2</v>
      </c>
      <c r="Z245" s="21">
        <v>0.1203195559603622</v>
      </c>
      <c r="AA245" s="21">
        <v>8.8011260240582562E-2</v>
      </c>
      <c r="AB245" s="21">
        <v>9.2910831010353398E-2</v>
      </c>
      <c r="AC245" s="21">
        <v>7.0777454491111433E-2</v>
      </c>
      <c r="AD245" s="21">
        <v>4.7964621952161939E-2</v>
      </c>
      <c r="AE245" s="21">
        <v>0</v>
      </c>
      <c r="AG245" s="21">
        <v>8.5335573406147308E-2</v>
      </c>
      <c r="AH245" s="21">
        <v>4.6095010166516397E-2</v>
      </c>
      <c r="AI245" s="21">
        <v>8.7102770520125591E-2</v>
      </c>
      <c r="AJ245" s="21">
        <v>3.460360413710311E-2</v>
      </c>
      <c r="AK245" s="21">
        <v>5.9478581917773769E-2</v>
      </c>
      <c r="AL245" s="21">
        <v>0</v>
      </c>
      <c r="AM245" s="21">
        <v>3.7494499428702047E-2</v>
      </c>
    </row>
    <row r="246" spans="2:39" ht="16" x14ac:dyDescent="0.2">
      <c r="B246" s="20" t="s">
        <v>168</v>
      </c>
      <c r="C246" s="21">
        <v>7.0970303974643351E-2</v>
      </c>
      <c r="D246" s="21">
        <v>0.13831201427145401</v>
      </c>
      <c r="E246" s="21">
        <v>0.13457373803971409</v>
      </c>
      <c r="F246" s="21">
        <v>4.3167024771871121E-2</v>
      </c>
      <c r="G246" s="21">
        <v>1.535322521746587E-2</v>
      </c>
      <c r="H246" s="21">
        <v>4.5207421783766431E-2</v>
      </c>
      <c r="I246" s="21">
        <v>6.8483464255602686E-2</v>
      </c>
      <c r="K246" s="21">
        <v>7.0617264162420687E-2</v>
      </c>
      <c r="L246" s="21">
        <v>7.2016437957932125E-2</v>
      </c>
      <c r="N246" s="21">
        <v>0</v>
      </c>
      <c r="O246" s="21">
        <v>1.9690573614930668E-2</v>
      </c>
      <c r="P246" s="21">
        <v>0.2446167159861595</v>
      </c>
      <c r="Q246" s="21">
        <v>0</v>
      </c>
      <c r="R246" s="21">
        <v>0.1555347520281872</v>
      </c>
      <c r="S246" s="21">
        <v>9.240934606655779E-2</v>
      </c>
      <c r="T246" s="21">
        <v>0</v>
      </c>
      <c r="U246" s="21">
        <v>5.673133985067072E-2</v>
      </c>
      <c r="W246" s="21">
        <v>0</v>
      </c>
      <c r="X246" s="21">
        <v>7.4745733750743891E-3</v>
      </c>
      <c r="Y246" s="21">
        <v>0.30161308427846101</v>
      </c>
      <c r="Z246" s="21">
        <v>0</v>
      </c>
      <c r="AA246" s="21">
        <v>0.10469609249020299</v>
      </c>
      <c r="AB246" s="21">
        <v>8.008607328240834E-2</v>
      </c>
      <c r="AC246" s="21">
        <v>7.8440970098389753E-2</v>
      </c>
      <c r="AD246" s="21">
        <v>9.995758309804148E-2</v>
      </c>
      <c r="AE246" s="21">
        <v>0</v>
      </c>
      <c r="AG246" s="21">
        <v>0.1247553818082875</v>
      </c>
      <c r="AH246" s="21">
        <v>7.5274859205066325E-2</v>
      </c>
      <c r="AI246" s="21">
        <v>7.1650945938479732E-2</v>
      </c>
      <c r="AJ246" s="21">
        <v>3.3979377700850591E-2</v>
      </c>
      <c r="AK246" s="21">
        <v>6.8104723879295462E-2</v>
      </c>
      <c r="AL246" s="21">
        <v>0</v>
      </c>
      <c r="AM246" s="21">
        <v>1.478352544913673E-2</v>
      </c>
    </row>
    <row r="247" spans="2:39" ht="16" x14ac:dyDescent="0.2">
      <c r="B247" s="20" t="s">
        <v>169</v>
      </c>
      <c r="C247" s="21">
        <v>0.1337789191734316</v>
      </c>
      <c r="D247" s="21">
        <v>0.3231825217868306</v>
      </c>
      <c r="E247" s="21">
        <v>0.13011758335750601</v>
      </c>
      <c r="F247" s="21">
        <v>9.0955047328907523E-2</v>
      </c>
      <c r="G247" s="21">
        <v>7.7873589472626278E-2</v>
      </c>
      <c r="H247" s="21">
        <v>0.15602113609499499</v>
      </c>
      <c r="I247" s="21">
        <v>0.1019150605154627</v>
      </c>
      <c r="K247" s="21">
        <v>0.1097385558118492</v>
      </c>
      <c r="L247" s="21">
        <v>0.1516409104981532</v>
      </c>
      <c r="N247" s="21">
        <v>0.18834352446463321</v>
      </c>
      <c r="O247" s="21">
        <v>0.11819117495615331</v>
      </c>
      <c r="P247" s="21">
        <v>8.8063456018190003E-2</v>
      </c>
      <c r="Q247" s="21">
        <v>0.14242257625128901</v>
      </c>
      <c r="R247" s="21">
        <v>3.7007561815735023E-2</v>
      </c>
      <c r="S247" s="21">
        <v>0.16041067393147601</v>
      </c>
      <c r="T247" s="21">
        <v>0.40450724028152768</v>
      </c>
      <c r="U247" s="21">
        <v>8.2737152656418109E-2</v>
      </c>
      <c r="W247" s="21">
        <v>0.114781076061177</v>
      </c>
      <c r="X247" s="21">
        <v>7.2307225174829112E-2</v>
      </c>
      <c r="Y247" s="21">
        <v>4.8779637619866943E-2</v>
      </c>
      <c r="Z247" s="21">
        <v>5.2749208128356102E-2</v>
      </c>
      <c r="AA247" s="21">
        <v>4.3110065855900277E-2</v>
      </c>
      <c r="AB247" s="21">
        <v>0.19108333248662801</v>
      </c>
      <c r="AC247" s="21">
        <v>0.22468519885514029</v>
      </c>
      <c r="AD247" s="21">
        <v>0.31087541426212678</v>
      </c>
      <c r="AE247" s="21">
        <v>8.2352348002887502E-2</v>
      </c>
      <c r="AG247" s="21">
        <v>9.8512094946288195E-2</v>
      </c>
      <c r="AH247" s="21">
        <v>0.12071971495063109</v>
      </c>
      <c r="AI247" s="21">
        <v>0.12075074986168451</v>
      </c>
      <c r="AJ247" s="21">
        <v>0.14365370963363869</v>
      </c>
      <c r="AK247" s="21">
        <v>0.20813137155587369</v>
      </c>
      <c r="AL247" s="21">
        <v>0</v>
      </c>
      <c r="AM247" s="21">
        <v>8.9067176931325029E-2</v>
      </c>
    </row>
    <row r="248" spans="2:39" ht="16" x14ac:dyDescent="0.2">
      <c r="B248" s="20" t="s">
        <v>170</v>
      </c>
      <c r="C248" s="21">
        <v>4.4573605731011039E-2</v>
      </c>
      <c r="D248" s="21">
        <v>6.1368896230282161E-2</v>
      </c>
      <c r="E248" s="21">
        <v>8.4407212336081852E-2</v>
      </c>
      <c r="F248" s="21">
        <v>4.6746198306397403E-2</v>
      </c>
      <c r="G248" s="21">
        <v>5.3092833865606703E-2</v>
      </c>
      <c r="H248" s="21">
        <v>2.6396153467965689E-2</v>
      </c>
      <c r="I248" s="21">
        <v>1.3827782966143891E-2</v>
      </c>
      <c r="K248" s="21">
        <v>2.796786709476776E-2</v>
      </c>
      <c r="L248" s="21">
        <v>6.0605647774612879E-2</v>
      </c>
      <c r="N248" s="21">
        <v>0</v>
      </c>
      <c r="O248" s="21">
        <v>4.0633417357768403E-2</v>
      </c>
      <c r="P248" s="21">
        <v>0.1188780960241177</v>
      </c>
      <c r="Q248" s="21">
        <v>0.1615917351081885</v>
      </c>
      <c r="R248" s="21">
        <v>1.041395365210071E-2</v>
      </c>
      <c r="S248" s="21">
        <v>3.9561597455327509E-2</v>
      </c>
      <c r="T248" s="21">
        <v>0</v>
      </c>
      <c r="U248" s="21">
        <v>7.2861732522366149E-2</v>
      </c>
      <c r="W248" s="21">
        <v>0</v>
      </c>
      <c r="X248" s="21">
        <v>3.2036811916978089E-2</v>
      </c>
      <c r="Y248" s="21">
        <v>0.1515038411443029</v>
      </c>
      <c r="Z248" s="21">
        <v>0.16312027174732591</v>
      </c>
      <c r="AA248" s="21">
        <v>3.0150864370949149E-2</v>
      </c>
      <c r="AB248" s="21">
        <v>4.9570718900862822E-2</v>
      </c>
      <c r="AC248" s="21">
        <v>0</v>
      </c>
      <c r="AD248" s="21">
        <v>2.3411387234311309E-2</v>
      </c>
      <c r="AE248" s="21">
        <v>0</v>
      </c>
      <c r="AG248" s="21">
        <v>1.2442564646676131E-2</v>
      </c>
      <c r="AH248" s="21">
        <v>2.7833039728634341E-2</v>
      </c>
      <c r="AI248" s="21">
        <v>7.9391445849878298E-2</v>
      </c>
      <c r="AJ248" s="21">
        <v>5.9058749791030582E-2</v>
      </c>
      <c r="AK248" s="21">
        <v>6.4457277163756134E-3</v>
      </c>
      <c r="AL248" s="21">
        <v>0</v>
      </c>
      <c r="AM248" s="21">
        <v>0.1456594190878106</v>
      </c>
    </row>
    <row r="249" spans="2:39" ht="16" x14ac:dyDescent="0.2">
      <c r="B249" s="20" t="s">
        <v>171</v>
      </c>
      <c r="C249" s="21">
        <v>7.2385152943462705E-2</v>
      </c>
      <c r="D249" s="21">
        <v>6.1368896230282161E-2</v>
      </c>
      <c r="E249" s="21">
        <v>4.017396120021665E-2</v>
      </c>
      <c r="F249" s="21">
        <v>6.2638916306551037E-2</v>
      </c>
      <c r="G249" s="21">
        <v>9.5208843154667169E-2</v>
      </c>
      <c r="H249" s="21">
        <v>9.62045170555903E-2</v>
      </c>
      <c r="I249" s="21">
        <v>7.6385431509967919E-2</v>
      </c>
      <c r="K249" s="21">
        <v>5.8340935086467108E-2</v>
      </c>
      <c r="L249" s="21">
        <v>8.629355117234179E-2</v>
      </c>
      <c r="N249" s="21">
        <v>1.8917978346105261E-2</v>
      </c>
      <c r="O249" s="21">
        <v>5.749915861185622E-2</v>
      </c>
      <c r="P249" s="21">
        <v>4.453926870083879E-2</v>
      </c>
      <c r="Q249" s="21">
        <v>0.13387172280540599</v>
      </c>
      <c r="R249" s="21">
        <v>4.8505303977547827E-2</v>
      </c>
      <c r="S249" s="21">
        <v>9.2862298355550404E-2</v>
      </c>
      <c r="T249" s="21">
        <v>0</v>
      </c>
      <c r="U249" s="21">
        <v>0.1304405002626397</v>
      </c>
      <c r="W249" s="21">
        <v>1.9905603195350501E-2</v>
      </c>
      <c r="X249" s="21">
        <v>0.11864233059478289</v>
      </c>
      <c r="Y249" s="21">
        <v>0</v>
      </c>
      <c r="Z249" s="21">
        <v>5.2749208128356102E-2</v>
      </c>
      <c r="AA249" s="21">
        <v>6.0157217043484312E-2</v>
      </c>
      <c r="AB249" s="21">
        <v>7.3382699121933403E-2</v>
      </c>
      <c r="AC249" s="21">
        <v>7.6579080378168282E-2</v>
      </c>
      <c r="AD249" s="21">
        <v>6.5996496390556214E-2</v>
      </c>
      <c r="AE249" s="21">
        <v>0.157530609980993</v>
      </c>
      <c r="AG249" s="21">
        <v>0.15263640810410639</v>
      </c>
      <c r="AH249" s="21">
        <v>7.526037063413453E-2</v>
      </c>
      <c r="AI249" s="21">
        <v>3.957795386151277E-2</v>
      </c>
      <c r="AJ249" s="21">
        <v>0.1121147982792649</v>
      </c>
      <c r="AK249" s="21">
        <v>3.5137340109324761E-2</v>
      </c>
      <c r="AL249" s="21">
        <v>0</v>
      </c>
      <c r="AM249" s="21">
        <v>0</v>
      </c>
    </row>
    <row r="250" spans="2:39" ht="16" x14ac:dyDescent="0.2">
      <c r="B250" s="20" t="s">
        <v>172</v>
      </c>
      <c r="C250" s="21">
        <v>6.2995621775902039E-2</v>
      </c>
      <c r="D250" s="21">
        <v>0</v>
      </c>
      <c r="E250" s="21">
        <v>0.1199772806482509</v>
      </c>
      <c r="F250" s="21">
        <v>9.475924238204389E-2</v>
      </c>
      <c r="G250" s="21">
        <v>4.1496538002770603E-2</v>
      </c>
      <c r="H250" s="21">
        <v>7.0927051283954837E-2</v>
      </c>
      <c r="I250" s="21">
        <v>3.6910042197462523E-2</v>
      </c>
      <c r="K250" s="21">
        <v>6.9183972897030155E-2</v>
      </c>
      <c r="L250" s="21">
        <v>5.7822889651710382E-2</v>
      </c>
      <c r="N250" s="21">
        <v>0</v>
      </c>
      <c r="O250" s="21">
        <v>0.13386490329976691</v>
      </c>
      <c r="P250" s="21">
        <v>7.4098702126625837E-2</v>
      </c>
      <c r="Q250" s="21">
        <v>0</v>
      </c>
      <c r="R250" s="21">
        <v>4.0787527063233818E-2</v>
      </c>
      <c r="S250" s="21">
        <v>4.7532116239750358E-2</v>
      </c>
      <c r="T250" s="21">
        <v>0</v>
      </c>
      <c r="U250" s="21">
        <v>4.9765181950458669E-2</v>
      </c>
      <c r="W250" s="21">
        <v>3.3473486769801747E-2</v>
      </c>
      <c r="X250" s="21">
        <v>0.191635426638428</v>
      </c>
      <c r="Y250" s="21">
        <v>9.1363903727278775E-2</v>
      </c>
      <c r="Z250" s="21">
        <v>0</v>
      </c>
      <c r="AA250" s="21">
        <v>3.9715169583262259E-2</v>
      </c>
      <c r="AB250" s="21">
        <v>2.9729200112751729E-2</v>
      </c>
      <c r="AC250" s="21">
        <v>2.955631765716818E-2</v>
      </c>
      <c r="AD250" s="21">
        <v>2.7157488614394341E-2</v>
      </c>
      <c r="AE250" s="21">
        <v>0</v>
      </c>
      <c r="AG250" s="21">
        <v>4.3382626497269379E-2</v>
      </c>
      <c r="AH250" s="21">
        <v>2.7019942314131028E-2</v>
      </c>
      <c r="AI250" s="21">
        <v>0.10320629543842171</v>
      </c>
      <c r="AJ250" s="21">
        <v>4.6933533825269602E-2</v>
      </c>
      <c r="AK250" s="21">
        <v>0.100461164117496</v>
      </c>
      <c r="AL250" s="21">
        <v>0</v>
      </c>
      <c r="AM250" s="21">
        <v>3.1623347467534861E-2</v>
      </c>
    </row>
    <row r="251" spans="2:39" ht="16" x14ac:dyDescent="0.2">
      <c r="B251" s="20" t="s">
        <v>173</v>
      </c>
      <c r="C251" s="21">
        <v>2.782709649519249E-2</v>
      </c>
      <c r="D251" s="21">
        <v>0</v>
      </c>
      <c r="E251" s="21">
        <v>7.0107988921932762E-2</v>
      </c>
      <c r="F251" s="21">
        <v>5.3191918629057207E-2</v>
      </c>
      <c r="G251" s="21">
        <v>2.049358347393836E-2</v>
      </c>
      <c r="H251" s="21">
        <v>0</v>
      </c>
      <c r="I251" s="21">
        <v>1.583966693449531E-2</v>
      </c>
      <c r="K251" s="21">
        <v>3.8060456317120919E-2</v>
      </c>
      <c r="L251" s="21">
        <v>1.8504236774307421E-2</v>
      </c>
      <c r="N251" s="21">
        <v>2.294502916604519E-2</v>
      </c>
      <c r="O251" s="21">
        <v>5.5543279506048461E-2</v>
      </c>
      <c r="P251" s="21">
        <v>3.0221246643442182E-2</v>
      </c>
      <c r="Q251" s="21">
        <v>0</v>
      </c>
      <c r="R251" s="21">
        <v>0</v>
      </c>
      <c r="S251" s="21">
        <v>3.4973361951301407E-2</v>
      </c>
      <c r="T251" s="21">
        <v>0</v>
      </c>
      <c r="U251" s="21">
        <v>0</v>
      </c>
      <c r="W251" s="21">
        <v>0</v>
      </c>
      <c r="X251" s="21">
        <v>9.3411110225520594E-2</v>
      </c>
      <c r="Y251" s="21">
        <v>0</v>
      </c>
      <c r="Z251" s="21">
        <v>0</v>
      </c>
      <c r="AA251" s="21">
        <v>0</v>
      </c>
      <c r="AB251" s="21">
        <v>3.7957032764433712E-2</v>
      </c>
      <c r="AC251" s="21">
        <v>0</v>
      </c>
      <c r="AD251" s="21">
        <v>0</v>
      </c>
      <c r="AE251" s="21">
        <v>0</v>
      </c>
      <c r="AG251" s="21">
        <v>1.020068722037926E-2</v>
      </c>
      <c r="AH251" s="21">
        <v>1.7554186581029099E-2</v>
      </c>
      <c r="AI251" s="21">
        <v>4.9597925687979813E-2</v>
      </c>
      <c r="AJ251" s="21">
        <v>8.3092452754779708E-2</v>
      </c>
      <c r="AK251" s="21">
        <v>0</v>
      </c>
      <c r="AL251" s="21">
        <v>0</v>
      </c>
      <c r="AM251" s="21">
        <v>0</v>
      </c>
    </row>
    <row r="252" spans="2:39" ht="32" x14ac:dyDescent="0.2">
      <c r="B252" s="20" t="s">
        <v>179</v>
      </c>
      <c r="C252" s="21">
        <v>9.9943730952494134E-2</v>
      </c>
      <c r="D252" s="21">
        <v>6.2860976266608581E-2</v>
      </c>
      <c r="E252" s="21">
        <v>0.1385400039528509</v>
      </c>
      <c r="F252" s="21">
        <v>9.6342455977616745E-2</v>
      </c>
      <c r="G252" s="21">
        <v>8.6563959129097034E-2</v>
      </c>
      <c r="H252" s="21">
        <v>9.2284228820818312E-2</v>
      </c>
      <c r="I252" s="21">
        <v>0.10583811538335949</v>
      </c>
      <c r="K252" s="21">
        <v>0.1378536469800237</v>
      </c>
      <c r="L252" s="21">
        <v>6.5375144605216928E-2</v>
      </c>
      <c r="N252" s="21">
        <v>4.1696369689183423E-2</v>
      </c>
      <c r="O252" s="21">
        <v>0.30546642733126989</v>
      </c>
      <c r="P252" s="21">
        <v>0</v>
      </c>
      <c r="Q252" s="21">
        <v>0</v>
      </c>
      <c r="R252" s="21">
        <v>6.9630070457407711E-2</v>
      </c>
      <c r="S252" s="21">
        <v>2.4574736118700459E-2</v>
      </c>
      <c r="T252" s="21">
        <v>7.1583092206961768E-2</v>
      </c>
      <c r="U252" s="21">
        <v>2.1977978003483629E-2</v>
      </c>
      <c r="W252" s="21">
        <v>3.3664138721992663E-2</v>
      </c>
      <c r="X252" s="21">
        <v>0.44303909777253991</v>
      </c>
      <c r="Y252" s="21">
        <v>0</v>
      </c>
      <c r="Z252" s="21">
        <v>4.2412706761115103E-2</v>
      </c>
      <c r="AA252" s="21">
        <v>3.588572884063073E-2</v>
      </c>
      <c r="AB252" s="21">
        <v>0</v>
      </c>
      <c r="AC252" s="21">
        <v>0</v>
      </c>
      <c r="AD252" s="21">
        <v>4.9476432712372377E-2</v>
      </c>
      <c r="AE252" s="21">
        <v>0</v>
      </c>
      <c r="AG252" s="21">
        <v>5.7293158394849608E-2</v>
      </c>
      <c r="AH252" s="21">
        <v>0.1361785218235696</v>
      </c>
      <c r="AI252" s="21">
        <v>8.5964452338299246E-2</v>
      </c>
      <c r="AJ252" s="21">
        <v>0.11876261331682129</v>
      </c>
      <c r="AK252" s="21">
        <v>6.3616658304683313E-2</v>
      </c>
      <c r="AL252" s="21">
        <v>0.7769632331763795</v>
      </c>
      <c r="AM252" s="21">
        <v>0.12977853902466471</v>
      </c>
    </row>
    <row r="254" spans="2:39" ht="144" x14ac:dyDescent="0.2">
      <c r="B254" s="17" t="s">
        <v>180</v>
      </c>
    </row>
    <row r="255" spans="2:39" ht="16" x14ac:dyDescent="0.2">
      <c r="B255" s="18" t="s">
        <v>18</v>
      </c>
    </row>
    <row r="256" spans="2:39" x14ac:dyDescent="0.2">
      <c r="B256" s="13" t="s">
        <v>53</v>
      </c>
      <c r="C256" s="19">
        <v>406</v>
      </c>
      <c r="D256" s="19">
        <v>16</v>
      </c>
      <c r="E256" s="19">
        <v>63</v>
      </c>
      <c r="F256" s="19">
        <v>86</v>
      </c>
      <c r="G256" s="19">
        <v>73</v>
      </c>
      <c r="H256" s="19">
        <v>87</v>
      </c>
      <c r="I256" s="19">
        <v>81</v>
      </c>
      <c r="K256" s="19">
        <v>185</v>
      </c>
      <c r="L256" s="19">
        <v>219</v>
      </c>
      <c r="N256" s="19">
        <v>33</v>
      </c>
      <c r="O256" s="19">
        <v>99</v>
      </c>
      <c r="P256" s="19">
        <v>23</v>
      </c>
      <c r="Q256" s="19">
        <v>12</v>
      </c>
      <c r="R256" s="19">
        <v>38</v>
      </c>
      <c r="S256" s="19">
        <v>132</v>
      </c>
      <c r="T256" s="19">
        <v>15</v>
      </c>
      <c r="U256" s="19">
        <v>54</v>
      </c>
      <c r="W256" s="19">
        <v>28</v>
      </c>
      <c r="X256" s="19">
        <v>72</v>
      </c>
      <c r="Y256" s="19">
        <v>18</v>
      </c>
      <c r="Z256" s="19">
        <v>21</v>
      </c>
      <c r="AA256" s="19">
        <v>69</v>
      </c>
      <c r="AB256" s="19">
        <v>124</v>
      </c>
      <c r="AC256" s="19">
        <v>27</v>
      </c>
      <c r="AD256" s="19">
        <v>40</v>
      </c>
      <c r="AE256" s="19">
        <v>7</v>
      </c>
      <c r="AG256" s="19">
        <v>74</v>
      </c>
      <c r="AH256" s="19">
        <v>89</v>
      </c>
      <c r="AI256" s="19">
        <v>84</v>
      </c>
      <c r="AJ256" s="19">
        <v>54</v>
      </c>
      <c r="AK256" s="19">
        <v>73</v>
      </c>
      <c r="AL256" s="19">
        <v>3</v>
      </c>
      <c r="AM256" s="19">
        <v>29</v>
      </c>
    </row>
    <row r="257" spans="2:39" x14ac:dyDescent="0.2">
      <c r="B257" s="15" t="s">
        <v>54</v>
      </c>
      <c r="C257" s="19">
        <v>406</v>
      </c>
      <c r="D257" s="19">
        <v>44</v>
      </c>
      <c r="E257" s="19">
        <v>69</v>
      </c>
      <c r="F257" s="19">
        <v>69</v>
      </c>
      <c r="G257" s="19">
        <v>62</v>
      </c>
      <c r="H257" s="19">
        <v>65</v>
      </c>
      <c r="I257" s="19">
        <v>96</v>
      </c>
      <c r="K257" s="19">
        <v>196</v>
      </c>
      <c r="L257" s="19">
        <v>208</v>
      </c>
      <c r="N257" s="19">
        <v>37</v>
      </c>
      <c r="O257" s="19">
        <v>101</v>
      </c>
      <c r="P257" s="19">
        <v>26</v>
      </c>
      <c r="Q257" s="19">
        <v>10</v>
      </c>
      <c r="R257" s="19">
        <v>41</v>
      </c>
      <c r="S257" s="19">
        <v>116</v>
      </c>
      <c r="T257" s="19">
        <v>17</v>
      </c>
      <c r="U257" s="19">
        <v>59</v>
      </c>
      <c r="W257" s="19">
        <v>28</v>
      </c>
      <c r="X257" s="19">
        <v>78</v>
      </c>
      <c r="Y257" s="19">
        <v>21</v>
      </c>
      <c r="Z257" s="19">
        <v>26</v>
      </c>
      <c r="AA257" s="19">
        <v>66</v>
      </c>
      <c r="AB257" s="19">
        <v>107</v>
      </c>
      <c r="AC257" s="19">
        <v>35</v>
      </c>
      <c r="AD257" s="19">
        <v>36</v>
      </c>
      <c r="AE257" s="19">
        <v>9</v>
      </c>
      <c r="AG257" s="19">
        <v>67</v>
      </c>
      <c r="AH257" s="19">
        <v>87</v>
      </c>
      <c r="AI257" s="19">
        <v>88</v>
      </c>
      <c r="AJ257" s="19">
        <v>57</v>
      </c>
      <c r="AK257" s="19">
        <v>77</v>
      </c>
      <c r="AL257" s="19">
        <v>3</v>
      </c>
      <c r="AM257" s="19">
        <v>28</v>
      </c>
    </row>
    <row r="258" spans="2:39" ht="32" x14ac:dyDescent="0.2">
      <c r="B258" s="20" t="s">
        <v>178</v>
      </c>
      <c r="C258" s="21">
        <v>0.44401931851239612</v>
      </c>
      <c r="D258" s="21">
        <v>0.27513194850658163</v>
      </c>
      <c r="E258" s="21">
        <v>0.36716041243936143</v>
      </c>
      <c r="F258" s="21">
        <v>0.44588313708366711</v>
      </c>
      <c r="G258" s="21">
        <v>0.4707332389498417</v>
      </c>
      <c r="H258" s="21">
        <v>0.49686174300317382</v>
      </c>
      <c r="I258" s="21">
        <v>0.52121460851238899</v>
      </c>
      <c r="K258" s="21">
        <v>0.42339894722108118</v>
      </c>
      <c r="L258" s="21">
        <v>0.46784210097851409</v>
      </c>
      <c r="N258" s="21">
        <v>0</v>
      </c>
      <c r="O258" s="21">
        <v>0.38538565131114838</v>
      </c>
      <c r="P258" s="21">
        <v>0.37597984022762693</v>
      </c>
      <c r="Q258" s="21">
        <v>0.65379225698605314</v>
      </c>
      <c r="R258" s="21">
        <v>0.30852598965656602</v>
      </c>
      <c r="S258" s="21">
        <v>0.62394035194393427</v>
      </c>
      <c r="T258" s="21">
        <v>0.34057215944342678</v>
      </c>
      <c r="U258" s="21">
        <v>0.58588260786865498</v>
      </c>
      <c r="W258" s="21">
        <v>0</v>
      </c>
      <c r="X258" s="21">
        <v>0.36350789013445961</v>
      </c>
      <c r="Y258" s="21">
        <v>0.42616403912420597</v>
      </c>
      <c r="Z258" s="21">
        <v>0.73301788431848025</v>
      </c>
      <c r="AA258" s="21">
        <v>0.31445356063224528</v>
      </c>
      <c r="AB258" s="21">
        <v>0.61346249712655265</v>
      </c>
      <c r="AC258" s="21">
        <v>0.68242319010928898</v>
      </c>
      <c r="AD258" s="21">
        <v>0.26075850231876668</v>
      </c>
      <c r="AE258" s="21">
        <v>0.48481350328203959</v>
      </c>
      <c r="AG258" s="21">
        <v>0.47524945220133652</v>
      </c>
      <c r="AH258" s="21">
        <v>0.44738750478739991</v>
      </c>
      <c r="AI258" s="21">
        <v>0.43498316503935341</v>
      </c>
      <c r="AJ258" s="21">
        <v>0.30882244277985171</v>
      </c>
      <c r="AK258" s="21">
        <v>0.55383124115389415</v>
      </c>
      <c r="AL258" s="21">
        <v>0</v>
      </c>
      <c r="AM258" s="21">
        <v>0.40343886145036112</v>
      </c>
    </row>
    <row r="259" spans="2:39" ht="16" x14ac:dyDescent="0.2">
      <c r="B259" s="20" t="s">
        <v>165</v>
      </c>
      <c r="C259" s="21">
        <v>6.0354936784695327E-2</v>
      </c>
      <c r="D259" s="21">
        <v>7.7285501298835449E-2</v>
      </c>
      <c r="E259" s="21">
        <v>2.3006432360188012E-2</v>
      </c>
      <c r="F259" s="21">
        <v>5.1309858157100638E-2</v>
      </c>
      <c r="G259" s="21">
        <v>6.726191254629435E-2</v>
      </c>
      <c r="H259" s="21">
        <v>8.527812795257203E-2</v>
      </c>
      <c r="I259" s="21">
        <v>6.4326273536616949E-2</v>
      </c>
      <c r="K259" s="21">
        <v>6.8828011447036139E-2</v>
      </c>
      <c r="L259" s="21">
        <v>5.3011586883034978E-2</v>
      </c>
      <c r="N259" s="21">
        <v>0.1083341728306252</v>
      </c>
      <c r="O259" s="21">
        <v>7.5245491068456044E-2</v>
      </c>
      <c r="P259" s="21">
        <v>9.1295910446638137E-2</v>
      </c>
      <c r="Q259" s="21">
        <v>0</v>
      </c>
      <c r="R259" s="21">
        <v>5.1699340338496318E-2</v>
      </c>
      <c r="S259" s="21">
        <v>3.6842332149586487E-2</v>
      </c>
      <c r="T259" s="21">
        <v>4.7151908541508733E-2</v>
      </c>
      <c r="U259" s="21">
        <v>5.7110059346271079E-2</v>
      </c>
      <c r="W259" s="21">
        <v>0</v>
      </c>
      <c r="X259" s="21">
        <v>4.6134102887929733E-2</v>
      </c>
      <c r="Y259" s="21">
        <v>5.6707260614352717E-2</v>
      </c>
      <c r="Z259" s="21">
        <v>0</v>
      </c>
      <c r="AA259" s="21">
        <v>4.7611306450059808E-2</v>
      </c>
      <c r="AB259" s="21">
        <v>5.5126070126493322E-2</v>
      </c>
      <c r="AC259" s="21">
        <v>0.16867760295758311</v>
      </c>
      <c r="AD259" s="21">
        <v>0.13250260242566031</v>
      </c>
      <c r="AE259" s="21">
        <v>0</v>
      </c>
      <c r="AG259" s="21">
        <v>3.1783537442064733E-2</v>
      </c>
      <c r="AH259" s="21">
        <v>5.4194277317283587E-2</v>
      </c>
      <c r="AI259" s="21">
        <v>7.9091716931567899E-2</v>
      </c>
      <c r="AJ259" s="21">
        <v>1.2664137908923911E-2</v>
      </c>
      <c r="AK259" s="21">
        <v>0.13029417252692629</v>
      </c>
      <c r="AL259" s="21">
        <v>0</v>
      </c>
      <c r="AM259" s="21">
        <v>0</v>
      </c>
    </row>
    <row r="260" spans="2:39" ht="16" x14ac:dyDescent="0.2">
      <c r="B260" s="20" t="s">
        <v>166</v>
      </c>
      <c r="C260" s="21">
        <v>6.236648342944371E-2</v>
      </c>
      <c r="D260" s="21">
        <v>0.1143435713797445</v>
      </c>
      <c r="E260" s="21">
        <v>3.7300014914155841E-2</v>
      </c>
      <c r="F260" s="21">
        <v>0.1020165582884691</v>
      </c>
      <c r="G260" s="21">
        <v>6.8931983641148845E-2</v>
      </c>
      <c r="H260" s="21">
        <v>6.7897604207589779E-2</v>
      </c>
      <c r="I260" s="21">
        <v>2.002391951221633E-2</v>
      </c>
      <c r="K260" s="21">
        <v>6.6438409622020633E-2</v>
      </c>
      <c r="L260" s="21">
        <v>5.5146498012847683E-2</v>
      </c>
      <c r="N260" s="21">
        <v>1.9684975945917109E-2</v>
      </c>
      <c r="O260" s="21">
        <v>7.1761669495791353E-2</v>
      </c>
      <c r="P260" s="21">
        <v>4.5991187342680061E-2</v>
      </c>
      <c r="Q260" s="21">
        <v>8.6744549963238271E-2</v>
      </c>
      <c r="R260" s="21">
        <v>9.6379982503433353E-2</v>
      </c>
      <c r="S260" s="21">
        <v>9.3163181776381693E-2</v>
      </c>
      <c r="T260" s="21">
        <v>0</v>
      </c>
      <c r="U260" s="21">
        <v>9.8415942779837076E-3</v>
      </c>
      <c r="W260" s="21">
        <v>0</v>
      </c>
      <c r="X260" s="21">
        <v>7.0174797212785786E-2</v>
      </c>
      <c r="Y260" s="21">
        <v>2.7712672065504269E-2</v>
      </c>
      <c r="Z260" s="21">
        <v>6.4710124093059401E-2</v>
      </c>
      <c r="AA260" s="21">
        <v>7.4090466733322327E-2</v>
      </c>
      <c r="AB260" s="21">
        <v>7.8345461402741387E-2</v>
      </c>
      <c r="AC260" s="21">
        <v>0</v>
      </c>
      <c r="AD260" s="21">
        <v>0.1011873859385528</v>
      </c>
      <c r="AE260" s="21">
        <v>8.2352348002887502E-2</v>
      </c>
      <c r="AG260" s="21">
        <v>7.4384409762751028E-2</v>
      </c>
      <c r="AH260" s="21">
        <v>5.3377276144592409E-2</v>
      </c>
      <c r="AI260" s="21">
        <v>9.0375663738672229E-2</v>
      </c>
      <c r="AJ260" s="21">
        <v>5.560859515639098E-2</v>
      </c>
      <c r="AK260" s="21">
        <v>3.2839767216536579E-2</v>
      </c>
      <c r="AL260" s="21">
        <v>0</v>
      </c>
      <c r="AM260" s="21">
        <v>7.4198733009516751E-2</v>
      </c>
    </row>
    <row r="261" spans="2:39" ht="16" x14ac:dyDescent="0.2">
      <c r="B261" s="20" t="s">
        <v>167</v>
      </c>
      <c r="C261" s="21">
        <v>4.8199484872081713E-2</v>
      </c>
      <c r="D261" s="21">
        <v>0.1029651902262719</v>
      </c>
      <c r="E261" s="21">
        <v>7.9806138079126218E-2</v>
      </c>
      <c r="F261" s="21">
        <v>4.044314842689678E-2</v>
      </c>
      <c r="G261" s="21">
        <v>3.4694704485041333E-2</v>
      </c>
      <c r="H261" s="21">
        <v>3.9061160595752417E-2</v>
      </c>
      <c r="I261" s="21">
        <v>2.1261152497533919E-2</v>
      </c>
      <c r="K261" s="21">
        <v>7.1335905137247677E-2</v>
      </c>
      <c r="L261" s="21">
        <v>2.6973390796244501E-2</v>
      </c>
      <c r="N261" s="21">
        <v>4.6815676441828068E-2</v>
      </c>
      <c r="O261" s="21">
        <v>5.9889503708297168E-2</v>
      </c>
      <c r="P261" s="21">
        <v>0</v>
      </c>
      <c r="Q261" s="21">
        <v>0</v>
      </c>
      <c r="R261" s="21">
        <v>5.8646144955721131E-2</v>
      </c>
      <c r="S261" s="21">
        <v>5.6496378735157428E-2</v>
      </c>
      <c r="T261" s="21">
        <v>0</v>
      </c>
      <c r="U261" s="21">
        <v>4.8707716595445351E-2</v>
      </c>
      <c r="W261" s="21">
        <v>0</v>
      </c>
      <c r="X261" s="21">
        <v>4.2322773048689963E-2</v>
      </c>
      <c r="Y261" s="21">
        <v>0</v>
      </c>
      <c r="Z261" s="21">
        <v>0</v>
      </c>
      <c r="AA261" s="21">
        <v>9.5406518569185916E-2</v>
      </c>
      <c r="AB261" s="21">
        <v>4.9238860913752451E-2</v>
      </c>
      <c r="AC261" s="21">
        <v>3.8401388474394997E-2</v>
      </c>
      <c r="AD261" s="21">
        <v>9.4469509159114146E-2</v>
      </c>
      <c r="AE261" s="21">
        <v>0</v>
      </c>
      <c r="AG261" s="21">
        <v>5.1253824389224253E-2</v>
      </c>
      <c r="AH261" s="21">
        <v>4.0545825042338057E-2</v>
      </c>
      <c r="AI261" s="21">
        <v>2.9171965743530651E-2</v>
      </c>
      <c r="AJ261" s="21">
        <v>0</v>
      </c>
      <c r="AK261" s="21">
        <v>0.12346725054158909</v>
      </c>
      <c r="AL261" s="21">
        <v>0</v>
      </c>
      <c r="AM261" s="21">
        <v>2.0592831795433839E-2</v>
      </c>
    </row>
    <row r="262" spans="2:39" ht="16" x14ac:dyDescent="0.2">
      <c r="B262" s="20" t="s">
        <v>168</v>
      </c>
      <c r="C262" s="21">
        <v>4.5067466097336979E-2</v>
      </c>
      <c r="D262" s="21">
        <v>0</v>
      </c>
      <c r="E262" s="21">
        <v>0.15524323873734849</v>
      </c>
      <c r="F262" s="21">
        <v>5.1719124067021657E-2</v>
      </c>
      <c r="G262" s="21">
        <v>2.101826296420185E-2</v>
      </c>
      <c r="H262" s="21">
        <v>2.3930271162929621E-2</v>
      </c>
      <c r="I262" s="21">
        <v>1.2365843582085629E-2</v>
      </c>
      <c r="K262" s="21">
        <v>4.2511626084708258E-2</v>
      </c>
      <c r="L262" s="21">
        <v>4.7919840091411731E-2</v>
      </c>
      <c r="N262" s="21">
        <v>2.7271824911057469E-2</v>
      </c>
      <c r="O262" s="21">
        <v>4.6516992440415343E-2</v>
      </c>
      <c r="P262" s="21">
        <v>4.453926870083879E-2</v>
      </c>
      <c r="Q262" s="21">
        <v>6.2795735122651172E-2</v>
      </c>
      <c r="R262" s="21">
        <v>0.1198448213869409</v>
      </c>
      <c r="S262" s="21">
        <v>5.1230240566890593E-2</v>
      </c>
      <c r="T262" s="21">
        <v>0</v>
      </c>
      <c r="U262" s="21">
        <v>0</v>
      </c>
      <c r="W262" s="21">
        <v>4.1861834668362179E-2</v>
      </c>
      <c r="X262" s="21">
        <v>5.3017286626639987E-2</v>
      </c>
      <c r="Y262" s="21">
        <v>0</v>
      </c>
      <c r="Z262" s="21">
        <v>2.325772632924037E-2</v>
      </c>
      <c r="AA262" s="21">
        <v>0.10270408229957841</v>
      </c>
      <c r="AB262" s="21">
        <v>3.6903270688273093E-2</v>
      </c>
      <c r="AC262" s="21">
        <v>0</v>
      </c>
      <c r="AD262" s="21">
        <v>4.670031398060083E-2</v>
      </c>
      <c r="AE262" s="21">
        <v>0</v>
      </c>
      <c r="AG262" s="21">
        <v>5.414753585824985E-2</v>
      </c>
      <c r="AH262" s="21">
        <v>5.5034902631809393E-2</v>
      </c>
      <c r="AI262" s="21">
        <v>5.3986048171939229E-2</v>
      </c>
      <c r="AJ262" s="21">
        <v>4.9220536851213692E-2</v>
      </c>
      <c r="AK262" s="21">
        <v>2.468720951887721E-2</v>
      </c>
      <c r="AL262" s="21">
        <v>0</v>
      </c>
      <c r="AM262" s="21">
        <v>1.542381490638718E-2</v>
      </c>
    </row>
    <row r="263" spans="2:39" ht="16" x14ac:dyDescent="0.2">
      <c r="B263" s="20" t="s">
        <v>169</v>
      </c>
      <c r="C263" s="21">
        <v>0.1054370507333879</v>
      </c>
      <c r="D263" s="21">
        <v>0.31864429787174992</v>
      </c>
      <c r="E263" s="21">
        <v>5.9675373105130783E-2</v>
      </c>
      <c r="F263" s="21">
        <v>7.8137365200988518E-2</v>
      </c>
      <c r="G263" s="21">
        <v>0.12455774439020829</v>
      </c>
      <c r="H263" s="21">
        <v>4.7184661261227522E-2</v>
      </c>
      <c r="I263" s="21">
        <v>8.7522790866217129E-2</v>
      </c>
      <c r="K263" s="21">
        <v>9.761086709745749E-2</v>
      </c>
      <c r="L263" s="21">
        <v>0.1077979362891326</v>
      </c>
      <c r="N263" s="21">
        <v>0.1063038631980065</v>
      </c>
      <c r="O263" s="21">
        <v>9.8314288397494162E-2</v>
      </c>
      <c r="P263" s="21">
        <v>4.984802543803403E-2</v>
      </c>
      <c r="Q263" s="21">
        <v>0</v>
      </c>
      <c r="R263" s="21">
        <v>0.15398583116634479</v>
      </c>
      <c r="S263" s="21">
        <v>4.7040638644563607E-2</v>
      </c>
      <c r="T263" s="21">
        <v>0.40450724028152768</v>
      </c>
      <c r="U263" s="21">
        <v>0.15485343041686009</v>
      </c>
      <c r="W263" s="21">
        <v>0</v>
      </c>
      <c r="X263" s="21">
        <v>0.10470504061546471</v>
      </c>
      <c r="Y263" s="21">
        <v>0.1785438461220078</v>
      </c>
      <c r="Z263" s="21">
        <v>0</v>
      </c>
      <c r="AA263" s="21">
        <v>0.1532524214912237</v>
      </c>
      <c r="AB263" s="21">
        <v>7.5155105961208085E-2</v>
      </c>
      <c r="AC263" s="21">
        <v>0.1104978184587329</v>
      </c>
      <c r="AD263" s="21">
        <v>0.1999388151680942</v>
      </c>
      <c r="AE263" s="21">
        <v>0.19295119073119249</v>
      </c>
      <c r="AG263" s="21">
        <v>0.1134211911704136</v>
      </c>
      <c r="AH263" s="21">
        <v>0.14875218016183139</v>
      </c>
      <c r="AI263" s="21">
        <v>4.343438281969627E-2</v>
      </c>
      <c r="AJ263" s="21">
        <v>0.13079797917121949</v>
      </c>
      <c r="AK263" s="21">
        <v>7.6766245762693447E-2</v>
      </c>
      <c r="AL263" s="21">
        <v>0</v>
      </c>
      <c r="AM263" s="21">
        <v>0.18465229034668679</v>
      </c>
    </row>
    <row r="264" spans="2:39" ht="16" x14ac:dyDescent="0.2">
      <c r="B264" s="20" t="s">
        <v>170</v>
      </c>
      <c r="C264" s="21">
        <v>4.2289319843270223E-2</v>
      </c>
      <c r="D264" s="21">
        <v>0</v>
      </c>
      <c r="E264" s="21">
        <v>5.0751880532830952E-2</v>
      </c>
      <c r="F264" s="21">
        <v>9.5324891454081698E-2</v>
      </c>
      <c r="G264" s="21">
        <v>2.101826296420185E-2</v>
      </c>
      <c r="H264" s="21">
        <v>4.3536025653023218E-2</v>
      </c>
      <c r="I264" s="21">
        <v>3.0391065260598489E-2</v>
      </c>
      <c r="K264" s="21">
        <v>4.467802724264814E-2</v>
      </c>
      <c r="L264" s="21">
        <v>4.0473671608917301E-2</v>
      </c>
      <c r="N264" s="21">
        <v>0</v>
      </c>
      <c r="O264" s="21">
        <v>4.9058890048544468E-2</v>
      </c>
      <c r="P264" s="21">
        <v>6.8140583331322072E-2</v>
      </c>
      <c r="Q264" s="21">
        <v>7.1075987682754874E-2</v>
      </c>
      <c r="R264" s="21">
        <v>6.9222300639356124E-2</v>
      </c>
      <c r="S264" s="21">
        <v>2.8797232553975819E-2</v>
      </c>
      <c r="T264" s="21">
        <v>5.1615392405407211E-2</v>
      </c>
      <c r="U264" s="21">
        <v>4.5887905834764209E-2</v>
      </c>
      <c r="W264" s="21">
        <v>6.1398099123277192E-2</v>
      </c>
      <c r="X264" s="21">
        <v>6.4045124317239258E-2</v>
      </c>
      <c r="Y264" s="21">
        <v>4.1602171534011259E-2</v>
      </c>
      <c r="Z264" s="21">
        <v>3.3330197586408442E-2</v>
      </c>
      <c r="AA264" s="21">
        <v>5.3230839880056821E-2</v>
      </c>
      <c r="AB264" s="21">
        <v>3.1254001290991207E-2</v>
      </c>
      <c r="AC264" s="21">
        <v>0</v>
      </c>
      <c r="AD264" s="21">
        <v>5.1557897049357863E-2</v>
      </c>
      <c r="AE264" s="21">
        <v>0</v>
      </c>
      <c r="AG264" s="21">
        <v>6.9947179566573106E-2</v>
      </c>
      <c r="AH264" s="21">
        <v>5.1333697218664362E-2</v>
      </c>
      <c r="AI264" s="21">
        <v>3.2028896456137483E-2</v>
      </c>
      <c r="AJ264" s="21">
        <v>5.7369274484947018E-2</v>
      </c>
      <c r="AK264" s="21">
        <v>1.332939573419468E-2</v>
      </c>
      <c r="AL264" s="21">
        <v>0</v>
      </c>
      <c r="AM264" s="21">
        <v>3.2252802816708073E-2</v>
      </c>
    </row>
    <row r="265" spans="2:39" ht="16" x14ac:dyDescent="0.2">
      <c r="B265" s="20" t="s">
        <v>171</v>
      </c>
      <c r="C265" s="21">
        <v>3.7442072504417383E-2</v>
      </c>
      <c r="D265" s="21">
        <v>6.1368896230282161E-2</v>
      </c>
      <c r="E265" s="21">
        <v>5.6971739513002703E-2</v>
      </c>
      <c r="F265" s="21">
        <v>3.1325400059708422E-2</v>
      </c>
      <c r="G265" s="21">
        <v>0</v>
      </c>
      <c r="H265" s="21">
        <v>3.0253724728820399E-2</v>
      </c>
      <c r="I265" s="21">
        <v>4.6159162716521249E-2</v>
      </c>
      <c r="K265" s="21">
        <v>2.576623864464524E-2</v>
      </c>
      <c r="L265" s="21">
        <v>4.8775984467559548E-2</v>
      </c>
      <c r="N265" s="21">
        <v>3.7709758502438663E-2</v>
      </c>
      <c r="O265" s="21">
        <v>8.2740234525875589E-2</v>
      </c>
      <c r="P265" s="21">
        <v>2.9744743053776099E-2</v>
      </c>
      <c r="Q265" s="21">
        <v>6.2795735122651172E-2</v>
      </c>
      <c r="R265" s="21">
        <v>3.3713822661981807E-2</v>
      </c>
      <c r="S265" s="21">
        <v>0</v>
      </c>
      <c r="T265" s="21">
        <v>0</v>
      </c>
      <c r="U265" s="21">
        <v>4.5776761692501951E-2</v>
      </c>
      <c r="W265" s="21">
        <v>0</v>
      </c>
      <c r="X265" s="21">
        <v>8.687679197379207E-2</v>
      </c>
      <c r="Y265" s="21">
        <v>0</v>
      </c>
      <c r="Z265" s="21">
        <v>0.1032713609116965</v>
      </c>
      <c r="AA265" s="21">
        <v>6.771806266381393E-2</v>
      </c>
      <c r="AB265" s="21">
        <v>5.6914482368388732E-3</v>
      </c>
      <c r="AC265" s="21">
        <v>0</v>
      </c>
      <c r="AD265" s="21">
        <v>1.9302486544946248E-2</v>
      </c>
      <c r="AE265" s="21">
        <v>0</v>
      </c>
      <c r="AG265" s="21">
        <v>0</v>
      </c>
      <c r="AH265" s="21">
        <v>7.9567587224579524E-3</v>
      </c>
      <c r="AI265" s="21">
        <v>7.413917853736586E-2</v>
      </c>
      <c r="AJ265" s="21">
        <v>6.1838253020350682E-2</v>
      </c>
      <c r="AK265" s="21">
        <v>1.5344169221046471E-2</v>
      </c>
      <c r="AL265" s="21">
        <v>0.2230367668236205</v>
      </c>
      <c r="AM265" s="21">
        <v>9.7982801364715391E-2</v>
      </c>
    </row>
    <row r="266" spans="2:39" ht="16" x14ac:dyDescent="0.2">
      <c r="B266" s="20" t="s">
        <v>172</v>
      </c>
      <c r="C266" s="21">
        <v>6.7988875806376858E-2</v>
      </c>
      <c r="D266" s="21">
        <v>0</v>
      </c>
      <c r="E266" s="21">
        <v>9.2996667864245514E-2</v>
      </c>
      <c r="F266" s="21">
        <v>4.6966635679934449E-2</v>
      </c>
      <c r="G266" s="21">
        <v>5.7915056295966889E-2</v>
      </c>
      <c r="H266" s="21">
        <v>9.6336592284707756E-2</v>
      </c>
      <c r="I266" s="21">
        <v>8.3589741795370029E-2</v>
      </c>
      <c r="K266" s="21">
        <v>7.7949184487836748E-2</v>
      </c>
      <c r="L266" s="21">
        <v>5.9326773991563719E-2</v>
      </c>
      <c r="N266" s="21">
        <v>0.10807303183217599</v>
      </c>
      <c r="O266" s="21">
        <v>8.6713659331450421E-2</v>
      </c>
      <c r="P266" s="21">
        <v>0.22752836251943129</v>
      </c>
      <c r="Q266" s="21">
        <v>0</v>
      </c>
      <c r="R266" s="21">
        <v>0.1079817666911598</v>
      </c>
      <c r="S266" s="21">
        <v>1.8650728995671832E-2</v>
      </c>
      <c r="T266" s="21">
        <v>0</v>
      </c>
      <c r="U266" s="21">
        <v>3.9684008137047012E-2</v>
      </c>
      <c r="W266" s="21">
        <v>0.2299502152703097</v>
      </c>
      <c r="X266" s="21">
        <v>0.12219760560079219</v>
      </c>
      <c r="Y266" s="21">
        <v>0.26927001053991811</v>
      </c>
      <c r="Z266" s="21">
        <v>0</v>
      </c>
      <c r="AA266" s="21">
        <v>4.2170483000444951E-2</v>
      </c>
      <c r="AB266" s="21">
        <v>1.5652153938785031E-2</v>
      </c>
      <c r="AC266" s="21">
        <v>0</v>
      </c>
      <c r="AD266" s="21">
        <v>0</v>
      </c>
      <c r="AE266" s="21">
        <v>0.157530609980993</v>
      </c>
      <c r="AG266" s="21">
        <v>6.8408734332488036E-2</v>
      </c>
      <c r="AH266" s="21">
        <v>6.7417240257381647E-2</v>
      </c>
      <c r="AI266" s="21">
        <v>0.11000262741311639</v>
      </c>
      <c r="AJ266" s="21">
        <v>0.1158688804946925</v>
      </c>
      <c r="AK266" s="21">
        <v>0</v>
      </c>
      <c r="AL266" s="21">
        <v>0</v>
      </c>
      <c r="AM266" s="21">
        <v>3.1623347467534861E-2</v>
      </c>
    </row>
    <row r="267" spans="2:39" ht="16" x14ac:dyDescent="0.2">
      <c r="B267" s="20" t="s">
        <v>173</v>
      </c>
      <c r="C267" s="21">
        <v>2.2541784655226441E-2</v>
      </c>
      <c r="D267" s="21">
        <v>0</v>
      </c>
      <c r="E267" s="21">
        <v>4.7003297629448867E-2</v>
      </c>
      <c r="F267" s="21">
        <v>1.478609042581E-2</v>
      </c>
      <c r="G267" s="21">
        <v>2.1036455653923071E-2</v>
      </c>
      <c r="H267" s="21">
        <v>0</v>
      </c>
      <c r="I267" s="21">
        <v>3.7249021722826327E-2</v>
      </c>
      <c r="K267" s="21">
        <v>2.147173567811482E-2</v>
      </c>
      <c r="L267" s="21">
        <v>2.377298335885443E-2</v>
      </c>
      <c r="N267" s="21">
        <v>9.8201854609500885E-2</v>
      </c>
      <c r="O267" s="21">
        <v>1.5604350718139089E-2</v>
      </c>
      <c r="P267" s="21">
        <v>2.7370417382057921E-2</v>
      </c>
      <c r="Q267" s="21">
        <v>6.2795735122651172E-2</v>
      </c>
      <c r="R267" s="21">
        <v>0</v>
      </c>
      <c r="S267" s="21">
        <v>2.2919257442456299E-2</v>
      </c>
      <c r="T267" s="21">
        <v>0</v>
      </c>
      <c r="U267" s="21">
        <v>0</v>
      </c>
      <c r="W267" s="21">
        <v>0.1008079141833599</v>
      </c>
      <c r="X267" s="21">
        <v>1.495715775730872E-2</v>
      </c>
      <c r="Y267" s="21">
        <v>0</v>
      </c>
      <c r="Z267" s="21">
        <v>0</v>
      </c>
      <c r="AA267" s="21">
        <v>2.6478830589353689E-2</v>
      </c>
      <c r="AB267" s="21">
        <v>2.48745604409196E-2</v>
      </c>
      <c r="AC267" s="21">
        <v>0</v>
      </c>
      <c r="AD267" s="21">
        <v>0</v>
      </c>
      <c r="AE267" s="21">
        <v>8.2352348002887502E-2</v>
      </c>
      <c r="AG267" s="21">
        <v>0</v>
      </c>
      <c r="AH267" s="21">
        <v>1.3086921254993569E-2</v>
      </c>
      <c r="AI267" s="21">
        <v>2.1974076468373311E-2</v>
      </c>
      <c r="AJ267" s="21">
        <v>5.7362999577797301E-2</v>
      </c>
      <c r="AK267" s="21">
        <v>2.1685882448859311E-2</v>
      </c>
      <c r="AL267" s="21">
        <v>0.42606137067182909</v>
      </c>
      <c r="AM267" s="21">
        <v>0</v>
      </c>
    </row>
    <row r="268" spans="2:39" ht="32" x14ac:dyDescent="0.2">
      <c r="B268" s="20" t="s">
        <v>179</v>
      </c>
      <c r="C268" s="21">
        <v>6.4293206761367266E-2</v>
      </c>
      <c r="D268" s="21">
        <v>5.0260594486534312E-2</v>
      </c>
      <c r="E268" s="21">
        <v>3.008480482516163E-2</v>
      </c>
      <c r="F268" s="21">
        <v>4.2087791156321587E-2</v>
      </c>
      <c r="G268" s="21">
        <v>0.1128323781091719</v>
      </c>
      <c r="H268" s="21">
        <v>6.9660089150203594E-2</v>
      </c>
      <c r="I268" s="21">
        <v>7.5896419997624892E-2</v>
      </c>
      <c r="K268" s="21">
        <v>6.001104733720343E-2</v>
      </c>
      <c r="L268" s="21">
        <v>6.8959233521919419E-2</v>
      </c>
      <c r="N268" s="21">
        <v>0.44760484172845011</v>
      </c>
      <c r="O268" s="21">
        <v>2.8769268954387889E-2</v>
      </c>
      <c r="P268" s="21">
        <v>3.9561661557594739E-2</v>
      </c>
      <c r="Q268" s="21">
        <v>0</v>
      </c>
      <c r="R268" s="21">
        <v>0</v>
      </c>
      <c r="S268" s="21">
        <v>2.0919657191381912E-2</v>
      </c>
      <c r="T268" s="21">
        <v>0.1561532993281296</v>
      </c>
      <c r="U268" s="21">
        <v>1.2255915830471651E-2</v>
      </c>
      <c r="W268" s="21">
        <v>0.56598193675469111</v>
      </c>
      <c r="X268" s="21">
        <v>3.2061429824897958E-2</v>
      </c>
      <c r="Y268" s="21">
        <v>0</v>
      </c>
      <c r="Z268" s="21">
        <v>4.2412706761115103E-2</v>
      </c>
      <c r="AA268" s="21">
        <v>2.2883427690715111E-2</v>
      </c>
      <c r="AB268" s="21">
        <v>1.429656987344444E-2</v>
      </c>
      <c r="AC268" s="21">
        <v>0</v>
      </c>
      <c r="AD268" s="21">
        <v>9.3582487414906976E-2</v>
      </c>
      <c r="AE268" s="21">
        <v>0</v>
      </c>
      <c r="AG268" s="21">
        <v>6.1404135276898891E-2</v>
      </c>
      <c r="AH268" s="21">
        <v>6.0913416461247573E-2</v>
      </c>
      <c r="AI268" s="21">
        <v>3.081227868024709E-2</v>
      </c>
      <c r="AJ268" s="21">
        <v>0.15044690055461271</v>
      </c>
      <c r="AK268" s="21">
        <v>7.7546658753825373E-3</v>
      </c>
      <c r="AL268" s="21">
        <v>0.35090186250455041</v>
      </c>
      <c r="AM268" s="21">
        <v>0.13983451684265599</v>
      </c>
    </row>
    <row r="270" spans="2:39" ht="144" x14ac:dyDescent="0.2">
      <c r="B270" s="17" t="s">
        <v>181</v>
      </c>
    </row>
    <row r="271" spans="2:39" ht="16" x14ac:dyDescent="0.2">
      <c r="B271" s="18" t="s">
        <v>18</v>
      </c>
    </row>
    <row r="272" spans="2:39" x14ac:dyDescent="0.2">
      <c r="B272" s="13" t="s">
        <v>53</v>
      </c>
      <c r="C272" s="19">
        <v>406</v>
      </c>
      <c r="D272" s="19">
        <v>16</v>
      </c>
      <c r="E272" s="19">
        <v>63</v>
      </c>
      <c r="F272" s="19">
        <v>86</v>
      </c>
      <c r="G272" s="19">
        <v>73</v>
      </c>
      <c r="H272" s="19">
        <v>87</v>
      </c>
      <c r="I272" s="19">
        <v>81</v>
      </c>
      <c r="K272" s="19">
        <v>185</v>
      </c>
      <c r="L272" s="19">
        <v>219</v>
      </c>
      <c r="N272" s="19">
        <v>33</v>
      </c>
      <c r="O272" s="19">
        <v>99</v>
      </c>
      <c r="P272" s="19">
        <v>23</v>
      </c>
      <c r="Q272" s="19">
        <v>12</v>
      </c>
      <c r="R272" s="19">
        <v>38</v>
      </c>
      <c r="S272" s="19">
        <v>132</v>
      </c>
      <c r="T272" s="19">
        <v>15</v>
      </c>
      <c r="U272" s="19">
        <v>54</v>
      </c>
      <c r="W272" s="19">
        <v>28</v>
      </c>
      <c r="X272" s="19">
        <v>72</v>
      </c>
      <c r="Y272" s="19">
        <v>18</v>
      </c>
      <c r="Z272" s="19">
        <v>21</v>
      </c>
      <c r="AA272" s="19">
        <v>69</v>
      </c>
      <c r="AB272" s="19">
        <v>124</v>
      </c>
      <c r="AC272" s="19">
        <v>27</v>
      </c>
      <c r="AD272" s="19">
        <v>40</v>
      </c>
      <c r="AE272" s="19">
        <v>7</v>
      </c>
      <c r="AG272" s="19">
        <v>74</v>
      </c>
      <c r="AH272" s="19">
        <v>89</v>
      </c>
      <c r="AI272" s="19">
        <v>84</v>
      </c>
      <c r="AJ272" s="19">
        <v>54</v>
      </c>
      <c r="AK272" s="19">
        <v>73</v>
      </c>
      <c r="AL272" s="19">
        <v>3</v>
      </c>
      <c r="AM272" s="19">
        <v>29</v>
      </c>
    </row>
    <row r="273" spans="2:39" x14ac:dyDescent="0.2">
      <c r="B273" s="15" t="s">
        <v>54</v>
      </c>
      <c r="C273" s="19">
        <v>406</v>
      </c>
      <c r="D273" s="19">
        <v>44</v>
      </c>
      <c r="E273" s="19">
        <v>69</v>
      </c>
      <c r="F273" s="19">
        <v>69</v>
      </c>
      <c r="G273" s="19">
        <v>62</v>
      </c>
      <c r="H273" s="19">
        <v>65</v>
      </c>
      <c r="I273" s="19">
        <v>96</v>
      </c>
      <c r="K273" s="19">
        <v>196</v>
      </c>
      <c r="L273" s="19">
        <v>208</v>
      </c>
      <c r="N273" s="19">
        <v>37</v>
      </c>
      <c r="O273" s="19">
        <v>101</v>
      </c>
      <c r="P273" s="19">
        <v>26</v>
      </c>
      <c r="Q273" s="19">
        <v>10</v>
      </c>
      <c r="R273" s="19">
        <v>41</v>
      </c>
      <c r="S273" s="19">
        <v>116</v>
      </c>
      <c r="T273" s="19">
        <v>17</v>
      </c>
      <c r="U273" s="19">
        <v>59</v>
      </c>
      <c r="W273" s="19">
        <v>28</v>
      </c>
      <c r="X273" s="19">
        <v>78</v>
      </c>
      <c r="Y273" s="19">
        <v>21</v>
      </c>
      <c r="Z273" s="19">
        <v>26</v>
      </c>
      <c r="AA273" s="19">
        <v>66</v>
      </c>
      <c r="AB273" s="19">
        <v>107</v>
      </c>
      <c r="AC273" s="19">
        <v>35</v>
      </c>
      <c r="AD273" s="19">
        <v>36</v>
      </c>
      <c r="AE273" s="19">
        <v>9</v>
      </c>
      <c r="AG273" s="19">
        <v>67</v>
      </c>
      <c r="AH273" s="19">
        <v>87</v>
      </c>
      <c r="AI273" s="19">
        <v>88</v>
      </c>
      <c r="AJ273" s="19">
        <v>57</v>
      </c>
      <c r="AK273" s="19">
        <v>77</v>
      </c>
      <c r="AL273" s="19">
        <v>3</v>
      </c>
      <c r="AM273" s="19">
        <v>28</v>
      </c>
    </row>
    <row r="274" spans="2:39" ht="32" x14ac:dyDescent="0.2">
      <c r="B274" s="20" t="s">
        <v>178</v>
      </c>
      <c r="C274" s="21">
        <v>0.33686892175853889</v>
      </c>
      <c r="D274" s="21">
        <v>0</v>
      </c>
      <c r="E274" s="21">
        <v>0.21242854908656</v>
      </c>
      <c r="F274" s="21">
        <v>0.37420883474879579</v>
      </c>
      <c r="G274" s="21">
        <v>0.43194624573097051</v>
      </c>
      <c r="H274" s="21">
        <v>0.30054286396912672</v>
      </c>
      <c r="I274" s="21">
        <v>0.51521668073945714</v>
      </c>
      <c r="K274" s="21">
        <v>0.35036370489551372</v>
      </c>
      <c r="L274" s="21">
        <v>0.3275982615737737</v>
      </c>
      <c r="N274" s="21">
        <v>0.59054747947761832</v>
      </c>
      <c r="O274" s="21">
        <v>0.2574079462185892</v>
      </c>
      <c r="P274" s="21">
        <v>5.469282142052178E-2</v>
      </c>
      <c r="Q274" s="21">
        <v>0.17987711767953041</v>
      </c>
      <c r="R274" s="21">
        <v>0.52161080429491868</v>
      </c>
      <c r="S274" s="21">
        <v>0.30144834166421891</v>
      </c>
      <c r="T274" s="21">
        <v>0.34057215944342678</v>
      </c>
      <c r="U274" s="21">
        <v>0.40814397698667371</v>
      </c>
      <c r="W274" s="21">
        <v>0.59568667882485393</v>
      </c>
      <c r="X274" s="21">
        <v>0.17309056641016099</v>
      </c>
      <c r="Y274" s="21">
        <v>0</v>
      </c>
      <c r="Z274" s="21">
        <v>0.2252271731026646</v>
      </c>
      <c r="AA274" s="21">
        <v>0.53809044778179749</v>
      </c>
      <c r="AB274" s="21">
        <v>0.29863139831323632</v>
      </c>
      <c r="AC274" s="21">
        <v>0.58060320048913772</v>
      </c>
      <c r="AD274" s="21">
        <v>0.16864575065756049</v>
      </c>
      <c r="AE274" s="21">
        <v>0.76011704201611963</v>
      </c>
      <c r="AG274" s="21">
        <v>0.29711015508331512</v>
      </c>
      <c r="AH274" s="21">
        <v>0.41511240226363749</v>
      </c>
      <c r="AI274" s="21">
        <v>0.27140171871219099</v>
      </c>
      <c r="AJ274" s="21">
        <v>0.34265873298451599</v>
      </c>
      <c r="AK274" s="21">
        <v>0.30261487998228848</v>
      </c>
      <c r="AL274" s="21">
        <v>0.42606137067182909</v>
      </c>
      <c r="AM274" s="21">
        <v>0.47048901858037812</v>
      </c>
    </row>
    <row r="275" spans="2:39" ht="16" x14ac:dyDescent="0.2">
      <c r="B275" s="20" t="s">
        <v>165</v>
      </c>
      <c r="C275" s="21">
        <v>6.6199911846143711E-2</v>
      </c>
      <c r="D275" s="21">
        <v>7.7285501298835449E-2</v>
      </c>
      <c r="E275" s="21">
        <v>7.0289451441895398E-2</v>
      </c>
      <c r="F275" s="21">
        <v>9.1398763868713345E-2</v>
      </c>
      <c r="G275" s="21">
        <v>9.4118748587838447E-2</v>
      </c>
      <c r="H275" s="21">
        <v>5.1908437162644511E-2</v>
      </c>
      <c r="I275" s="21">
        <v>3.1749141249455062E-2</v>
      </c>
      <c r="K275" s="21">
        <v>6.9626483116012175E-2</v>
      </c>
      <c r="L275" s="21">
        <v>6.3651151339423243E-2</v>
      </c>
      <c r="N275" s="21">
        <v>0.14678703891924699</v>
      </c>
      <c r="O275" s="21">
        <v>2.9325456337767911E-2</v>
      </c>
      <c r="P275" s="21">
        <v>0</v>
      </c>
      <c r="Q275" s="21">
        <v>0</v>
      </c>
      <c r="R275" s="21">
        <v>3.3840722446009018E-2</v>
      </c>
      <c r="S275" s="21">
        <v>0.1127029381047691</v>
      </c>
      <c r="T275" s="21">
        <v>4.7151908541508733E-2</v>
      </c>
      <c r="U275" s="21">
        <v>5.6247728734929628E-2</v>
      </c>
      <c r="W275" s="21">
        <v>6.6333481425347771E-2</v>
      </c>
      <c r="X275" s="21">
        <v>3.9032518994744539E-2</v>
      </c>
      <c r="Y275" s="21">
        <v>0</v>
      </c>
      <c r="Z275" s="21">
        <v>0</v>
      </c>
      <c r="AA275" s="21">
        <v>4.6507952385773238E-2</v>
      </c>
      <c r="AB275" s="21">
        <v>8.8662800606537348E-2</v>
      </c>
      <c r="AC275" s="21">
        <v>0.1596239755036733</v>
      </c>
      <c r="AD275" s="21">
        <v>0.10621850152145659</v>
      </c>
      <c r="AE275" s="21">
        <v>0</v>
      </c>
      <c r="AG275" s="21">
        <v>5.8902355082096347E-2</v>
      </c>
      <c r="AH275" s="21">
        <v>8.8342149094022118E-2</v>
      </c>
      <c r="AI275" s="21">
        <v>4.3972671409896413E-2</v>
      </c>
      <c r="AJ275" s="21">
        <v>1.0196448871169271E-2</v>
      </c>
      <c r="AK275" s="21">
        <v>0.1293528061939711</v>
      </c>
      <c r="AL275" s="21">
        <v>0</v>
      </c>
      <c r="AM275" s="21">
        <v>3.1623347467534861E-2</v>
      </c>
    </row>
    <row r="276" spans="2:39" ht="16" x14ac:dyDescent="0.2">
      <c r="B276" s="20" t="s">
        <v>166</v>
      </c>
      <c r="C276" s="21">
        <v>0.10364020877567701</v>
      </c>
      <c r="D276" s="21">
        <v>0.16582616649288051</v>
      </c>
      <c r="E276" s="21">
        <v>0.21207179017639891</v>
      </c>
      <c r="F276" s="21">
        <v>5.132103328288911E-2</v>
      </c>
      <c r="G276" s="21">
        <v>7.2236489562793174E-2</v>
      </c>
      <c r="H276" s="21">
        <v>7.2463414931964384E-2</v>
      </c>
      <c r="I276" s="21">
        <v>7.7207113263904129E-2</v>
      </c>
      <c r="K276" s="21">
        <v>0.1368562772376139</v>
      </c>
      <c r="L276" s="21">
        <v>7.351363377383513E-2</v>
      </c>
      <c r="N276" s="21">
        <v>8.0781436854701447E-2</v>
      </c>
      <c r="O276" s="21">
        <v>0.1291171691590039</v>
      </c>
      <c r="P276" s="21">
        <v>0</v>
      </c>
      <c r="Q276" s="21">
        <v>0.16162057538694161</v>
      </c>
      <c r="R276" s="21">
        <v>8.8611972667677605E-2</v>
      </c>
      <c r="S276" s="21">
        <v>0.15298458485075481</v>
      </c>
      <c r="T276" s="21">
        <v>0</v>
      </c>
      <c r="U276" s="21">
        <v>5.3968923578584432E-2</v>
      </c>
      <c r="W276" s="21">
        <v>0.1118036013486797</v>
      </c>
      <c r="X276" s="21">
        <v>0.11713276083857591</v>
      </c>
      <c r="Y276" s="21">
        <v>0</v>
      </c>
      <c r="Z276" s="21">
        <v>0.1692303453113915</v>
      </c>
      <c r="AA276" s="21">
        <v>9.5368640366684562E-2</v>
      </c>
      <c r="AB276" s="21">
        <v>0.1503458931736148</v>
      </c>
      <c r="AC276" s="21">
        <v>3.8401388474394997E-2</v>
      </c>
      <c r="AD276" s="21">
        <v>4.7425707894935713E-2</v>
      </c>
      <c r="AE276" s="21">
        <v>0</v>
      </c>
      <c r="AG276" s="21">
        <v>8.1782140964808056E-2</v>
      </c>
      <c r="AH276" s="21">
        <v>0.11590868280566451</v>
      </c>
      <c r="AI276" s="21">
        <v>8.3178896732498633E-2</v>
      </c>
      <c r="AJ276" s="21">
        <v>3.8579015627877758E-2</v>
      </c>
      <c r="AK276" s="21">
        <v>0.1855121872738475</v>
      </c>
      <c r="AL276" s="21">
        <v>0</v>
      </c>
      <c r="AM276" s="21">
        <v>0.10066271676611779</v>
      </c>
    </row>
    <row r="277" spans="2:39" ht="16" x14ac:dyDescent="0.2">
      <c r="B277" s="20" t="s">
        <v>167</v>
      </c>
      <c r="C277" s="21">
        <v>9.9544225302585859E-2</v>
      </c>
      <c r="D277" s="21">
        <v>0.18830252934826361</v>
      </c>
      <c r="E277" s="21">
        <v>0.13433673838826121</v>
      </c>
      <c r="F277" s="21">
        <v>9.6065228275594869E-2</v>
      </c>
      <c r="G277" s="21">
        <v>5.6072713001302947E-2</v>
      </c>
      <c r="H277" s="21">
        <v>0.14093462369467441</v>
      </c>
      <c r="I277" s="21">
        <v>3.6910042197462523E-2</v>
      </c>
      <c r="K277" s="21">
        <v>7.8632668715458917E-2</v>
      </c>
      <c r="L277" s="21">
        <v>0.1201705955076065</v>
      </c>
      <c r="N277" s="21">
        <v>7.3720422029057986E-2</v>
      </c>
      <c r="O277" s="21">
        <v>6.6209123936894695E-2</v>
      </c>
      <c r="P277" s="21">
        <v>0</v>
      </c>
      <c r="Q277" s="21">
        <v>0.2134985639340439</v>
      </c>
      <c r="R277" s="21">
        <v>0.18914234251759879</v>
      </c>
      <c r="S277" s="21">
        <v>0.1126791390184832</v>
      </c>
      <c r="T277" s="21">
        <v>0</v>
      </c>
      <c r="U277" s="21">
        <v>0.13916539053160201</v>
      </c>
      <c r="W277" s="21">
        <v>5.3835912466220277E-2</v>
      </c>
      <c r="X277" s="21">
        <v>9.9140553698891229E-2</v>
      </c>
      <c r="Y277" s="21">
        <v>0.12638583173448051</v>
      </c>
      <c r="Z277" s="21">
        <v>0.23246715539977719</v>
      </c>
      <c r="AA277" s="21">
        <v>0.12430650364796959</v>
      </c>
      <c r="AB277" s="21">
        <v>0.10386475496920081</v>
      </c>
      <c r="AC277" s="21">
        <v>2.955631765716818E-2</v>
      </c>
      <c r="AD277" s="21">
        <v>2.0138496783232769E-2</v>
      </c>
      <c r="AE277" s="21">
        <v>0.157530609980993</v>
      </c>
      <c r="AG277" s="21">
        <v>0.17873118671430371</v>
      </c>
      <c r="AH277" s="21">
        <v>6.5170819999225277E-2</v>
      </c>
      <c r="AI277" s="21">
        <v>0.1029658173327201</v>
      </c>
      <c r="AJ277" s="21">
        <v>5.7868658250453307E-2</v>
      </c>
      <c r="AK277" s="21">
        <v>0.13517292954580251</v>
      </c>
      <c r="AL277" s="21">
        <v>0</v>
      </c>
      <c r="AM277" s="21">
        <v>0</v>
      </c>
    </row>
    <row r="278" spans="2:39" ht="16" x14ac:dyDescent="0.2">
      <c r="B278" s="20" t="s">
        <v>168</v>
      </c>
      <c r="C278" s="21">
        <v>7.1254029493027074E-2</v>
      </c>
      <c r="D278" s="21">
        <v>6.1368896230282161E-2</v>
      </c>
      <c r="E278" s="21">
        <v>7.8567972191169039E-2</v>
      </c>
      <c r="F278" s="21">
        <v>7.4900977717100303E-2</v>
      </c>
      <c r="G278" s="21">
        <v>5.0099753051809352E-2</v>
      </c>
      <c r="H278" s="21">
        <v>8.2405205215606361E-2</v>
      </c>
      <c r="I278" s="21">
        <v>7.4076691783683396E-2</v>
      </c>
      <c r="K278" s="21">
        <v>5.9816746367067103E-2</v>
      </c>
      <c r="L278" s="21">
        <v>8.2704646770090595E-2</v>
      </c>
      <c r="N278" s="21">
        <v>2.789769809572281E-2</v>
      </c>
      <c r="O278" s="21">
        <v>9.7488027292289794E-2</v>
      </c>
      <c r="P278" s="21">
        <v>2.6303967288567161E-2</v>
      </c>
      <c r="Q278" s="21">
        <v>6.2795735122651172E-2</v>
      </c>
      <c r="R278" s="21">
        <v>9.2855689863358848E-2</v>
      </c>
      <c r="S278" s="21">
        <v>6.5848291848721541E-2</v>
      </c>
      <c r="T278" s="21">
        <v>5.1615392405407211E-2</v>
      </c>
      <c r="U278" s="21">
        <v>7.5953334238591796E-2</v>
      </c>
      <c r="W278" s="21">
        <v>0</v>
      </c>
      <c r="X278" s="21">
        <v>9.038632150492841E-2</v>
      </c>
      <c r="Y278" s="21">
        <v>0</v>
      </c>
      <c r="Z278" s="21">
        <v>0.24851629125747779</v>
      </c>
      <c r="AA278" s="21">
        <v>4.2728894472321019E-2</v>
      </c>
      <c r="AB278" s="21">
        <v>8.9300123063122738E-2</v>
      </c>
      <c r="AC278" s="21">
        <v>0</v>
      </c>
      <c r="AD278" s="21">
        <v>8.5850209052207693E-2</v>
      </c>
      <c r="AE278" s="21">
        <v>0</v>
      </c>
      <c r="AG278" s="21">
        <v>9.1863280400083167E-2</v>
      </c>
      <c r="AH278" s="21">
        <v>7.6811421666435398E-2</v>
      </c>
      <c r="AI278" s="21">
        <v>5.4449433946795092E-2</v>
      </c>
      <c r="AJ278" s="21">
        <v>3.5055834876143478E-2</v>
      </c>
      <c r="AK278" s="21">
        <v>5.9144616213406477E-2</v>
      </c>
      <c r="AL278" s="21">
        <v>0.2230367668236205</v>
      </c>
      <c r="AM278" s="21">
        <v>0.15026082624255421</v>
      </c>
    </row>
    <row r="279" spans="2:39" ht="16" x14ac:dyDescent="0.2">
      <c r="B279" s="20" t="s">
        <v>169</v>
      </c>
      <c r="C279" s="21">
        <v>9.9857958852784284E-2</v>
      </c>
      <c r="D279" s="21">
        <v>0.25578332160514139</v>
      </c>
      <c r="E279" s="21">
        <v>6.8566362902920064E-2</v>
      </c>
      <c r="F279" s="21">
        <v>0.120990500010525</v>
      </c>
      <c r="G279" s="21">
        <v>8.059513346310844E-2</v>
      </c>
      <c r="H279" s="21">
        <v>0.1056813394140967</v>
      </c>
      <c r="I279" s="21">
        <v>4.4384156976440062E-2</v>
      </c>
      <c r="K279" s="21">
        <v>8.5389758149565537E-2</v>
      </c>
      <c r="L279" s="21">
        <v>0.1083956216220445</v>
      </c>
      <c r="N279" s="21">
        <v>1.9737335144940461E-2</v>
      </c>
      <c r="O279" s="21">
        <v>0.16839269845156299</v>
      </c>
      <c r="P279" s="21">
        <v>6.0693038636132082E-2</v>
      </c>
      <c r="Q279" s="21">
        <v>0</v>
      </c>
      <c r="R279" s="21">
        <v>0</v>
      </c>
      <c r="S279" s="21">
        <v>6.1183484824925922E-2</v>
      </c>
      <c r="T279" s="21">
        <v>0.40450724028152768</v>
      </c>
      <c r="U279" s="21">
        <v>0.12389283276264799</v>
      </c>
      <c r="W279" s="21">
        <v>0</v>
      </c>
      <c r="X279" s="21">
        <v>0.14617164345146891</v>
      </c>
      <c r="Y279" s="21">
        <v>0</v>
      </c>
      <c r="Z279" s="21">
        <v>0</v>
      </c>
      <c r="AA279" s="21">
        <v>6.1069550318370081E-2</v>
      </c>
      <c r="AB279" s="21">
        <v>8.6680480234566926E-2</v>
      </c>
      <c r="AC279" s="21">
        <v>0.1133741477772359</v>
      </c>
      <c r="AD279" s="21">
        <v>0.33274761376223411</v>
      </c>
      <c r="AE279" s="21">
        <v>0</v>
      </c>
      <c r="AG279" s="21">
        <v>0.1019153178959346</v>
      </c>
      <c r="AH279" s="21">
        <v>0.1204662552454957</v>
      </c>
      <c r="AI279" s="21">
        <v>0.10884263356761301</v>
      </c>
      <c r="AJ279" s="21">
        <v>0.18591134041507129</v>
      </c>
      <c r="AK279" s="21">
        <v>2.3415390617641911E-2</v>
      </c>
      <c r="AL279" s="21">
        <v>0</v>
      </c>
      <c r="AM279" s="21">
        <v>4.5760088393802099E-2</v>
      </c>
    </row>
    <row r="280" spans="2:39" ht="16" x14ac:dyDescent="0.2">
      <c r="B280" s="20" t="s">
        <v>170</v>
      </c>
      <c r="C280" s="21">
        <v>5.2641348250182129E-2</v>
      </c>
      <c r="D280" s="21">
        <v>0</v>
      </c>
      <c r="E280" s="21">
        <v>5.70273930027324E-2</v>
      </c>
      <c r="F280" s="21">
        <v>2.822324578599518E-2</v>
      </c>
      <c r="G280" s="21">
        <v>5.4396670332072232E-2</v>
      </c>
      <c r="H280" s="21">
        <v>0.1144602649431125</v>
      </c>
      <c r="I280" s="21">
        <v>4.7992551800527021E-2</v>
      </c>
      <c r="K280" s="21">
        <v>4.3473647561714693E-2</v>
      </c>
      <c r="L280" s="21">
        <v>6.1774681260740989E-2</v>
      </c>
      <c r="N280" s="21">
        <v>0</v>
      </c>
      <c r="O280" s="21">
        <v>7.8942113579946169E-2</v>
      </c>
      <c r="P280" s="21">
        <v>0.10595717703989831</v>
      </c>
      <c r="Q280" s="21">
        <v>9.8795999985537342E-2</v>
      </c>
      <c r="R280" s="21">
        <v>0</v>
      </c>
      <c r="S280" s="21">
        <v>6.9369907734421823E-2</v>
      </c>
      <c r="T280" s="21">
        <v>0</v>
      </c>
      <c r="U280" s="21">
        <v>2.744546204854879E-2</v>
      </c>
      <c r="W280" s="21">
        <v>0</v>
      </c>
      <c r="X280" s="21">
        <v>0.1282953131652908</v>
      </c>
      <c r="Y280" s="21">
        <v>2.7712672065504269E-2</v>
      </c>
      <c r="Z280" s="21">
        <v>3.6591184506389027E-2</v>
      </c>
      <c r="AA280" s="21">
        <v>3.5833915473171891E-2</v>
      </c>
      <c r="AB280" s="21">
        <v>6.5051326352087921E-2</v>
      </c>
      <c r="AC280" s="21">
        <v>0</v>
      </c>
      <c r="AD280" s="21">
        <v>1.5808569298311901E-2</v>
      </c>
      <c r="AE280" s="21">
        <v>0</v>
      </c>
      <c r="AG280" s="21">
        <v>2.6821971122452382E-2</v>
      </c>
      <c r="AH280" s="21">
        <v>1.6722782578373209E-2</v>
      </c>
      <c r="AI280" s="21">
        <v>0.10688707973932431</v>
      </c>
      <c r="AJ280" s="21">
        <v>7.8450487864472521E-2</v>
      </c>
      <c r="AK280" s="21">
        <v>5.5589575779377592E-2</v>
      </c>
      <c r="AL280" s="21">
        <v>0</v>
      </c>
      <c r="AM280" s="21">
        <v>0</v>
      </c>
    </row>
    <row r="281" spans="2:39" ht="16" x14ac:dyDescent="0.2">
      <c r="B281" s="20" t="s">
        <v>171</v>
      </c>
      <c r="C281" s="21">
        <v>7.6406328949541871E-2</v>
      </c>
      <c r="D281" s="21">
        <v>0.20117299053806259</v>
      </c>
      <c r="E281" s="21">
        <v>5.7625519102613397E-2</v>
      </c>
      <c r="F281" s="21">
        <v>8.7734487794586414E-3</v>
      </c>
      <c r="G281" s="21">
        <v>6.4049967687722628E-2</v>
      </c>
      <c r="H281" s="21">
        <v>5.4100461869857508E-2</v>
      </c>
      <c r="I281" s="21">
        <v>0.10459094202654889</v>
      </c>
      <c r="K281" s="21">
        <v>8.6469794245336351E-2</v>
      </c>
      <c r="L281" s="21">
        <v>6.773220669357928E-2</v>
      </c>
      <c r="N281" s="21">
        <v>4.1736809322378568E-2</v>
      </c>
      <c r="O281" s="21">
        <v>8.6652056487119461E-2</v>
      </c>
      <c r="P281" s="21">
        <v>0.25959425462006908</v>
      </c>
      <c r="Q281" s="21">
        <v>0.13387172280540599</v>
      </c>
      <c r="R281" s="21">
        <v>4.3465398424423887E-2</v>
      </c>
      <c r="S281" s="21">
        <v>6.9739648153724021E-2</v>
      </c>
      <c r="T281" s="21">
        <v>0</v>
      </c>
      <c r="U281" s="21">
        <v>4.6889745572687012E-2</v>
      </c>
      <c r="W281" s="21">
        <v>0.14819743722189449</v>
      </c>
      <c r="X281" s="21">
        <v>9.352091429281921E-2</v>
      </c>
      <c r="Y281" s="21">
        <v>0.22343710744962619</v>
      </c>
      <c r="Z281" s="21">
        <v>5.5840174877812288E-2</v>
      </c>
      <c r="AA281" s="21">
        <v>8.5220113888366308E-3</v>
      </c>
      <c r="AB281" s="21">
        <v>6.4350298619727395E-2</v>
      </c>
      <c r="AC281" s="21">
        <v>7.8440970098389753E-2</v>
      </c>
      <c r="AD281" s="21">
        <v>8.7179730033825786E-2</v>
      </c>
      <c r="AE281" s="21">
        <v>0</v>
      </c>
      <c r="AG281" s="21">
        <v>7.100252606332895E-2</v>
      </c>
      <c r="AH281" s="21">
        <v>5.2431283875189652E-2</v>
      </c>
      <c r="AI281" s="21">
        <v>0.13075838302704501</v>
      </c>
      <c r="AJ281" s="21">
        <v>6.6729737988892909E-2</v>
      </c>
      <c r="AK281" s="21">
        <v>8.3419583604485079E-2</v>
      </c>
      <c r="AL281" s="21">
        <v>0</v>
      </c>
      <c r="AM281" s="21">
        <v>0</v>
      </c>
    </row>
    <row r="282" spans="2:39" ht="16" x14ac:dyDescent="0.2">
      <c r="B282" s="20" t="s">
        <v>172</v>
      </c>
      <c r="C282" s="21">
        <v>3.3327355204728452E-2</v>
      </c>
      <c r="D282" s="21">
        <v>0</v>
      </c>
      <c r="E282" s="21">
        <v>1.3933980042436079E-2</v>
      </c>
      <c r="F282" s="21">
        <v>0.12530583571095369</v>
      </c>
      <c r="G282" s="21">
        <v>2.3690219897140478E-2</v>
      </c>
      <c r="H282" s="21">
        <v>7.9942573738120953E-3</v>
      </c>
      <c r="I282" s="21">
        <v>1.9684939986852518E-2</v>
      </c>
      <c r="K282" s="21">
        <v>3.4457353227074293E-2</v>
      </c>
      <c r="L282" s="21">
        <v>2.8575629192784509E-2</v>
      </c>
      <c r="N282" s="21">
        <v>1.8791780156333392E-2</v>
      </c>
      <c r="O282" s="21">
        <v>4.5138062086205077E-2</v>
      </c>
      <c r="P282" s="21">
        <v>4.453926870083879E-2</v>
      </c>
      <c r="Q282" s="21">
        <v>0.1495402850858894</v>
      </c>
      <c r="R282" s="21">
        <v>2.0059116133912661E-2</v>
      </c>
      <c r="S282" s="21">
        <v>1.333524207156225E-2</v>
      </c>
      <c r="T282" s="21">
        <v>0</v>
      </c>
      <c r="U282" s="21">
        <v>5.6036689715263141E-2</v>
      </c>
      <c r="W282" s="21">
        <v>2.4142888713004039E-2</v>
      </c>
      <c r="X282" s="21">
        <v>9.8272249885811222E-2</v>
      </c>
      <c r="Y282" s="21">
        <v>4.1602171534011259E-2</v>
      </c>
      <c r="Z282" s="21">
        <v>3.2127675544487477E-2</v>
      </c>
      <c r="AA282" s="21">
        <v>2.161624714993779E-2</v>
      </c>
      <c r="AB282" s="21">
        <v>1.447290714964016E-2</v>
      </c>
      <c r="AC282" s="21">
        <v>0</v>
      </c>
      <c r="AD282" s="21">
        <v>1.4576808412398921E-2</v>
      </c>
      <c r="AE282" s="21">
        <v>0</v>
      </c>
      <c r="AG282" s="21">
        <v>2.6136471609426899E-2</v>
      </c>
      <c r="AH282" s="21">
        <v>2.3313736445249349E-2</v>
      </c>
      <c r="AI282" s="21">
        <v>2.3327374864928131E-2</v>
      </c>
      <c r="AJ282" s="21">
        <v>5.2792312358197209E-2</v>
      </c>
      <c r="AK282" s="21">
        <v>2.5778030789179111E-2</v>
      </c>
      <c r="AL282" s="21">
        <v>0.35090186250455041</v>
      </c>
      <c r="AM282" s="21">
        <v>6.3876150284242927E-2</v>
      </c>
    </row>
    <row r="283" spans="2:39" ht="16" x14ac:dyDescent="0.2">
      <c r="B283" s="20" t="s">
        <v>173</v>
      </c>
      <c r="C283" s="21">
        <v>3.5495396134061177E-2</v>
      </c>
      <c r="D283" s="21">
        <v>0</v>
      </c>
      <c r="E283" s="21">
        <v>6.6723682958160085E-2</v>
      </c>
      <c r="F283" s="21">
        <v>1.0226430486100521E-2</v>
      </c>
      <c r="G283" s="21">
        <v>3.8158408579377537E-2</v>
      </c>
      <c r="H283" s="21">
        <v>4.3112977957139427E-2</v>
      </c>
      <c r="I283" s="21">
        <v>4.0717033238398537E-2</v>
      </c>
      <c r="K283" s="21">
        <v>3.7535132150381519E-2</v>
      </c>
      <c r="L283" s="21">
        <v>3.3938797441132401E-2</v>
      </c>
      <c r="N283" s="21">
        <v>0</v>
      </c>
      <c r="O283" s="21">
        <v>2.8591813896652388E-2</v>
      </c>
      <c r="P283" s="21">
        <v>0.28116105796441432</v>
      </c>
      <c r="Q283" s="21">
        <v>0</v>
      </c>
      <c r="R283" s="21">
        <v>0</v>
      </c>
      <c r="S283" s="21">
        <v>3.5602659640381257E-2</v>
      </c>
      <c r="T283" s="21">
        <v>0</v>
      </c>
      <c r="U283" s="21">
        <v>0</v>
      </c>
      <c r="W283" s="21">
        <v>0</v>
      </c>
      <c r="X283" s="21">
        <v>1.495715775730872E-2</v>
      </c>
      <c r="Y283" s="21">
        <v>0.42766850686595231</v>
      </c>
      <c r="Z283" s="21">
        <v>0</v>
      </c>
      <c r="AA283" s="21">
        <v>0</v>
      </c>
      <c r="AB283" s="21">
        <v>3.8640017518265679E-2</v>
      </c>
      <c r="AC283" s="21">
        <v>0</v>
      </c>
      <c r="AD283" s="21">
        <v>0</v>
      </c>
      <c r="AE283" s="21">
        <v>0</v>
      </c>
      <c r="AG283" s="21">
        <v>5.0945708023269393E-2</v>
      </c>
      <c r="AH283" s="21">
        <v>2.093491877158981E-2</v>
      </c>
      <c r="AI283" s="21">
        <v>2.562573230064441E-2</v>
      </c>
      <c r="AJ283" s="21">
        <v>0.12135802395751979</v>
      </c>
      <c r="AK283" s="21">
        <v>0</v>
      </c>
      <c r="AL283" s="21">
        <v>0</v>
      </c>
      <c r="AM283" s="21">
        <v>0</v>
      </c>
    </row>
    <row r="284" spans="2:39" ht="32" x14ac:dyDescent="0.2">
      <c r="B284" s="20" t="s">
        <v>179</v>
      </c>
      <c r="C284" s="21">
        <v>2.476431543272941E-2</v>
      </c>
      <c r="D284" s="21">
        <v>5.0260594486534312E-2</v>
      </c>
      <c r="E284" s="21">
        <v>2.8428560706853751E-2</v>
      </c>
      <c r="F284" s="21">
        <v>1.8585701333873331E-2</v>
      </c>
      <c r="G284" s="21">
        <v>3.4635650105864391E-2</v>
      </c>
      <c r="H284" s="21">
        <v>2.6396153467965689E-2</v>
      </c>
      <c r="I284" s="21">
        <v>7.4707067372707624E-3</v>
      </c>
      <c r="K284" s="21">
        <v>1.7378434334261589E-2</v>
      </c>
      <c r="L284" s="21">
        <v>3.1944774824989121E-2</v>
      </c>
      <c r="N284" s="21">
        <v>0</v>
      </c>
      <c r="O284" s="21">
        <v>1.2735532553968349E-2</v>
      </c>
      <c r="P284" s="21">
        <v>0.16705841432955851</v>
      </c>
      <c r="Q284" s="21">
        <v>0</v>
      </c>
      <c r="R284" s="21">
        <v>1.041395365210071E-2</v>
      </c>
      <c r="S284" s="21">
        <v>5.1057620880372153E-3</v>
      </c>
      <c r="T284" s="21">
        <v>0.1561532993281296</v>
      </c>
      <c r="U284" s="21">
        <v>1.2255915830471651E-2</v>
      </c>
      <c r="W284" s="21">
        <v>0</v>
      </c>
      <c r="X284" s="21">
        <v>0</v>
      </c>
      <c r="Y284" s="21">
        <v>0.15319371035042559</v>
      </c>
      <c r="Z284" s="21">
        <v>0</v>
      </c>
      <c r="AA284" s="21">
        <v>2.595583701513764E-2</v>
      </c>
      <c r="AB284" s="21">
        <v>0</v>
      </c>
      <c r="AC284" s="21">
        <v>0</v>
      </c>
      <c r="AD284" s="21">
        <v>0.1214086125838362</v>
      </c>
      <c r="AE284" s="21">
        <v>8.2352348002887502E-2</v>
      </c>
      <c r="AG284" s="21">
        <v>1.4788887040981359E-2</v>
      </c>
      <c r="AH284" s="21">
        <v>4.7855472551172791E-3</v>
      </c>
      <c r="AI284" s="21">
        <v>4.8590258366343793E-2</v>
      </c>
      <c r="AJ284" s="21">
        <v>1.0399406805686399E-2</v>
      </c>
      <c r="AK284" s="21">
        <v>0</v>
      </c>
      <c r="AL284" s="21">
        <v>0</v>
      </c>
      <c r="AM284" s="21">
        <v>0.13732785226537</v>
      </c>
    </row>
    <row r="286" spans="2:39" ht="144" x14ac:dyDescent="0.2">
      <c r="B286" s="17" t="s">
        <v>182</v>
      </c>
    </row>
    <row r="287" spans="2:39" ht="16" x14ac:dyDescent="0.2">
      <c r="B287" s="18" t="s">
        <v>18</v>
      </c>
    </row>
    <row r="288" spans="2:39" x14ac:dyDescent="0.2">
      <c r="B288" s="13" t="s">
        <v>53</v>
      </c>
      <c r="C288" s="19">
        <v>406</v>
      </c>
      <c r="D288" s="19">
        <v>16</v>
      </c>
      <c r="E288" s="19">
        <v>63</v>
      </c>
      <c r="F288" s="19">
        <v>86</v>
      </c>
      <c r="G288" s="19">
        <v>73</v>
      </c>
      <c r="H288" s="19">
        <v>87</v>
      </c>
      <c r="I288" s="19">
        <v>81</v>
      </c>
      <c r="K288" s="19">
        <v>185</v>
      </c>
      <c r="L288" s="19">
        <v>219</v>
      </c>
      <c r="N288" s="19">
        <v>33</v>
      </c>
      <c r="O288" s="19">
        <v>99</v>
      </c>
      <c r="P288" s="19">
        <v>23</v>
      </c>
      <c r="Q288" s="19">
        <v>12</v>
      </c>
      <c r="R288" s="19">
        <v>38</v>
      </c>
      <c r="S288" s="19">
        <v>132</v>
      </c>
      <c r="T288" s="19">
        <v>15</v>
      </c>
      <c r="U288" s="19">
        <v>54</v>
      </c>
      <c r="W288" s="19">
        <v>28</v>
      </c>
      <c r="X288" s="19">
        <v>72</v>
      </c>
      <c r="Y288" s="19">
        <v>18</v>
      </c>
      <c r="Z288" s="19">
        <v>21</v>
      </c>
      <c r="AA288" s="19">
        <v>69</v>
      </c>
      <c r="AB288" s="19">
        <v>124</v>
      </c>
      <c r="AC288" s="19">
        <v>27</v>
      </c>
      <c r="AD288" s="19">
        <v>40</v>
      </c>
      <c r="AE288" s="19">
        <v>7</v>
      </c>
      <c r="AG288" s="19">
        <v>74</v>
      </c>
      <c r="AH288" s="19">
        <v>89</v>
      </c>
      <c r="AI288" s="19">
        <v>84</v>
      </c>
      <c r="AJ288" s="19">
        <v>54</v>
      </c>
      <c r="AK288" s="19">
        <v>73</v>
      </c>
      <c r="AL288" s="19">
        <v>3</v>
      </c>
      <c r="AM288" s="19">
        <v>29</v>
      </c>
    </row>
    <row r="289" spans="2:39" x14ac:dyDescent="0.2">
      <c r="B289" s="15" t="s">
        <v>54</v>
      </c>
      <c r="C289" s="19">
        <v>406</v>
      </c>
      <c r="D289" s="19">
        <v>44</v>
      </c>
      <c r="E289" s="19">
        <v>69</v>
      </c>
      <c r="F289" s="19">
        <v>69</v>
      </c>
      <c r="G289" s="19">
        <v>62</v>
      </c>
      <c r="H289" s="19">
        <v>65</v>
      </c>
      <c r="I289" s="19">
        <v>96</v>
      </c>
      <c r="K289" s="19">
        <v>196</v>
      </c>
      <c r="L289" s="19">
        <v>208</v>
      </c>
      <c r="N289" s="19">
        <v>37</v>
      </c>
      <c r="O289" s="19">
        <v>101</v>
      </c>
      <c r="P289" s="19">
        <v>26</v>
      </c>
      <c r="Q289" s="19">
        <v>10</v>
      </c>
      <c r="R289" s="19">
        <v>41</v>
      </c>
      <c r="S289" s="19">
        <v>116</v>
      </c>
      <c r="T289" s="19">
        <v>17</v>
      </c>
      <c r="U289" s="19">
        <v>59</v>
      </c>
      <c r="W289" s="19">
        <v>28</v>
      </c>
      <c r="X289" s="19">
        <v>78</v>
      </c>
      <c r="Y289" s="19">
        <v>21</v>
      </c>
      <c r="Z289" s="19">
        <v>26</v>
      </c>
      <c r="AA289" s="19">
        <v>66</v>
      </c>
      <c r="AB289" s="19">
        <v>107</v>
      </c>
      <c r="AC289" s="19">
        <v>35</v>
      </c>
      <c r="AD289" s="19">
        <v>36</v>
      </c>
      <c r="AE289" s="19">
        <v>9</v>
      </c>
      <c r="AG289" s="19">
        <v>67</v>
      </c>
      <c r="AH289" s="19">
        <v>87</v>
      </c>
      <c r="AI289" s="19">
        <v>88</v>
      </c>
      <c r="AJ289" s="19">
        <v>57</v>
      </c>
      <c r="AK289" s="19">
        <v>77</v>
      </c>
      <c r="AL289" s="19">
        <v>3</v>
      </c>
      <c r="AM289" s="19">
        <v>28</v>
      </c>
    </row>
    <row r="290" spans="2:39" ht="32" x14ac:dyDescent="0.2">
      <c r="B290" s="20" t="s">
        <v>178</v>
      </c>
      <c r="C290" s="21">
        <v>0.50890389778449585</v>
      </c>
      <c r="D290" s="21">
        <v>0.33799292477319021</v>
      </c>
      <c r="E290" s="21">
        <v>0.36432318266224373</v>
      </c>
      <c r="F290" s="21">
        <v>0.52499456931979649</v>
      </c>
      <c r="G290" s="21">
        <v>0.62522490116611251</v>
      </c>
      <c r="H290" s="21">
        <v>0.50759996155689846</v>
      </c>
      <c r="I290" s="21">
        <v>0.60366896541291781</v>
      </c>
      <c r="K290" s="21">
        <v>0.45739210341075409</v>
      </c>
      <c r="L290" s="21">
        <v>0.55834220613247421</v>
      </c>
      <c r="N290" s="21">
        <v>0.32367562456502358</v>
      </c>
      <c r="O290" s="21">
        <v>0.54464300562723189</v>
      </c>
      <c r="P290" s="21">
        <v>0.59435091845200905</v>
      </c>
      <c r="Q290" s="21">
        <v>0.74053680694929147</v>
      </c>
      <c r="R290" s="21">
        <v>2.1351661495549162E-2</v>
      </c>
      <c r="S290" s="21">
        <v>0.65964307886554974</v>
      </c>
      <c r="T290" s="21">
        <v>0.3467478931561489</v>
      </c>
      <c r="U290" s="21">
        <v>0.57388056975044965</v>
      </c>
      <c r="W290" s="21">
        <v>0.46317170404167762</v>
      </c>
      <c r="X290" s="21">
        <v>0.62245624394894594</v>
      </c>
      <c r="Y290" s="21">
        <v>0.55504803110649592</v>
      </c>
      <c r="Z290" s="21">
        <v>0.81226320020264409</v>
      </c>
      <c r="AA290" s="21">
        <v>1.3202685557692721E-2</v>
      </c>
      <c r="AB290" s="21">
        <v>0.66575846601592858</v>
      </c>
      <c r="AC290" s="21">
        <v>0.63904971394543331</v>
      </c>
      <c r="AD290" s="21">
        <v>0.37050473753664193</v>
      </c>
      <c r="AE290" s="21">
        <v>0.49825235310233851</v>
      </c>
      <c r="AG290" s="21">
        <v>0.52103983074934834</v>
      </c>
      <c r="AH290" s="21">
        <v>0.44502244926965828</v>
      </c>
      <c r="AI290" s="21">
        <v>0.56083177765721892</v>
      </c>
      <c r="AJ290" s="21">
        <v>0.53688264634419436</v>
      </c>
      <c r="AK290" s="21">
        <v>0.52316066963920971</v>
      </c>
      <c r="AL290" s="21">
        <v>0</v>
      </c>
      <c r="AM290" s="21">
        <v>0.46819861227198473</v>
      </c>
    </row>
    <row r="291" spans="2:39" ht="16" x14ac:dyDescent="0.2">
      <c r="B291" s="20" t="s">
        <v>165</v>
      </c>
      <c r="C291" s="21">
        <v>3.9373641922287442E-2</v>
      </c>
      <c r="D291" s="21">
        <v>0</v>
      </c>
      <c r="E291" s="21">
        <v>5.5744354250627778E-2</v>
      </c>
      <c r="F291" s="21">
        <v>3.7114751536440248E-2</v>
      </c>
      <c r="G291" s="21">
        <v>3.2583164459215622E-2</v>
      </c>
      <c r="H291" s="21">
        <v>6.4143578147968963E-2</v>
      </c>
      <c r="I291" s="21">
        <v>3.4898158229111097E-2</v>
      </c>
      <c r="K291" s="21">
        <v>4.884237048798392E-2</v>
      </c>
      <c r="L291" s="21">
        <v>3.0884624566063092E-2</v>
      </c>
      <c r="N291" s="21">
        <v>0.12071741744498971</v>
      </c>
      <c r="O291" s="21">
        <v>2.2158383034141658E-2</v>
      </c>
      <c r="P291" s="21">
        <v>7.6374411009066306E-2</v>
      </c>
      <c r="Q291" s="21">
        <v>0</v>
      </c>
      <c r="R291" s="21">
        <v>0</v>
      </c>
      <c r="S291" s="21">
        <v>5.5534433506189661E-2</v>
      </c>
      <c r="T291" s="21">
        <v>0</v>
      </c>
      <c r="U291" s="21">
        <v>1.5068245119468259E-2</v>
      </c>
      <c r="W291" s="21">
        <v>0.17137832599712841</v>
      </c>
      <c r="X291" s="21">
        <v>1.5106879209427691E-2</v>
      </c>
      <c r="Y291" s="21">
        <v>3.4117134557642613E-2</v>
      </c>
      <c r="Z291" s="21">
        <v>2.787751497001062E-2</v>
      </c>
      <c r="AA291" s="21">
        <v>0</v>
      </c>
      <c r="AB291" s="21">
        <v>5.9697502133612898E-2</v>
      </c>
      <c r="AC291" s="21">
        <v>2.0672086053532799E-2</v>
      </c>
      <c r="AD291" s="21">
        <v>0</v>
      </c>
      <c r="AE291" s="21">
        <v>0.157530609980993</v>
      </c>
      <c r="AG291" s="21">
        <v>3.8438227942793099E-2</v>
      </c>
      <c r="AH291" s="21">
        <v>5.3669756321549737E-2</v>
      </c>
      <c r="AI291" s="21">
        <v>5.2562332998066542E-2</v>
      </c>
      <c r="AJ291" s="21">
        <v>0</v>
      </c>
      <c r="AK291" s="21">
        <v>5.3623362084947217E-2</v>
      </c>
      <c r="AL291" s="21">
        <v>0</v>
      </c>
      <c r="AM291" s="21">
        <v>0</v>
      </c>
    </row>
    <row r="292" spans="2:39" ht="16" x14ac:dyDescent="0.2">
      <c r="B292" s="20" t="s">
        <v>166</v>
      </c>
      <c r="C292" s="21">
        <v>4.1519889700757762E-2</v>
      </c>
      <c r="D292" s="21">
        <v>8.0143197555750514E-2</v>
      </c>
      <c r="E292" s="21">
        <v>7.0831868373073897E-2</v>
      </c>
      <c r="F292" s="21">
        <v>3.9070940912319337E-2</v>
      </c>
      <c r="G292" s="21">
        <v>1.535322521746587E-2</v>
      </c>
      <c r="H292" s="21">
        <v>3.4516199236429651E-2</v>
      </c>
      <c r="I292" s="21">
        <v>2.65150248792764E-2</v>
      </c>
      <c r="K292" s="21">
        <v>5.706508932490497E-2</v>
      </c>
      <c r="L292" s="21">
        <v>2.13049129872869E-2</v>
      </c>
      <c r="N292" s="21">
        <v>3.7583560312666783E-2</v>
      </c>
      <c r="O292" s="21">
        <v>0.1007948136442276</v>
      </c>
      <c r="P292" s="21">
        <v>0</v>
      </c>
      <c r="Q292" s="21">
        <v>0</v>
      </c>
      <c r="R292" s="21">
        <v>0</v>
      </c>
      <c r="S292" s="21">
        <v>2.7996719461861368E-2</v>
      </c>
      <c r="T292" s="21">
        <v>7.4689275744037331E-2</v>
      </c>
      <c r="U292" s="21">
        <v>1.349656024533534E-2</v>
      </c>
      <c r="W292" s="21">
        <v>0.1096838765492853</v>
      </c>
      <c r="X292" s="21">
        <v>7.3875131357490409E-2</v>
      </c>
      <c r="Y292" s="21">
        <v>5.5344636565042842E-2</v>
      </c>
      <c r="Z292" s="21">
        <v>0</v>
      </c>
      <c r="AA292" s="21">
        <v>1.7775139977998719E-2</v>
      </c>
      <c r="AB292" s="21">
        <v>2.0006289591082409E-2</v>
      </c>
      <c r="AC292" s="21">
        <v>0</v>
      </c>
      <c r="AD292" s="21">
        <v>9.8000483995057744E-2</v>
      </c>
      <c r="AE292" s="21">
        <v>0</v>
      </c>
      <c r="AG292" s="21">
        <v>4.1824984386930317E-2</v>
      </c>
      <c r="AH292" s="21">
        <v>3.051819266685557E-2</v>
      </c>
      <c r="AI292" s="21">
        <v>2.8146345200237139E-2</v>
      </c>
      <c r="AJ292" s="21">
        <v>4.8396261503530241E-2</v>
      </c>
      <c r="AK292" s="21">
        <v>5.6534403410683727E-2</v>
      </c>
      <c r="AL292" s="21">
        <v>0</v>
      </c>
      <c r="AM292" s="21">
        <v>6.6352920189235942E-2</v>
      </c>
    </row>
    <row r="293" spans="2:39" ht="16" x14ac:dyDescent="0.2">
      <c r="B293" s="20" t="s">
        <v>167</v>
      </c>
      <c r="C293" s="21">
        <v>3.4547696821503472E-2</v>
      </c>
      <c r="D293" s="21">
        <v>0</v>
      </c>
      <c r="E293" s="21">
        <v>4.1496613795432263E-2</v>
      </c>
      <c r="F293" s="21">
        <v>3.2289139915878798E-2</v>
      </c>
      <c r="G293" s="21">
        <v>5.5631375313353618E-2</v>
      </c>
      <c r="H293" s="21">
        <v>3.5919752258789669E-2</v>
      </c>
      <c r="I293" s="21">
        <v>3.238976309430195E-2</v>
      </c>
      <c r="K293" s="21">
        <v>2.5570667180696709E-2</v>
      </c>
      <c r="L293" s="21">
        <v>4.3319856033823233E-2</v>
      </c>
      <c r="N293" s="21">
        <v>6.2309336855577727E-2</v>
      </c>
      <c r="O293" s="21">
        <v>2.6031914792267099E-2</v>
      </c>
      <c r="P293" s="21">
        <v>0.12736796190653779</v>
      </c>
      <c r="Q293" s="21">
        <v>6.2795735122651172E-2</v>
      </c>
      <c r="R293" s="21">
        <v>1.041395365210071E-2</v>
      </c>
      <c r="S293" s="21">
        <v>3.011355908601555E-2</v>
      </c>
      <c r="T293" s="21">
        <v>0</v>
      </c>
      <c r="U293" s="21">
        <v>2.1127091216710879E-2</v>
      </c>
      <c r="W293" s="21">
        <v>0</v>
      </c>
      <c r="X293" s="21">
        <v>3.9753807343406687E-2</v>
      </c>
      <c r="Y293" s="21">
        <v>0</v>
      </c>
      <c r="Z293" s="21">
        <v>2.325772632924037E-2</v>
      </c>
      <c r="AA293" s="21">
        <v>1.9904894410642689E-2</v>
      </c>
      <c r="AB293" s="21">
        <v>2.4363973473516369E-2</v>
      </c>
      <c r="AC293" s="21">
        <v>0</v>
      </c>
      <c r="AD293" s="21">
        <v>0.1188806304455941</v>
      </c>
      <c r="AE293" s="21">
        <v>0.2469125810461418</v>
      </c>
      <c r="AG293" s="21">
        <v>5.7645857598389402E-2</v>
      </c>
      <c r="AH293" s="21">
        <v>4.7232489018228213E-2</v>
      </c>
      <c r="AI293" s="21">
        <v>2.7722169280261329E-2</v>
      </c>
      <c r="AJ293" s="21">
        <v>0</v>
      </c>
      <c r="AK293" s="21">
        <v>2.8897618611671221E-2</v>
      </c>
      <c r="AL293" s="21">
        <v>0.35090186250455041</v>
      </c>
      <c r="AM293" s="21">
        <v>1.542381490638718E-2</v>
      </c>
    </row>
    <row r="294" spans="2:39" ht="16" x14ac:dyDescent="0.2">
      <c r="B294" s="20" t="s">
        <v>168</v>
      </c>
      <c r="C294" s="21">
        <v>2.7931475183601451E-2</v>
      </c>
      <c r="D294" s="21">
        <v>6.1368896230282161E-2</v>
      </c>
      <c r="E294" s="21">
        <v>2.282361794054126E-2</v>
      </c>
      <c r="F294" s="21">
        <v>1.257305968752198E-2</v>
      </c>
      <c r="G294" s="21">
        <v>3.5255121392154261E-2</v>
      </c>
      <c r="H294" s="21">
        <v>3.586813664124805E-2</v>
      </c>
      <c r="I294" s="21">
        <v>1.7225102210610001E-2</v>
      </c>
      <c r="K294" s="21">
        <v>1.199372535063444E-2</v>
      </c>
      <c r="L294" s="21">
        <v>4.3169041247730758E-2</v>
      </c>
      <c r="N294" s="21">
        <v>7.3720422029057986E-2</v>
      </c>
      <c r="O294" s="21">
        <v>0</v>
      </c>
      <c r="P294" s="21">
        <v>0</v>
      </c>
      <c r="Q294" s="21">
        <v>0</v>
      </c>
      <c r="R294" s="21">
        <v>5.8589224895525573E-2</v>
      </c>
      <c r="S294" s="21">
        <v>4.0044161177766713E-2</v>
      </c>
      <c r="T294" s="21">
        <v>0</v>
      </c>
      <c r="U294" s="21">
        <v>2.742542089497212E-2</v>
      </c>
      <c r="W294" s="21">
        <v>0</v>
      </c>
      <c r="X294" s="21">
        <v>9.3851274939590924E-3</v>
      </c>
      <c r="Y294" s="21">
        <v>0.1679880032684917</v>
      </c>
      <c r="Z294" s="21">
        <v>0</v>
      </c>
      <c r="AA294" s="21">
        <v>0</v>
      </c>
      <c r="AB294" s="21">
        <v>2.70303154475698E-2</v>
      </c>
      <c r="AC294" s="21">
        <v>0</v>
      </c>
      <c r="AD294" s="21">
        <v>0.11551731735922011</v>
      </c>
      <c r="AE294" s="21">
        <v>0</v>
      </c>
      <c r="AG294" s="21">
        <v>5.0680004673590268E-2</v>
      </c>
      <c r="AH294" s="21">
        <v>1.021984069589725E-2</v>
      </c>
      <c r="AI294" s="21">
        <v>3.4394968294947252E-2</v>
      </c>
      <c r="AJ294" s="21">
        <v>1.0399406805686399E-2</v>
      </c>
      <c r="AK294" s="21">
        <v>2.1685882448859311E-2</v>
      </c>
      <c r="AL294" s="21">
        <v>0</v>
      </c>
      <c r="AM294" s="21">
        <v>6.3876150284242927E-2</v>
      </c>
    </row>
    <row r="295" spans="2:39" ht="16" x14ac:dyDescent="0.2">
      <c r="B295" s="20" t="s">
        <v>169</v>
      </c>
      <c r="C295" s="21">
        <v>6.9207586226407491E-2</v>
      </c>
      <c r="D295" s="21">
        <v>0.16575382293224461</v>
      </c>
      <c r="E295" s="21">
        <v>4.8032869378408352E-2</v>
      </c>
      <c r="F295" s="21">
        <v>6.8232517285069544E-2</v>
      </c>
      <c r="G295" s="21">
        <v>3.6389680871388941E-2</v>
      </c>
      <c r="H295" s="21">
        <v>8.367081711863418E-2</v>
      </c>
      <c r="I295" s="21">
        <v>5.2404058605752389E-2</v>
      </c>
      <c r="K295" s="21">
        <v>6.1775104898961881E-2</v>
      </c>
      <c r="L295" s="21">
        <v>7.6879423056927826E-2</v>
      </c>
      <c r="N295" s="21">
        <v>2.3259031705747009E-2</v>
      </c>
      <c r="O295" s="21">
        <v>0.10139195751823039</v>
      </c>
      <c r="P295" s="21">
        <v>4.1538049519975591E-2</v>
      </c>
      <c r="Q295" s="21">
        <v>6.2795735122651172E-2</v>
      </c>
      <c r="R295" s="21">
        <v>1.3781976525952609E-2</v>
      </c>
      <c r="S295" s="21">
        <v>3.3941886652786232E-2</v>
      </c>
      <c r="T295" s="21">
        <v>0.38143335694289759</v>
      </c>
      <c r="U295" s="21">
        <v>7.4268556619323578E-2</v>
      </c>
      <c r="W295" s="21">
        <v>2.9882225599304209E-2</v>
      </c>
      <c r="X295" s="21">
        <v>0.1087266393519198</v>
      </c>
      <c r="Y295" s="21">
        <v>5.1216529418783241E-2</v>
      </c>
      <c r="Z295" s="21">
        <v>3.3330197586408442E-2</v>
      </c>
      <c r="AA295" s="21">
        <v>3.8715833490671002E-2</v>
      </c>
      <c r="AB295" s="21">
        <v>4.1118175138100482E-2</v>
      </c>
      <c r="AC295" s="21">
        <v>0.10649256031356211</v>
      </c>
      <c r="AD295" s="21">
        <v>0.17170619905700921</v>
      </c>
      <c r="AE295" s="21">
        <v>0</v>
      </c>
      <c r="AG295" s="21">
        <v>5.6551890506091038E-2</v>
      </c>
      <c r="AH295" s="21">
        <v>0.14221801142086471</v>
      </c>
      <c r="AI295" s="21">
        <v>3.9141368144839109E-2</v>
      </c>
      <c r="AJ295" s="21">
        <v>9.2497553311278541E-2</v>
      </c>
      <c r="AK295" s="21">
        <v>2.0543472329471211E-2</v>
      </c>
      <c r="AL295" s="21">
        <v>0.2230367668236205</v>
      </c>
      <c r="AM295" s="21">
        <v>3.7494499428702047E-2</v>
      </c>
    </row>
    <row r="296" spans="2:39" ht="16" x14ac:dyDescent="0.2">
      <c r="B296" s="20" t="s">
        <v>170</v>
      </c>
      <c r="C296" s="21">
        <v>3.8292023669081313E-2</v>
      </c>
      <c r="D296" s="21">
        <v>0.17571246761002671</v>
      </c>
      <c r="E296" s="21">
        <v>4.5674548642027253E-2</v>
      </c>
      <c r="F296" s="21">
        <v>2.5044101266641521E-2</v>
      </c>
      <c r="G296" s="21">
        <v>1.1564901495013781E-2</v>
      </c>
      <c r="H296" s="21">
        <v>3.4186906285641597E-2</v>
      </c>
      <c r="I296" s="21">
        <v>0</v>
      </c>
      <c r="K296" s="21">
        <v>3.456871834268848E-2</v>
      </c>
      <c r="L296" s="21">
        <v>4.2171720729533353E-2</v>
      </c>
      <c r="N296" s="21">
        <v>1.8917978346105261E-2</v>
      </c>
      <c r="O296" s="21">
        <v>3.3352705055822468E-2</v>
      </c>
      <c r="P296" s="21">
        <v>0</v>
      </c>
      <c r="Q296" s="21">
        <v>0</v>
      </c>
      <c r="R296" s="21">
        <v>0</v>
      </c>
      <c r="S296" s="21">
        <v>5.2010797378944262E-2</v>
      </c>
      <c r="T296" s="21">
        <v>0</v>
      </c>
      <c r="U296" s="21">
        <v>9.2666507265188963E-2</v>
      </c>
      <c r="W296" s="21">
        <v>0</v>
      </c>
      <c r="X296" s="21">
        <v>3.4516802497029091E-2</v>
      </c>
      <c r="Y296" s="21">
        <v>0</v>
      </c>
      <c r="Z296" s="21">
        <v>0.1032713609116965</v>
      </c>
      <c r="AA296" s="21">
        <v>1.049762859088379E-2</v>
      </c>
      <c r="AB296" s="21">
        <v>5.6447977262404657E-2</v>
      </c>
      <c r="AC296" s="21">
        <v>7.8440970098389753E-2</v>
      </c>
      <c r="AD296" s="21">
        <v>1.9302486544946248E-2</v>
      </c>
      <c r="AE296" s="21">
        <v>0</v>
      </c>
      <c r="AG296" s="21">
        <v>2.331594657127609E-2</v>
      </c>
      <c r="AH296" s="21">
        <v>7.9567587224579524E-3</v>
      </c>
      <c r="AI296" s="21">
        <v>3.016319932446461E-2</v>
      </c>
      <c r="AJ296" s="21">
        <v>1.372776055080225E-2</v>
      </c>
      <c r="AK296" s="21">
        <v>9.3421435274463602E-2</v>
      </c>
      <c r="AL296" s="21">
        <v>0</v>
      </c>
      <c r="AM296" s="21">
        <v>9.7982801364715391E-2</v>
      </c>
    </row>
    <row r="297" spans="2:39" ht="16" x14ac:dyDescent="0.2">
      <c r="B297" s="20" t="s">
        <v>171</v>
      </c>
      <c r="C297" s="21">
        <v>5.1127782676313502E-2</v>
      </c>
      <c r="D297" s="21">
        <v>0</v>
      </c>
      <c r="E297" s="21">
        <v>9.4170739182534852E-2</v>
      </c>
      <c r="F297" s="21">
        <v>5.6754910046102752E-2</v>
      </c>
      <c r="G297" s="21">
        <v>6.1017856916535947E-2</v>
      </c>
      <c r="H297" s="21">
        <v>5.8462381274202002E-2</v>
      </c>
      <c r="I297" s="21">
        <v>2.839287970944088E-2</v>
      </c>
      <c r="K297" s="21">
        <v>6.954320626936461E-2</v>
      </c>
      <c r="L297" s="21">
        <v>3.4361439729046907E-2</v>
      </c>
      <c r="N297" s="21">
        <v>5.3820328312599558E-2</v>
      </c>
      <c r="O297" s="21">
        <v>1.7796593113708559E-2</v>
      </c>
      <c r="P297" s="21">
        <v>0.1301474124689691</v>
      </c>
      <c r="Q297" s="21">
        <v>0</v>
      </c>
      <c r="R297" s="21">
        <v>0.13141096479369979</v>
      </c>
      <c r="S297" s="21">
        <v>4.2003582567337661E-2</v>
      </c>
      <c r="T297" s="21">
        <v>0</v>
      </c>
      <c r="U297" s="21">
        <v>5.6738306102093933E-2</v>
      </c>
      <c r="W297" s="21">
        <v>0.1078617626983427</v>
      </c>
      <c r="X297" s="21">
        <v>1.1220804798555251E-2</v>
      </c>
      <c r="Y297" s="21">
        <v>0.13628566508354381</v>
      </c>
      <c r="Z297" s="21">
        <v>0</v>
      </c>
      <c r="AA297" s="21">
        <v>0.108430964038148</v>
      </c>
      <c r="AB297" s="21">
        <v>3.7613699188691188E-2</v>
      </c>
      <c r="AC297" s="21">
        <v>2.050269020325839E-2</v>
      </c>
      <c r="AD297" s="21">
        <v>3.2644154429856527E-2</v>
      </c>
      <c r="AE297" s="21">
        <v>9.7304455870526746E-2</v>
      </c>
      <c r="AG297" s="21">
        <v>5.660635284261014E-2</v>
      </c>
      <c r="AH297" s="21">
        <v>5.8825743782401407E-2</v>
      </c>
      <c r="AI297" s="21">
        <v>8.0526896752285568E-2</v>
      </c>
      <c r="AJ297" s="21">
        <v>4.0757875977948561E-2</v>
      </c>
      <c r="AK297" s="21">
        <v>2.0359425612676629E-2</v>
      </c>
      <c r="AL297" s="21">
        <v>0</v>
      </c>
      <c r="AM297" s="21">
        <v>3.1623347467534861E-2</v>
      </c>
    </row>
    <row r="298" spans="2:39" ht="16" x14ac:dyDescent="0.2">
      <c r="B298" s="20" t="s">
        <v>172</v>
      </c>
      <c r="C298" s="21">
        <v>5.7803380575286903E-2</v>
      </c>
      <c r="D298" s="21">
        <v>7.7285501298835449E-2</v>
      </c>
      <c r="E298" s="21">
        <v>0.11399797190141189</v>
      </c>
      <c r="F298" s="21">
        <v>9.1774881365742786E-2</v>
      </c>
      <c r="G298" s="21">
        <v>0</v>
      </c>
      <c r="H298" s="21">
        <v>1.9667796655320358E-2</v>
      </c>
      <c r="I298" s="21">
        <v>4.7848760450305498E-2</v>
      </c>
      <c r="K298" s="21">
        <v>7.7581045217369068E-2</v>
      </c>
      <c r="L298" s="21">
        <v>3.9825928329855098E-2</v>
      </c>
      <c r="N298" s="21">
        <v>9.2840512416875548E-2</v>
      </c>
      <c r="O298" s="21">
        <v>7.2830915106678995E-2</v>
      </c>
      <c r="P298" s="21">
        <v>3.0221246643442182E-2</v>
      </c>
      <c r="Q298" s="21">
        <v>0.13387172280540599</v>
      </c>
      <c r="R298" s="21">
        <v>0.1418053930617249</v>
      </c>
      <c r="S298" s="21">
        <v>2.298745300108497E-2</v>
      </c>
      <c r="T298" s="21">
        <v>4.0976174828786668E-2</v>
      </c>
      <c r="U298" s="21">
        <v>2.5243695742093949E-2</v>
      </c>
      <c r="W298" s="21">
        <v>4.2496131723907198E-2</v>
      </c>
      <c r="X298" s="21">
        <v>5.3321479933772183E-2</v>
      </c>
      <c r="Y298" s="21">
        <v>0</v>
      </c>
      <c r="Z298" s="21">
        <v>0</v>
      </c>
      <c r="AA298" s="21">
        <v>0.16512037168113261</v>
      </c>
      <c r="AB298" s="21">
        <v>3.5957600251477109E-2</v>
      </c>
      <c r="AC298" s="21">
        <v>9.6440590911428509E-2</v>
      </c>
      <c r="AD298" s="21">
        <v>0</v>
      </c>
      <c r="AE298" s="21">
        <v>0</v>
      </c>
      <c r="AG298" s="21">
        <v>3.8317687749196319E-2</v>
      </c>
      <c r="AH298" s="21">
        <v>5.3679729288834313E-2</v>
      </c>
      <c r="AI298" s="21">
        <v>1.7939039514473679E-2</v>
      </c>
      <c r="AJ298" s="21">
        <v>0.1063473998551453</v>
      </c>
      <c r="AK298" s="21">
        <v>8.1714402157111538E-2</v>
      </c>
      <c r="AL298" s="21">
        <v>0.42606137067182909</v>
      </c>
      <c r="AM298" s="21">
        <v>4.257538554198189E-2</v>
      </c>
    </row>
    <row r="299" spans="2:39" ht="16" x14ac:dyDescent="0.2">
      <c r="B299" s="20" t="s">
        <v>173</v>
      </c>
      <c r="C299" s="21">
        <v>1.5001427800760581E-2</v>
      </c>
      <c r="D299" s="21">
        <v>0</v>
      </c>
      <c r="E299" s="21">
        <v>3.3654365371147278E-2</v>
      </c>
      <c r="F299" s="21">
        <v>1.0226430486100521E-2</v>
      </c>
      <c r="G299" s="21">
        <v>1.6082982377601081E-2</v>
      </c>
      <c r="H299" s="21">
        <v>1.3596805219698371E-2</v>
      </c>
      <c r="I299" s="21">
        <v>1.225157045546248E-2</v>
      </c>
      <c r="K299" s="21">
        <v>2.26398892749692E-2</v>
      </c>
      <c r="L299" s="21">
        <v>7.9844765585468103E-3</v>
      </c>
      <c r="N299" s="21">
        <v>0</v>
      </c>
      <c r="O299" s="21">
        <v>2.3142034415184469E-2</v>
      </c>
      <c r="P299" s="21">
        <v>0</v>
      </c>
      <c r="Q299" s="21">
        <v>0</v>
      </c>
      <c r="R299" s="21">
        <v>5.8862298672349857E-2</v>
      </c>
      <c r="S299" s="21">
        <v>1.167662527584518E-2</v>
      </c>
      <c r="T299" s="21">
        <v>0</v>
      </c>
      <c r="U299" s="21">
        <v>0</v>
      </c>
      <c r="W299" s="21">
        <v>0</v>
      </c>
      <c r="X299" s="21">
        <v>0</v>
      </c>
      <c r="Y299" s="21">
        <v>0</v>
      </c>
      <c r="Z299" s="21">
        <v>0</v>
      </c>
      <c r="AA299" s="21">
        <v>7.1860939219550224E-2</v>
      </c>
      <c r="AB299" s="21">
        <v>1.267278933007405E-2</v>
      </c>
      <c r="AC299" s="21">
        <v>0</v>
      </c>
      <c r="AD299" s="21">
        <v>0</v>
      </c>
      <c r="AE299" s="21">
        <v>0</v>
      </c>
      <c r="AG299" s="21">
        <v>3.4931345231713588E-2</v>
      </c>
      <c r="AH299" s="21">
        <v>2.4033228694745268E-2</v>
      </c>
      <c r="AI299" s="21">
        <v>0</v>
      </c>
      <c r="AJ299" s="21">
        <v>0</v>
      </c>
      <c r="AK299" s="21">
        <v>2.1458970356465091E-2</v>
      </c>
      <c r="AL299" s="21">
        <v>0</v>
      </c>
      <c r="AM299" s="21">
        <v>0</v>
      </c>
    </row>
    <row r="300" spans="2:39" ht="32" x14ac:dyDescent="0.2">
      <c r="B300" s="20" t="s">
        <v>179</v>
      </c>
      <c r="C300" s="21">
        <v>0.1162911976395042</v>
      </c>
      <c r="D300" s="21">
        <v>0.1017431895996702</v>
      </c>
      <c r="E300" s="21">
        <v>0.10924986850255181</v>
      </c>
      <c r="F300" s="21">
        <v>0.1019246981783857</v>
      </c>
      <c r="G300" s="21">
        <v>0.1108967907911584</v>
      </c>
      <c r="H300" s="21">
        <v>0.11236766560516891</v>
      </c>
      <c r="I300" s="21">
        <v>0.14440571695282151</v>
      </c>
      <c r="K300" s="21">
        <v>0.13302808024167251</v>
      </c>
      <c r="L300" s="21">
        <v>0.1017563706287118</v>
      </c>
      <c r="N300" s="21">
        <v>0.1931557880113568</v>
      </c>
      <c r="O300" s="21">
        <v>5.7857677692506791E-2</v>
      </c>
      <c r="P300" s="21">
        <v>0</v>
      </c>
      <c r="Q300" s="21">
        <v>0</v>
      </c>
      <c r="R300" s="21">
        <v>0.56378452690309744</v>
      </c>
      <c r="S300" s="21">
        <v>2.404770302661868E-2</v>
      </c>
      <c r="T300" s="21">
        <v>0.1561532993281296</v>
      </c>
      <c r="U300" s="21">
        <v>0.1000850470443633</v>
      </c>
      <c r="W300" s="21">
        <v>7.5525973390354828E-2</v>
      </c>
      <c r="X300" s="21">
        <v>3.1637084065493891E-2</v>
      </c>
      <c r="Y300" s="21">
        <v>0</v>
      </c>
      <c r="Z300" s="21">
        <v>0</v>
      </c>
      <c r="AA300" s="21">
        <v>0.5544915430332803</v>
      </c>
      <c r="AB300" s="21">
        <v>1.9333212167542631E-2</v>
      </c>
      <c r="AC300" s="21">
        <v>3.8401388474394997E-2</v>
      </c>
      <c r="AD300" s="21">
        <v>7.34439906316742E-2</v>
      </c>
      <c r="AE300" s="21">
        <v>0</v>
      </c>
      <c r="AG300" s="21">
        <v>8.0647871748061317E-2</v>
      </c>
      <c r="AH300" s="21">
        <v>0.12662380011850721</v>
      </c>
      <c r="AI300" s="21">
        <v>0.12857190283320569</v>
      </c>
      <c r="AJ300" s="21">
        <v>0.1509910956514143</v>
      </c>
      <c r="AK300" s="21">
        <v>7.8600358074440546E-2</v>
      </c>
      <c r="AL300" s="21">
        <v>0</v>
      </c>
      <c r="AM300" s="21">
        <v>0.17647246854521501</v>
      </c>
    </row>
    <row r="302" spans="2:39" ht="144" x14ac:dyDescent="0.2">
      <c r="B302" s="17" t="s">
        <v>183</v>
      </c>
    </row>
    <row r="303" spans="2:39" ht="16" x14ac:dyDescent="0.2">
      <c r="B303" s="18" t="s">
        <v>18</v>
      </c>
    </row>
    <row r="304" spans="2:39" x14ac:dyDescent="0.2">
      <c r="B304" s="13" t="s">
        <v>53</v>
      </c>
      <c r="C304" s="19">
        <v>406</v>
      </c>
      <c r="D304" s="19">
        <v>16</v>
      </c>
      <c r="E304" s="19">
        <v>63</v>
      </c>
      <c r="F304" s="19">
        <v>86</v>
      </c>
      <c r="G304" s="19">
        <v>73</v>
      </c>
      <c r="H304" s="19">
        <v>87</v>
      </c>
      <c r="I304" s="19">
        <v>81</v>
      </c>
      <c r="K304" s="19">
        <v>185</v>
      </c>
      <c r="L304" s="19">
        <v>219</v>
      </c>
      <c r="N304" s="19">
        <v>33</v>
      </c>
      <c r="O304" s="19">
        <v>99</v>
      </c>
      <c r="P304" s="19">
        <v>23</v>
      </c>
      <c r="Q304" s="19">
        <v>12</v>
      </c>
      <c r="R304" s="19">
        <v>38</v>
      </c>
      <c r="S304" s="19">
        <v>132</v>
      </c>
      <c r="T304" s="19">
        <v>15</v>
      </c>
      <c r="U304" s="19">
        <v>54</v>
      </c>
      <c r="W304" s="19">
        <v>28</v>
      </c>
      <c r="X304" s="19">
        <v>72</v>
      </c>
      <c r="Y304" s="19">
        <v>18</v>
      </c>
      <c r="Z304" s="19">
        <v>21</v>
      </c>
      <c r="AA304" s="19">
        <v>69</v>
      </c>
      <c r="AB304" s="19">
        <v>124</v>
      </c>
      <c r="AC304" s="19">
        <v>27</v>
      </c>
      <c r="AD304" s="19">
        <v>40</v>
      </c>
      <c r="AE304" s="19">
        <v>7</v>
      </c>
      <c r="AG304" s="19">
        <v>74</v>
      </c>
      <c r="AH304" s="19">
        <v>89</v>
      </c>
      <c r="AI304" s="19">
        <v>84</v>
      </c>
      <c r="AJ304" s="19">
        <v>54</v>
      </c>
      <c r="AK304" s="19">
        <v>73</v>
      </c>
      <c r="AL304" s="19">
        <v>3</v>
      </c>
      <c r="AM304" s="19">
        <v>29</v>
      </c>
    </row>
    <row r="305" spans="2:39" x14ac:dyDescent="0.2">
      <c r="B305" s="15" t="s">
        <v>54</v>
      </c>
      <c r="C305" s="19">
        <v>406</v>
      </c>
      <c r="D305" s="19">
        <v>44</v>
      </c>
      <c r="E305" s="19">
        <v>69</v>
      </c>
      <c r="F305" s="19">
        <v>69</v>
      </c>
      <c r="G305" s="19">
        <v>62</v>
      </c>
      <c r="H305" s="19">
        <v>65</v>
      </c>
      <c r="I305" s="19">
        <v>96</v>
      </c>
      <c r="K305" s="19">
        <v>196</v>
      </c>
      <c r="L305" s="19">
        <v>208</v>
      </c>
      <c r="N305" s="19">
        <v>37</v>
      </c>
      <c r="O305" s="19">
        <v>101</v>
      </c>
      <c r="P305" s="19">
        <v>26</v>
      </c>
      <c r="Q305" s="19">
        <v>10</v>
      </c>
      <c r="R305" s="19">
        <v>41</v>
      </c>
      <c r="S305" s="19">
        <v>116</v>
      </c>
      <c r="T305" s="19">
        <v>17</v>
      </c>
      <c r="U305" s="19">
        <v>59</v>
      </c>
      <c r="W305" s="19">
        <v>28</v>
      </c>
      <c r="X305" s="19">
        <v>78</v>
      </c>
      <c r="Y305" s="19">
        <v>21</v>
      </c>
      <c r="Z305" s="19">
        <v>26</v>
      </c>
      <c r="AA305" s="19">
        <v>66</v>
      </c>
      <c r="AB305" s="19">
        <v>107</v>
      </c>
      <c r="AC305" s="19">
        <v>35</v>
      </c>
      <c r="AD305" s="19">
        <v>36</v>
      </c>
      <c r="AE305" s="19">
        <v>9</v>
      </c>
      <c r="AG305" s="19">
        <v>67</v>
      </c>
      <c r="AH305" s="19">
        <v>87</v>
      </c>
      <c r="AI305" s="19">
        <v>88</v>
      </c>
      <c r="AJ305" s="19">
        <v>57</v>
      </c>
      <c r="AK305" s="19">
        <v>77</v>
      </c>
      <c r="AL305" s="19">
        <v>3</v>
      </c>
      <c r="AM305" s="19">
        <v>28</v>
      </c>
    </row>
    <row r="306" spans="2:39" ht="32" x14ac:dyDescent="0.2">
      <c r="B306" s="20" t="s">
        <v>178</v>
      </c>
      <c r="C306" s="21">
        <v>0.456148432121676</v>
      </c>
      <c r="D306" s="21">
        <v>0.1772045476463531</v>
      </c>
      <c r="E306" s="21">
        <v>0.27509228536540131</v>
      </c>
      <c r="F306" s="21">
        <v>0.36457805020757728</v>
      </c>
      <c r="G306" s="21">
        <v>0.47465109453461679</v>
      </c>
      <c r="H306" s="21">
        <v>0.43229347196157958</v>
      </c>
      <c r="I306" s="21">
        <v>0.78208648053360674</v>
      </c>
      <c r="K306" s="21">
        <v>0.49635100789345499</v>
      </c>
      <c r="L306" s="21">
        <v>0.42301618785076017</v>
      </c>
      <c r="N306" s="21">
        <v>0.64412103796055786</v>
      </c>
      <c r="O306" s="21">
        <v>0.45325462385752391</v>
      </c>
      <c r="P306" s="21">
        <v>0.52754421266754159</v>
      </c>
      <c r="Q306" s="21">
        <v>7.1075987682754874E-2</v>
      </c>
      <c r="R306" s="21">
        <v>0.76365334069447388</v>
      </c>
      <c r="S306" s="21">
        <v>0.29517911138030672</v>
      </c>
      <c r="T306" s="21">
        <v>0.38772406798493553</v>
      </c>
      <c r="U306" s="21">
        <v>0.4989838474869116</v>
      </c>
      <c r="W306" s="21">
        <v>0.82981497184811281</v>
      </c>
      <c r="X306" s="21">
        <v>0.39299673668218582</v>
      </c>
      <c r="Y306" s="21">
        <v>0.35863937275406488</v>
      </c>
      <c r="Z306" s="21">
        <v>0</v>
      </c>
      <c r="AA306" s="21">
        <v>0.72262055016674376</v>
      </c>
      <c r="AB306" s="21">
        <v>0.33721953143868583</v>
      </c>
      <c r="AC306" s="21">
        <v>0.60409190703721549</v>
      </c>
      <c r="AD306" s="21">
        <v>0.33449460730759317</v>
      </c>
      <c r="AE306" s="21">
        <v>0.74516493414848028</v>
      </c>
      <c r="AG306" s="21">
        <v>0.43377300248974388</v>
      </c>
      <c r="AH306" s="21">
        <v>0.56939813414694096</v>
      </c>
      <c r="AI306" s="21">
        <v>0.470684155731319</v>
      </c>
      <c r="AJ306" s="21">
        <v>0.38485522448794168</v>
      </c>
      <c r="AK306" s="21">
        <v>0.39901167496585682</v>
      </c>
      <c r="AL306" s="21">
        <v>0</v>
      </c>
      <c r="AM306" s="21">
        <v>0.45808133297224002</v>
      </c>
    </row>
    <row r="307" spans="2:39" ht="16" x14ac:dyDescent="0.2">
      <c r="B307" s="20" t="s">
        <v>165</v>
      </c>
      <c r="C307" s="21">
        <v>5.5288091488751093E-2</v>
      </c>
      <c r="D307" s="21">
        <v>0</v>
      </c>
      <c r="E307" s="21">
        <v>4.3965950008960017E-2</v>
      </c>
      <c r="F307" s="21">
        <v>8.9547691377938901E-2</v>
      </c>
      <c r="G307" s="21">
        <v>6.2670143607857498E-2</v>
      </c>
      <c r="H307" s="21">
        <v>6.1117092074967308E-2</v>
      </c>
      <c r="I307" s="21">
        <v>5.5209546908200353E-2</v>
      </c>
      <c r="K307" s="21">
        <v>7.7175744658610837E-2</v>
      </c>
      <c r="L307" s="21">
        <v>3.5305258535779697E-2</v>
      </c>
      <c r="N307" s="21">
        <v>3.7709758502438663E-2</v>
      </c>
      <c r="O307" s="21">
        <v>7.8820908688189556E-2</v>
      </c>
      <c r="P307" s="21">
        <v>4.453926870083879E-2</v>
      </c>
      <c r="Q307" s="21">
        <v>6.2795735122651172E-2</v>
      </c>
      <c r="R307" s="21">
        <v>4.4248300637205383E-2</v>
      </c>
      <c r="S307" s="21">
        <v>5.9768920139445958E-2</v>
      </c>
      <c r="T307" s="21">
        <v>0</v>
      </c>
      <c r="U307" s="21">
        <v>4.4071536822538088E-2</v>
      </c>
      <c r="W307" s="21">
        <v>8.7001446133329774E-2</v>
      </c>
      <c r="X307" s="21">
        <v>8.2480135677027167E-2</v>
      </c>
      <c r="Y307" s="21">
        <v>0</v>
      </c>
      <c r="Z307" s="21">
        <v>0</v>
      </c>
      <c r="AA307" s="21">
        <v>4.717634338327905E-2</v>
      </c>
      <c r="AB307" s="21">
        <v>7.4034463596618305E-2</v>
      </c>
      <c r="AC307" s="21">
        <v>2.0672086053532799E-2</v>
      </c>
      <c r="AD307" s="21">
        <v>5.105035401845557E-2</v>
      </c>
      <c r="AE307" s="21">
        <v>0</v>
      </c>
      <c r="AG307" s="21">
        <v>9.8880917010609345E-2</v>
      </c>
      <c r="AH307" s="21">
        <v>4.6767291345149363E-2</v>
      </c>
      <c r="AI307" s="21">
        <v>4.6561622704083178E-2</v>
      </c>
      <c r="AJ307" s="21">
        <v>2.0637921183074261E-2</v>
      </c>
      <c r="AK307" s="21">
        <v>7.6212807964357351E-2</v>
      </c>
      <c r="AL307" s="21">
        <v>0.2230367668236205</v>
      </c>
      <c r="AM307" s="21">
        <v>0</v>
      </c>
    </row>
    <row r="308" spans="2:39" ht="16" x14ac:dyDescent="0.2">
      <c r="B308" s="20" t="s">
        <v>166</v>
      </c>
      <c r="C308" s="21">
        <v>6.2294217159922699E-2</v>
      </c>
      <c r="D308" s="21">
        <v>0.14151209378603269</v>
      </c>
      <c r="E308" s="21">
        <v>2.8543178806148942E-2</v>
      </c>
      <c r="F308" s="21">
        <v>5.4921865388192999E-2</v>
      </c>
      <c r="G308" s="21">
        <v>4.4507811506289172E-2</v>
      </c>
      <c r="H308" s="21">
        <v>7.2263720305544413E-2</v>
      </c>
      <c r="I308" s="21">
        <v>6.0244122255989498E-2</v>
      </c>
      <c r="K308" s="21">
        <v>4.7455915048845082E-2</v>
      </c>
      <c r="L308" s="21">
        <v>7.0800834609886426E-2</v>
      </c>
      <c r="N308" s="21">
        <v>9.2512202185391371E-2</v>
      </c>
      <c r="O308" s="21">
        <v>0.1275984581397232</v>
      </c>
      <c r="P308" s="21">
        <v>0</v>
      </c>
      <c r="Q308" s="21">
        <v>0</v>
      </c>
      <c r="R308" s="21">
        <v>2.1805624852963921E-2</v>
      </c>
      <c r="S308" s="21">
        <v>4.0806997025552662E-2</v>
      </c>
      <c r="T308" s="21">
        <v>7.4689275744037331E-2</v>
      </c>
      <c r="U308" s="21">
        <v>3.6301036433663308E-2</v>
      </c>
      <c r="W308" s="21">
        <v>5.7616375482805793E-2</v>
      </c>
      <c r="X308" s="21">
        <v>8.5446685874624367E-2</v>
      </c>
      <c r="Y308" s="21">
        <v>0.1982935952231607</v>
      </c>
      <c r="Z308" s="21">
        <v>0.1119147327593729</v>
      </c>
      <c r="AA308" s="21">
        <v>0</v>
      </c>
      <c r="AB308" s="21">
        <v>5.5297377117247373E-2</v>
      </c>
      <c r="AC308" s="21">
        <v>4.4263501232617172E-2</v>
      </c>
      <c r="AD308" s="21">
        <v>6.7108739312768825E-2</v>
      </c>
      <c r="AE308" s="21">
        <v>0</v>
      </c>
      <c r="AG308" s="21">
        <v>8.2383070774599984E-2</v>
      </c>
      <c r="AH308" s="21">
        <v>6.52319845088251E-2</v>
      </c>
      <c r="AI308" s="21">
        <v>2.073678354338411E-2</v>
      </c>
      <c r="AJ308" s="21">
        <v>2.653049427747551E-2</v>
      </c>
      <c r="AK308" s="21">
        <v>0.1162506018984886</v>
      </c>
      <c r="AL308" s="21">
        <v>0</v>
      </c>
      <c r="AM308" s="21">
        <v>6.6352920189235942E-2</v>
      </c>
    </row>
    <row r="309" spans="2:39" ht="16" x14ac:dyDescent="0.2">
      <c r="B309" s="20" t="s">
        <v>167</v>
      </c>
      <c r="C309" s="21">
        <v>4.7394237788840679E-2</v>
      </c>
      <c r="D309" s="21">
        <v>0.12693363311798139</v>
      </c>
      <c r="E309" s="21">
        <v>3.1132194298981831E-2</v>
      </c>
      <c r="F309" s="21">
        <v>6.3081224332612942E-2</v>
      </c>
      <c r="G309" s="21">
        <v>3.7757801337862051E-2</v>
      </c>
      <c r="H309" s="21">
        <v>4.7400621795195289E-2</v>
      </c>
      <c r="I309" s="21">
        <v>1.7673056018501089E-2</v>
      </c>
      <c r="K309" s="21">
        <v>5.2140590218240801E-2</v>
      </c>
      <c r="L309" s="21">
        <v>4.3417557352178553E-2</v>
      </c>
      <c r="N309" s="21">
        <v>1.9900407533777351E-2</v>
      </c>
      <c r="O309" s="21">
        <v>2.0430326054442699E-2</v>
      </c>
      <c r="P309" s="21">
        <v>0.14956747523191169</v>
      </c>
      <c r="Q309" s="21">
        <v>0</v>
      </c>
      <c r="R309" s="21">
        <v>2.778055235390146E-2</v>
      </c>
      <c r="S309" s="21">
        <v>8.6581501724527082E-2</v>
      </c>
      <c r="T309" s="21">
        <v>0</v>
      </c>
      <c r="U309" s="21">
        <v>2.2955240519638351E-2</v>
      </c>
      <c r="W309" s="21">
        <v>2.556720653575157E-2</v>
      </c>
      <c r="X309" s="21">
        <v>3.1626510268080853E-2</v>
      </c>
      <c r="Y309" s="21">
        <v>0.21212978080876621</v>
      </c>
      <c r="Z309" s="21">
        <v>0</v>
      </c>
      <c r="AA309" s="21">
        <v>1.7177955796275509E-2</v>
      </c>
      <c r="AB309" s="21">
        <v>8.477909495122557E-2</v>
      </c>
      <c r="AC309" s="21">
        <v>3.8401388474394997E-2</v>
      </c>
      <c r="AD309" s="21">
        <v>0</v>
      </c>
      <c r="AE309" s="21">
        <v>0</v>
      </c>
      <c r="AG309" s="21">
        <v>3.531399191034118E-2</v>
      </c>
      <c r="AH309" s="21">
        <v>3.4368049388010927E-2</v>
      </c>
      <c r="AI309" s="21">
        <v>6.1203770871743023E-2</v>
      </c>
      <c r="AJ309" s="21">
        <v>4.2572973110915228E-2</v>
      </c>
      <c r="AK309" s="21">
        <v>5.844701431703056E-2</v>
      </c>
      <c r="AL309" s="21">
        <v>0</v>
      </c>
      <c r="AM309" s="21">
        <v>5.7999200448369072E-2</v>
      </c>
    </row>
    <row r="310" spans="2:39" ht="16" x14ac:dyDescent="0.2">
      <c r="B310" s="20" t="s">
        <v>168</v>
      </c>
      <c r="C310" s="21">
        <v>6.482059905464678E-2</v>
      </c>
      <c r="D310" s="21">
        <v>6.1368896230282161E-2</v>
      </c>
      <c r="E310" s="21">
        <v>9.1998819387368383E-2</v>
      </c>
      <c r="F310" s="21">
        <v>2.820343293060151E-2</v>
      </c>
      <c r="G310" s="21">
        <v>0.1238197099617358</v>
      </c>
      <c r="H310" s="21">
        <v>0.11663626618059721</v>
      </c>
      <c r="I310" s="21">
        <v>0</v>
      </c>
      <c r="K310" s="21">
        <v>6.1031098154191561E-2</v>
      </c>
      <c r="L310" s="21">
        <v>6.9029619496334807E-2</v>
      </c>
      <c r="N310" s="21">
        <v>0</v>
      </c>
      <c r="O310" s="21">
        <v>6.8003757650612853E-2</v>
      </c>
      <c r="P310" s="21">
        <v>3.7919336687879897E-2</v>
      </c>
      <c r="Q310" s="21">
        <v>0</v>
      </c>
      <c r="R310" s="21">
        <v>6.1606422130396403E-2</v>
      </c>
      <c r="S310" s="21">
        <v>8.2254778705344977E-2</v>
      </c>
      <c r="T310" s="21">
        <v>5.0457422672145383E-2</v>
      </c>
      <c r="U310" s="21">
        <v>9.4329273804184946E-2</v>
      </c>
      <c r="W310" s="21">
        <v>0</v>
      </c>
      <c r="X310" s="21">
        <v>5.3589007527745397E-2</v>
      </c>
      <c r="Y310" s="21">
        <v>0</v>
      </c>
      <c r="Z310" s="21">
        <v>0</v>
      </c>
      <c r="AA310" s="21">
        <v>8.0304824113207871E-2</v>
      </c>
      <c r="AB310" s="21">
        <v>8.9326404206586982E-2</v>
      </c>
      <c r="AC310" s="21">
        <v>7.6579080378168282E-2</v>
      </c>
      <c r="AD310" s="21">
        <v>0.1292392601576958</v>
      </c>
      <c r="AE310" s="21">
        <v>0</v>
      </c>
      <c r="AG310" s="21">
        <v>0.1210549263089605</v>
      </c>
      <c r="AH310" s="21">
        <v>8.7191638470617019E-2</v>
      </c>
      <c r="AI310" s="21">
        <v>5.379982777581073E-2</v>
      </c>
      <c r="AJ310" s="21">
        <v>5.8803799237115338E-2</v>
      </c>
      <c r="AK310" s="21">
        <v>2.7264395167643091E-2</v>
      </c>
      <c r="AL310" s="21">
        <v>0</v>
      </c>
      <c r="AM310" s="21">
        <v>1.478352544913673E-2</v>
      </c>
    </row>
    <row r="311" spans="2:39" ht="16" x14ac:dyDescent="0.2">
      <c r="B311" s="20" t="s">
        <v>169</v>
      </c>
      <c r="C311" s="21">
        <v>7.9244439505567713E-2</v>
      </c>
      <c r="D311" s="21">
        <v>0.16575382293224461</v>
      </c>
      <c r="E311" s="21">
        <v>0.102801789813732</v>
      </c>
      <c r="F311" s="21">
        <v>8.055300697342925E-2</v>
      </c>
      <c r="G311" s="21">
        <v>7.2205219170656115E-2</v>
      </c>
      <c r="H311" s="21">
        <v>7.6993350503787972E-2</v>
      </c>
      <c r="I311" s="21">
        <v>2.819181209938712E-2</v>
      </c>
      <c r="K311" s="21">
        <v>5.8522576317755322E-2</v>
      </c>
      <c r="L311" s="21">
        <v>9.9488332450614239E-2</v>
      </c>
      <c r="N311" s="21">
        <v>0</v>
      </c>
      <c r="O311" s="21">
        <v>0.10151682939013169</v>
      </c>
      <c r="P311" s="21">
        <v>5.7128875323570763E-2</v>
      </c>
      <c r="Q311" s="21">
        <v>0</v>
      </c>
      <c r="R311" s="21">
        <v>0</v>
      </c>
      <c r="S311" s="21">
        <v>0.1051999138539698</v>
      </c>
      <c r="T311" s="21">
        <v>0.27936054186534498</v>
      </c>
      <c r="U311" s="21">
        <v>5.9670338762943191E-2</v>
      </c>
      <c r="W311" s="21">
        <v>0</v>
      </c>
      <c r="X311" s="21">
        <v>0.1221300463667232</v>
      </c>
      <c r="Y311" s="21">
        <v>4.1602171534011259E-2</v>
      </c>
      <c r="Z311" s="21">
        <v>0</v>
      </c>
      <c r="AA311" s="21">
        <v>1.565387998877879E-2</v>
      </c>
      <c r="AB311" s="21">
        <v>0.1168983208542478</v>
      </c>
      <c r="AC311" s="21">
        <v>1.155415815708472E-2</v>
      </c>
      <c r="AD311" s="21">
        <v>0.19645344899693931</v>
      </c>
      <c r="AE311" s="21">
        <v>9.7304455870526746E-2</v>
      </c>
      <c r="AG311" s="21">
        <v>7.1148754527193783E-2</v>
      </c>
      <c r="AH311" s="21">
        <v>7.1069399756130316E-2</v>
      </c>
      <c r="AI311" s="21">
        <v>8.675620868810438E-2</v>
      </c>
      <c r="AJ311" s="21">
        <v>0.13200126865134729</v>
      </c>
      <c r="AK311" s="21">
        <v>3.5903592477732893E-2</v>
      </c>
      <c r="AL311" s="21">
        <v>0</v>
      </c>
      <c r="AM311" s="21">
        <v>0.1203589438517985</v>
      </c>
    </row>
    <row r="312" spans="2:39" ht="16" x14ac:dyDescent="0.2">
      <c r="B312" s="20" t="s">
        <v>170</v>
      </c>
      <c r="C312" s="21">
        <v>3.8275059530651627E-2</v>
      </c>
      <c r="D312" s="21">
        <v>6.2860976266608581E-2</v>
      </c>
      <c r="E312" s="21">
        <v>2.5345789012706701E-2</v>
      </c>
      <c r="F312" s="21">
        <v>5.4777424393594239E-2</v>
      </c>
      <c r="G312" s="21">
        <v>5.3262110852837538E-2</v>
      </c>
      <c r="H312" s="21">
        <v>4.1449295419646953E-2</v>
      </c>
      <c r="I312" s="21">
        <v>1.255321277494556E-2</v>
      </c>
      <c r="K312" s="21">
        <v>5.029136201241597E-2</v>
      </c>
      <c r="L312" s="21">
        <v>2.738429409444439E-2</v>
      </c>
      <c r="N312" s="21">
        <v>0</v>
      </c>
      <c r="O312" s="21">
        <v>2.5054234006257361E-2</v>
      </c>
      <c r="P312" s="21">
        <v>4.1538049519975591E-2</v>
      </c>
      <c r="Q312" s="21">
        <v>0</v>
      </c>
      <c r="R312" s="21">
        <v>2.0059116133912661E-2</v>
      </c>
      <c r="S312" s="21">
        <v>6.4279354302603453E-2</v>
      </c>
      <c r="T312" s="21">
        <v>0</v>
      </c>
      <c r="U312" s="21">
        <v>6.1978031845731939E-2</v>
      </c>
      <c r="W312" s="21">
        <v>0</v>
      </c>
      <c r="X312" s="21">
        <v>5.4860783521523543E-2</v>
      </c>
      <c r="Y312" s="21">
        <v>5.1216529418783241E-2</v>
      </c>
      <c r="Z312" s="21">
        <v>6.6958046108496733E-2</v>
      </c>
      <c r="AA312" s="21">
        <v>2.586892898597366E-2</v>
      </c>
      <c r="AB312" s="21">
        <v>3.7229940640390258E-2</v>
      </c>
      <c r="AC312" s="21">
        <v>7.8440970098389753E-2</v>
      </c>
      <c r="AD312" s="21">
        <v>0</v>
      </c>
      <c r="AE312" s="21">
        <v>0</v>
      </c>
      <c r="AG312" s="21">
        <v>1.420913007860165E-2</v>
      </c>
      <c r="AH312" s="21">
        <v>6.1734897658469123E-2</v>
      </c>
      <c r="AI312" s="21">
        <v>2.0376586904457001E-2</v>
      </c>
      <c r="AJ312" s="21">
        <v>1.0399406805686399E-2</v>
      </c>
      <c r="AK312" s="21">
        <v>8.9185904257166007E-2</v>
      </c>
      <c r="AL312" s="21">
        <v>0</v>
      </c>
      <c r="AM312" s="21">
        <v>0</v>
      </c>
    </row>
    <row r="313" spans="2:39" ht="16" x14ac:dyDescent="0.2">
      <c r="B313" s="20" t="s">
        <v>171</v>
      </c>
      <c r="C313" s="21">
        <v>5.6487990512371758E-2</v>
      </c>
      <c r="D313" s="21">
        <v>0</v>
      </c>
      <c r="E313" s="21">
        <v>0.11163164891800061</v>
      </c>
      <c r="F313" s="21">
        <v>0.1075513576271941</v>
      </c>
      <c r="G313" s="21">
        <v>4.149653800277061E-2</v>
      </c>
      <c r="H313" s="21">
        <v>5.1123881602326351E-2</v>
      </c>
      <c r="I313" s="21">
        <v>1.9684939986852518E-2</v>
      </c>
      <c r="K313" s="21">
        <v>7.0126493901648088E-2</v>
      </c>
      <c r="L313" s="21">
        <v>4.4258373189434007E-2</v>
      </c>
      <c r="N313" s="21">
        <v>7.7522013453432237E-2</v>
      </c>
      <c r="O313" s="21">
        <v>3.915910199774849E-2</v>
      </c>
      <c r="P313" s="21">
        <v>7.4098702126625837E-2</v>
      </c>
      <c r="Q313" s="21">
        <v>0.13387172280540599</v>
      </c>
      <c r="R313" s="21">
        <v>6.0846643197146492E-2</v>
      </c>
      <c r="S313" s="21">
        <v>7.3259217220370779E-2</v>
      </c>
      <c r="T313" s="21">
        <v>0</v>
      </c>
      <c r="U313" s="21">
        <v>3.275619901394794E-2</v>
      </c>
      <c r="W313" s="21">
        <v>0</v>
      </c>
      <c r="X313" s="21">
        <v>6.2460244837788191E-2</v>
      </c>
      <c r="Y313" s="21">
        <v>9.1363903727278775E-2</v>
      </c>
      <c r="Z313" s="21">
        <v>4.2412706761115103E-2</v>
      </c>
      <c r="AA313" s="21">
        <v>6.1970192887309983E-2</v>
      </c>
      <c r="AB313" s="21">
        <v>7.1481495585003232E-2</v>
      </c>
      <c r="AC313" s="21">
        <v>2.955631765716818E-2</v>
      </c>
      <c r="AD313" s="21">
        <v>6.3447011908984122E-2</v>
      </c>
      <c r="AE313" s="21">
        <v>0</v>
      </c>
      <c r="AG313" s="21">
        <v>3.3513617785161119E-2</v>
      </c>
      <c r="AH313" s="21">
        <v>4.503286027427341E-2</v>
      </c>
      <c r="AI313" s="21">
        <v>8.8177529914764324E-2</v>
      </c>
      <c r="AJ313" s="21">
        <v>8.953752575179566E-2</v>
      </c>
      <c r="AK313" s="21">
        <v>2.352472002455875E-2</v>
      </c>
      <c r="AL313" s="21">
        <v>0.7769632331763795</v>
      </c>
      <c r="AM313" s="21">
        <v>0</v>
      </c>
    </row>
    <row r="314" spans="2:39" ht="16" x14ac:dyDescent="0.2">
      <c r="B314" s="20" t="s">
        <v>172</v>
      </c>
      <c r="C314" s="21">
        <v>5.433187329921501E-2</v>
      </c>
      <c r="D314" s="21">
        <v>7.7285501298835449E-2</v>
      </c>
      <c r="E314" s="21">
        <v>0.1037554269122497</v>
      </c>
      <c r="F314" s="21">
        <v>7.3020698796490091E-2</v>
      </c>
      <c r="G314" s="21">
        <v>3.4099730204056301E-2</v>
      </c>
      <c r="H314" s="21">
        <v>5.6184380109368222E-2</v>
      </c>
      <c r="I314" s="21">
        <v>7.1317272119069564E-3</v>
      </c>
      <c r="K314" s="21">
        <v>5.4127367473267227E-2</v>
      </c>
      <c r="L314" s="21">
        <v>5.5071033011175947E-2</v>
      </c>
      <c r="N314" s="21">
        <v>9.2840512416875548E-2</v>
      </c>
      <c r="O314" s="21">
        <v>5.0353672863048662E-2</v>
      </c>
      <c r="P314" s="21">
        <v>3.7919336687879897E-2</v>
      </c>
      <c r="Q314" s="21">
        <v>0.16867994169829989</v>
      </c>
      <c r="R314" s="21">
        <v>0</v>
      </c>
      <c r="S314" s="21">
        <v>6.9352930472485058E-2</v>
      </c>
      <c r="T314" s="21">
        <v>5.1615392405407211E-2</v>
      </c>
      <c r="U314" s="21">
        <v>3.4640795993638569E-2</v>
      </c>
      <c r="W314" s="21">
        <v>0</v>
      </c>
      <c r="X314" s="21">
        <v>7.3139315444623654E-2</v>
      </c>
      <c r="Y314" s="21">
        <v>4.6754646533934997E-2</v>
      </c>
      <c r="Z314" s="21">
        <v>0.12838682393684461</v>
      </c>
      <c r="AA314" s="21">
        <v>0</v>
      </c>
      <c r="AB314" s="21">
        <v>5.7049931757174738E-2</v>
      </c>
      <c r="AC314" s="21">
        <v>9.6440590911428509E-2</v>
      </c>
      <c r="AD314" s="21">
        <v>3.2644154429856527E-2</v>
      </c>
      <c r="AE314" s="21">
        <v>0.157530609980993</v>
      </c>
      <c r="AG314" s="21">
        <v>7.0912145308919483E-2</v>
      </c>
      <c r="AH314" s="21">
        <v>7.9036807175646637E-3</v>
      </c>
      <c r="AI314" s="21">
        <v>4.3459161549562322E-2</v>
      </c>
      <c r="AJ314" s="21">
        <v>9.890847628005342E-2</v>
      </c>
      <c r="AK314" s="21">
        <v>7.081601363129536E-2</v>
      </c>
      <c r="AL314" s="21">
        <v>0</v>
      </c>
      <c r="AM314" s="21">
        <v>6.2537238365521469E-2</v>
      </c>
    </row>
    <row r="315" spans="2:39" ht="16" x14ac:dyDescent="0.2">
      <c r="B315" s="20" t="s">
        <v>173</v>
      </c>
      <c r="C315" s="21">
        <v>3.2560390624370439E-2</v>
      </c>
      <c r="D315" s="21">
        <v>0</v>
      </c>
      <c r="E315" s="21">
        <v>0.13534666578291349</v>
      </c>
      <c r="F315" s="21">
        <v>5.6859721974808271E-2</v>
      </c>
      <c r="G315" s="21">
        <v>0</v>
      </c>
      <c r="H315" s="21">
        <v>0</v>
      </c>
      <c r="I315" s="21">
        <v>0</v>
      </c>
      <c r="K315" s="21">
        <v>1.159935735818908E-2</v>
      </c>
      <c r="L315" s="21">
        <v>5.2558507566641308E-2</v>
      </c>
      <c r="N315" s="21">
        <v>0</v>
      </c>
      <c r="O315" s="21">
        <v>3.1688027955752263E-2</v>
      </c>
      <c r="P315" s="21">
        <v>2.9744743053776099E-2</v>
      </c>
      <c r="Q315" s="21">
        <v>0.30401431135947748</v>
      </c>
      <c r="R315" s="21">
        <v>0</v>
      </c>
      <c r="S315" s="21">
        <v>5.4339919086055663E-2</v>
      </c>
      <c r="T315" s="21">
        <v>0</v>
      </c>
      <c r="U315" s="21">
        <v>0</v>
      </c>
      <c r="W315" s="21">
        <v>0</v>
      </c>
      <c r="X315" s="21">
        <v>4.1270533799677718E-2</v>
      </c>
      <c r="Y315" s="21">
        <v>0</v>
      </c>
      <c r="Z315" s="21">
        <v>0.16534732709234159</v>
      </c>
      <c r="AA315" s="21">
        <v>1.1870804950610211E-2</v>
      </c>
      <c r="AB315" s="21">
        <v>4.0634228710208338E-2</v>
      </c>
      <c r="AC315" s="21">
        <v>0</v>
      </c>
      <c r="AD315" s="21">
        <v>1.6171367154487842E-2</v>
      </c>
      <c r="AE315" s="21">
        <v>0</v>
      </c>
      <c r="AG315" s="21">
        <v>1.160072099114306E-2</v>
      </c>
      <c r="AH315" s="21">
        <v>0</v>
      </c>
      <c r="AI315" s="21">
        <v>5.400367552625638E-2</v>
      </c>
      <c r="AJ315" s="21">
        <v>0.1113090869120613</v>
      </c>
      <c r="AK315" s="21">
        <v>1.7793983704825121E-2</v>
      </c>
      <c r="AL315" s="21">
        <v>0</v>
      </c>
      <c r="AM315" s="21">
        <v>0</v>
      </c>
    </row>
    <row r="316" spans="2:39" ht="32" x14ac:dyDescent="0.2">
      <c r="B316" s="20" t="s">
        <v>179</v>
      </c>
      <c r="C316" s="21">
        <v>5.3154668913986097E-2</v>
      </c>
      <c r="D316" s="21">
        <v>0.18708052872166189</v>
      </c>
      <c r="E316" s="21">
        <v>5.0386251693537457E-2</v>
      </c>
      <c r="F316" s="21">
        <v>2.690552599756019E-2</v>
      </c>
      <c r="G316" s="21">
        <v>5.5529840821318233E-2</v>
      </c>
      <c r="H316" s="21">
        <v>4.4537920046986819E-2</v>
      </c>
      <c r="I316" s="21">
        <v>1.7225102210610001E-2</v>
      </c>
      <c r="K316" s="21">
        <v>2.1178486963380799E-2</v>
      </c>
      <c r="L316" s="21">
        <v>7.9670001842750346E-2</v>
      </c>
      <c r="N316" s="21">
        <v>3.5394067947527023E-2</v>
      </c>
      <c r="O316" s="21">
        <v>4.1200593965691999E-3</v>
      </c>
      <c r="P316" s="21">
        <v>0</v>
      </c>
      <c r="Q316" s="21">
        <v>0.25956230133141039</v>
      </c>
      <c r="R316" s="21">
        <v>0</v>
      </c>
      <c r="S316" s="21">
        <v>6.8977356089337735E-2</v>
      </c>
      <c r="T316" s="21">
        <v>0.1561532993281296</v>
      </c>
      <c r="U316" s="21">
        <v>0.1143136993168022</v>
      </c>
      <c r="W316" s="21">
        <v>0</v>
      </c>
      <c r="X316" s="21">
        <v>0</v>
      </c>
      <c r="Y316" s="21">
        <v>0</v>
      </c>
      <c r="Z316" s="21">
        <v>0.48498036334182898</v>
      </c>
      <c r="AA316" s="21">
        <v>1.7356519727821099E-2</v>
      </c>
      <c r="AB316" s="21">
        <v>3.604921114261183E-2</v>
      </c>
      <c r="AC316" s="21">
        <v>0</v>
      </c>
      <c r="AD316" s="21">
        <v>0.1093910567132189</v>
      </c>
      <c r="AE316" s="21">
        <v>0</v>
      </c>
      <c r="AG316" s="21">
        <v>2.7209722814725921E-2</v>
      </c>
      <c r="AH316" s="21">
        <v>1.1302063734019169E-2</v>
      </c>
      <c r="AI316" s="21">
        <v>5.4240676790515398E-2</v>
      </c>
      <c r="AJ316" s="21">
        <v>2.4443823302533779E-2</v>
      </c>
      <c r="AK316" s="21">
        <v>8.5589291591045197E-2</v>
      </c>
      <c r="AL316" s="21">
        <v>0</v>
      </c>
      <c r="AM316" s="21">
        <v>0.2198868387236983</v>
      </c>
    </row>
    <row r="318" spans="2:39" ht="144" x14ac:dyDescent="0.2">
      <c r="B318" s="17" t="s">
        <v>184</v>
      </c>
    </row>
    <row r="319" spans="2:39" ht="16" x14ac:dyDescent="0.2">
      <c r="B319" s="18" t="s">
        <v>18</v>
      </c>
    </row>
    <row r="320" spans="2:39" x14ac:dyDescent="0.2">
      <c r="B320" s="13" t="s">
        <v>53</v>
      </c>
      <c r="C320" s="19">
        <v>406</v>
      </c>
      <c r="D320" s="19">
        <v>16</v>
      </c>
      <c r="E320" s="19">
        <v>63</v>
      </c>
      <c r="F320" s="19">
        <v>86</v>
      </c>
      <c r="G320" s="19">
        <v>73</v>
      </c>
      <c r="H320" s="19">
        <v>87</v>
      </c>
      <c r="I320" s="19">
        <v>81</v>
      </c>
      <c r="K320" s="19">
        <v>185</v>
      </c>
      <c r="L320" s="19">
        <v>219</v>
      </c>
      <c r="N320" s="19">
        <v>33</v>
      </c>
      <c r="O320" s="19">
        <v>99</v>
      </c>
      <c r="P320" s="19">
        <v>23</v>
      </c>
      <c r="Q320" s="19">
        <v>12</v>
      </c>
      <c r="R320" s="19">
        <v>38</v>
      </c>
      <c r="S320" s="19">
        <v>132</v>
      </c>
      <c r="T320" s="19">
        <v>15</v>
      </c>
      <c r="U320" s="19">
        <v>54</v>
      </c>
      <c r="W320" s="19">
        <v>28</v>
      </c>
      <c r="X320" s="19">
        <v>72</v>
      </c>
      <c r="Y320" s="19">
        <v>18</v>
      </c>
      <c r="Z320" s="19">
        <v>21</v>
      </c>
      <c r="AA320" s="19">
        <v>69</v>
      </c>
      <c r="AB320" s="19">
        <v>124</v>
      </c>
      <c r="AC320" s="19">
        <v>27</v>
      </c>
      <c r="AD320" s="19">
        <v>40</v>
      </c>
      <c r="AE320" s="19">
        <v>7</v>
      </c>
      <c r="AG320" s="19">
        <v>74</v>
      </c>
      <c r="AH320" s="19">
        <v>89</v>
      </c>
      <c r="AI320" s="19">
        <v>84</v>
      </c>
      <c r="AJ320" s="19">
        <v>54</v>
      </c>
      <c r="AK320" s="19">
        <v>73</v>
      </c>
      <c r="AL320" s="19">
        <v>3</v>
      </c>
      <c r="AM320" s="19">
        <v>29</v>
      </c>
    </row>
    <row r="321" spans="2:39" x14ac:dyDescent="0.2">
      <c r="B321" s="15" t="s">
        <v>54</v>
      </c>
      <c r="C321" s="19">
        <v>406</v>
      </c>
      <c r="D321" s="19">
        <v>44</v>
      </c>
      <c r="E321" s="19">
        <v>69</v>
      </c>
      <c r="F321" s="19">
        <v>69</v>
      </c>
      <c r="G321" s="19">
        <v>62</v>
      </c>
      <c r="H321" s="19">
        <v>65</v>
      </c>
      <c r="I321" s="19">
        <v>96</v>
      </c>
      <c r="K321" s="19">
        <v>196</v>
      </c>
      <c r="L321" s="19">
        <v>208</v>
      </c>
      <c r="N321" s="19">
        <v>37</v>
      </c>
      <c r="O321" s="19">
        <v>101</v>
      </c>
      <c r="P321" s="19">
        <v>26</v>
      </c>
      <c r="Q321" s="19">
        <v>10</v>
      </c>
      <c r="R321" s="19">
        <v>41</v>
      </c>
      <c r="S321" s="19">
        <v>116</v>
      </c>
      <c r="T321" s="19">
        <v>17</v>
      </c>
      <c r="U321" s="19">
        <v>59</v>
      </c>
      <c r="W321" s="19">
        <v>28</v>
      </c>
      <c r="X321" s="19">
        <v>78</v>
      </c>
      <c r="Y321" s="19">
        <v>21</v>
      </c>
      <c r="Z321" s="19">
        <v>26</v>
      </c>
      <c r="AA321" s="19">
        <v>66</v>
      </c>
      <c r="AB321" s="19">
        <v>107</v>
      </c>
      <c r="AC321" s="19">
        <v>35</v>
      </c>
      <c r="AD321" s="19">
        <v>36</v>
      </c>
      <c r="AE321" s="19">
        <v>9</v>
      </c>
      <c r="AG321" s="19">
        <v>67</v>
      </c>
      <c r="AH321" s="19">
        <v>87</v>
      </c>
      <c r="AI321" s="19">
        <v>88</v>
      </c>
      <c r="AJ321" s="19">
        <v>57</v>
      </c>
      <c r="AK321" s="19">
        <v>77</v>
      </c>
      <c r="AL321" s="19">
        <v>3</v>
      </c>
      <c r="AM321" s="19">
        <v>28</v>
      </c>
    </row>
    <row r="322" spans="2:39" ht="32" x14ac:dyDescent="0.2">
      <c r="B322" s="20" t="s">
        <v>178</v>
      </c>
      <c r="C322" s="21">
        <v>0.52253369459763055</v>
      </c>
      <c r="D322" s="21">
        <v>0.13831201427145401</v>
      </c>
      <c r="E322" s="21">
        <v>0.39064951672810311</v>
      </c>
      <c r="F322" s="21">
        <v>0.51025232696283496</v>
      </c>
      <c r="G322" s="21">
        <v>0.53770547256845158</v>
      </c>
      <c r="H322" s="21">
        <v>0.58709873154916514</v>
      </c>
      <c r="I322" s="21">
        <v>0.74673016674790305</v>
      </c>
      <c r="K322" s="21">
        <v>0.46928473752245342</v>
      </c>
      <c r="L322" s="21">
        <v>0.5737394670587378</v>
      </c>
      <c r="N322" s="21">
        <v>0.44241258000896883</v>
      </c>
      <c r="O322" s="21">
        <v>0.57405366284412274</v>
      </c>
      <c r="P322" s="21">
        <v>0.62013696200374679</v>
      </c>
      <c r="Q322" s="21">
        <v>0.64174080696375402</v>
      </c>
      <c r="R322" s="21">
        <v>0.21589014932266429</v>
      </c>
      <c r="S322" s="21">
        <v>0.6108223832229126</v>
      </c>
      <c r="T322" s="21">
        <v>0.3467478931561489</v>
      </c>
      <c r="U322" s="21">
        <v>0.50970555720099331</v>
      </c>
      <c r="W322" s="21">
        <v>0.60154257305063541</v>
      </c>
      <c r="X322" s="21">
        <v>0.6083881932259424</v>
      </c>
      <c r="Y322" s="21">
        <v>0.40925189555160191</v>
      </c>
      <c r="Z322" s="21">
        <v>0.76113682390515058</v>
      </c>
      <c r="AA322" s="21">
        <v>0.20114528607867649</v>
      </c>
      <c r="AB322" s="21">
        <v>0.61731822258905034</v>
      </c>
      <c r="AC322" s="21">
        <v>0.62436385645474102</v>
      </c>
      <c r="AD322" s="21">
        <v>0.40938029208175281</v>
      </c>
      <c r="AE322" s="21">
        <v>0.38765351037403362</v>
      </c>
      <c r="AG322" s="21">
        <v>0.5181486510945903</v>
      </c>
      <c r="AH322" s="21">
        <v>0.48288222085046067</v>
      </c>
      <c r="AI322" s="21">
        <v>0.56352371164643456</v>
      </c>
      <c r="AJ322" s="21">
        <v>0.54006739659639902</v>
      </c>
      <c r="AK322" s="21">
        <v>0.56425653401603293</v>
      </c>
      <c r="AL322" s="21">
        <v>0</v>
      </c>
      <c r="AM322" s="21">
        <v>0.42718193004285521</v>
      </c>
    </row>
    <row r="323" spans="2:39" ht="16" x14ac:dyDescent="0.2">
      <c r="B323" s="20" t="s">
        <v>165</v>
      </c>
      <c r="C323" s="21">
        <v>5.570894690217891E-2</v>
      </c>
      <c r="D323" s="21">
        <v>0.12693363311798139</v>
      </c>
      <c r="E323" s="21">
        <v>0</v>
      </c>
      <c r="F323" s="21">
        <v>8.3313700247279451E-2</v>
      </c>
      <c r="G323" s="21">
        <v>7.1320182635427318E-2</v>
      </c>
      <c r="H323" s="21">
        <v>5.7457032394758953E-2</v>
      </c>
      <c r="I323" s="21">
        <v>3.1749141249455062E-2</v>
      </c>
      <c r="K323" s="21">
        <v>4.3580609005521E-2</v>
      </c>
      <c r="L323" s="21">
        <v>6.7651485552044588E-2</v>
      </c>
      <c r="N323" s="21">
        <v>7.0293199671387141E-2</v>
      </c>
      <c r="O323" s="21">
        <v>0.10143845756425281</v>
      </c>
      <c r="P323" s="21">
        <v>0.14956747523191169</v>
      </c>
      <c r="Q323" s="21">
        <v>0</v>
      </c>
      <c r="R323" s="21">
        <v>0</v>
      </c>
      <c r="S323" s="21">
        <v>3.3948433223313708E-2</v>
      </c>
      <c r="T323" s="21">
        <v>0</v>
      </c>
      <c r="U323" s="21">
        <v>3.2736157860371283E-2</v>
      </c>
      <c r="W323" s="21">
        <v>6.6004723381366218E-2</v>
      </c>
      <c r="X323" s="21">
        <v>7.3620133993876596E-2</v>
      </c>
      <c r="Y323" s="21">
        <v>0.21212978080876621</v>
      </c>
      <c r="Z323" s="21">
        <v>0</v>
      </c>
      <c r="AA323" s="21">
        <v>3.097782553569144E-2</v>
      </c>
      <c r="AB323" s="21">
        <v>4.269499794382875E-2</v>
      </c>
      <c r="AC323" s="21">
        <v>2.955631765716818E-2</v>
      </c>
      <c r="AD323" s="21">
        <v>7.9747142233378518E-2</v>
      </c>
      <c r="AE323" s="21">
        <v>0</v>
      </c>
      <c r="AG323" s="21">
        <v>2.820907849827264E-2</v>
      </c>
      <c r="AH323" s="21">
        <v>5.3012314986121391E-2</v>
      </c>
      <c r="AI323" s="21">
        <v>8.8936375220836708E-2</v>
      </c>
      <c r="AJ323" s="21">
        <v>5.2451798846588633E-2</v>
      </c>
      <c r="AK323" s="21">
        <v>6.3994875141913543E-2</v>
      </c>
      <c r="AL323" s="21">
        <v>0</v>
      </c>
      <c r="AM323" s="21">
        <v>1.478352544913673E-2</v>
      </c>
    </row>
    <row r="324" spans="2:39" ht="16" x14ac:dyDescent="0.2">
      <c r="B324" s="20" t="s">
        <v>166</v>
      </c>
      <c r="C324" s="21">
        <v>6.5364023972103696E-2</v>
      </c>
      <c r="D324" s="21">
        <v>0</v>
      </c>
      <c r="E324" s="21">
        <v>9.1763186209664602E-2</v>
      </c>
      <c r="F324" s="21">
        <v>3.092730927557585E-2</v>
      </c>
      <c r="G324" s="21">
        <v>5.3836253424959297E-2</v>
      </c>
      <c r="H324" s="21">
        <v>0.1207958348190713</v>
      </c>
      <c r="I324" s="21">
        <v>7.0984992084973164E-2</v>
      </c>
      <c r="K324" s="21">
        <v>9.0352475609388763E-2</v>
      </c>
      <c r="L324" s="21">
        <v>4.2572841799967488E-2</v>
      </c>
      <c r="N324" s="21">
        <v>7.4829363223820874E-2</v>
      </c>
      <c r="O324" s="21">
        <v>9.2249070895801796E-2</v>
      </c>
      <c r="P324" s="21">
        <v>0</v>
      </c>
      <c r="Q324" s="21">
        <v>0</v>
      </c>
      <c r="R324" s="21">
        <v>0.1219599957131403</v>
      </c>
      <c r="S324" s="21">
        <v>7.1328744612299641E-2</v>
      </c>
      <c r="T324" s="21">
        <v>0</v>
      </c>
      <c r="U324" s="21">
        <v>2.1127091216710879E-2</v>
      </c>
      <c r="W324" s="21">
        <v>0.1130665435376757</v>
      </c>
      <c r="X324" s="21">
        <v>6.9935118225652348E-2</v>
      </c>
      <c r="Y324" s="21">
        <v>6.8049887225078279E-2</v>
      </c>
      <c r="Z324" s="21">
        <v>0</v>
      </c>
      <c r="AA324" s="21">
        <v>7.6088496382940199E-2</v>
      </c>
      <c r="AB324" s="21">
        <v>6.6038867972039075E-2</v>
      </c>
      <c r="AC324" s="21">
        <v>2.050269020325839E-2</v>
      </c>
      <c r="AD324" s="21">
        <v>0.1018782415731198</v>
      </c>
      <c r="AE324" s="21">
        <v>0</v>
      </c>
      <c r="AG324" s="21">
        <v>0.102952878507146</v>
      </c>
      <c r="AH324" s="21">
        <v>8.1626667686279394E-2</v>
      </c>
      <c r="AI324" s="21">
        <v>3.8985606010808312E-2</v>
      </c>
      <c r="AJ324" s="21">
        <v>1.372776055080225E-2</v>
      </c>
      <c r="AK324" s="21">
        <v>0.10080119795874661</v>
      </c>
      <c r="AL324" s="21">
        <v>0</v>
      </c>
      <c r="AM324" s="21">
        <v>2.0592831795433839E-2</v>
      </c>
    </row>
    <row r="325" spans="2:39" ht="16" x14ac:dyDescent="0.2">
      <c r="B325" s="20" t="s">
        <v>167</v>
      </c>
      <c r="C325" s="21">
        <v>3.5795367792568283E-2</v>
      </c>
      <c r="D325" s="21">
        <v>5.1482595113135937E-2</v>
      </c>
      <c r="E325" s="21">
        <v>3.9924925164475253E-2</v>
      </c>
      <c r="F325" s="21">
        <v>6.0083306936559291E-2</v>
      </c>
      <c r="G325" s="21">
        <v>3.8483028207493421E-2</v>
      </c>
      <c r="H325" s="21">
        <v>8.6697834057387659E-3</v>
      </c>
      <c r="I325" s="21">
        <v>2.4919056357031191E-2</v>
      </c>
      <c r="K325" s="21">
        <v>3.7539958693405387E-2</v>
      </c>
      <c r="L325" s="21">
        <v>3.4518759257079229E-2</v>
      </c>
      <c r="N325" s="21">
        <v>2.789769809572281E-2</v>
      </c>
      <c r="O325" s="21">
        <v>4.4694626368624403E-2</v>
      </c>
      <c r="P325" s="21">
        <v>0</v>
      </c>
      <c r="Q325" s="21">
        <v>0</v>
      </c>
      <c r="R325" s="21">
        <v>5.5499082805351319E-2</v>
      </c>
      <c r="S325" s="21">
        <v>4.3752215062994759E-2</v>
      </c>
      <c r="T325" s="21">
        <v>5.1615392405407211E-2</v>
      </c>
      <c r="U325" s="21">
        <v>1.349656024533534E-2</v>
      </c>
      <c r="W325" s="21">
        <v>6.1398099123277192E-2</v>
      </c>
      <c r="X325" s="21">
        <v>4.3480352672558432E-2</v>
      </c>
      <c r="Y325" s="21">
        <v>0</v>
      </c>
      <c r="Z325" s="21">
        <v>3.3330197586408442E-2</v>
      </c>
      <c r="AA325" s="21">
        <v>6.3624437186690669E-2</v>
      </c>
      <c r="AB325" s="21">
        <v>2.8641394077804121E-2</v>
      </c>
      <c r="AC325" s="21">
        <v>0</v>
      </c>
      <c r="AD325" s="21">
        <v>3.5947066081544667E-2</v>
      </c>
      <c r="AE325" s="21">
        <v>0</v>
      </c>
      <c r="AG325" s="21">
        <v>7.2808366750181722E-2</v>
      </c>
      <c r="AH325" s="21">
        <v>9.1417072259771769E-3</v>
      </c>
      <c r="AI325" s="21">
        <v>5.6501514672292433E-2</v>
      </c>
      <c r="AJ325" s="21">
        <v>1.6857258284857561E-2</v>
      </c>
      <c r="AK325" s="21">
        <v>2.2759806443445128E-2</v>
      </c>
      <c r="AL325" s="21">
        <v>0.42606137067182909</v>
      </c>
      <c r="AM325" s="21">
        <v>0</v>
      </c>
    </row>
    <row r="326" spans="2:39" ht="16" x14ac:dyDescent="0.2">
      <c r="B326" s="20" t="s">
        <v>168</v>
      </c>
      <c r="C326" s="21">
        <v>7.0905681440766657E-2</v>
      </c>
      <c r="D326" s="21">
        <v>0.2657419662829234</v>
      </c>
      <c r="E326" s="21">
        <v>9.3614719396684851E-2</v>
      </c>
      <c r="F326" s="21">
        <v>2.882287319904217E-2</v>
      </c>
      <c r="G326" s="21">
        <v>4.6820022887168043E-2</v>
      </c>
      <c r="H326" s="21">
        <v>3.586813664124805E-2</v>
      </c>
      <c r="I326" s="21">
        <v>3.5510908504154018E-2</v>
      </c>
      <c r="K326" s="21">
        <v>7.9138451237853541E-2</v>
      </c>
      <c r="L326" s="21">
        <v>5.7848785320157942E-2</v>
      </c>
      <c r="N326" s="21">
        <v>9.2512202185391371E-2</v>
      </c>
      <c r="O326" s="21">
        <v>1.975862135409823E-2</v>
      </c>
      <c r="P326" s="21">
        <v>0</v>
      </c>
      <c r="Q326" s="21">
        <v>0.22438747023083969</v>
      </c>
      <c r="R326" s="21">
        <v>0.1431909309998462</v>
      </c>
      <c r="S326" s="21">
        <v>3.8153907874105913E-2</v>
      </c>
      <c r="T326" s="21">
        <v>7.4689275744037331E-2</v>
      </c>
      <c r="U326" s="21">
        <v>0.16495325307728839</v>
      </c>
      <c r="W326" s="21">
        <v>6.6639020436911237E-2</v>
      </c>
      <c r="X326" s="21">
        <v>2.8756573711432351E-2</v>
      </c>
      <c r="Y326" s="21">
        <v>0.1679880032684917</v>
      </c>
      <c r="Z326" s="21">
        <v>5.984891083562939E-2</v>
      </c>
      <c r="AA326" s="21">
        <v>8.2283799737760455E-2</v>
      </c>
      <c r="AB326" s="21">
        <v>6.2252052135403663E-2</v>
      </c>
      <c r="AC326" s="21">
        <v>0.15502005047655801</v>
      </c>
      <c r="AD326" s="21">
        <v>5.5267299643201859E-2</v>
      </c>
      <c r="AE326" s="21">
        <v>0</v>
      </c>
      <c r="AG326" s="21">
        <v>0.10136000934718049</v>
      </c>
      <c r="AH326" s="21">
        <v>5.8406343347463391E-2</v>
      </c>
      <c r="AI326" s="21">
        <v>5.218810455069308E-2</v>
      </c>
      <c r="AJ326" s="21">
        <v>4.5407030610772121E-2</v>
      </c>
      <c r="AK326" s="21">
        <v>7.7238431393747878E-2</v>
      </c>
      <c r="AL326" s="21">
        <v>0.2230367668236205</v>
      </c>
      <c r="AM326" s="21">
        <v>0.1155073906392122</v>
      </c>
    </row>
    <row r="327" spans="2:39" ht="16" x14ac:dyDescent="0.2">
      <c r="B327" s="20" t="s">
        <v>169</v>
      </c>
      <c r="C327" s="21">
        <v>7.7389091517580305E-2</v>
      </c>
      <c r="D327" s="21">
        <v>0.2271227191625268</v>
      </c>
      <c r="E327" s="21">
        <v>0.1107798232467484</v>
      </c>
      <c r="F327" s="21">
        <v>7.5451208488602331E-2</v>
      </c>
      <c r="G327" s="21">
        <v>5.4001626378744692E-2</v>
      </c>
      <c r="H327" s="21">
        <v>4.3389774657213449E-2</v>
      </c>
      <c r="I327" s="21">
        <v>2.496957969755988E-2</v>
      </c>
      <c r="K327" s="21">
        <v>6.047939574137548E-2</v>
      </c>
      <c r="L327" s="21">
        <v>9.4036899880613312E-2</v>
      </c>
      <c r="N327" s="21">
        <v>7.4083703955032137E-2</v>
      </c>
      <c r="O327" s="21">
        <v>6.2373660474127103E-2</v>
      </c>
      <c r="P327" s="21">
        <v>0</v>
      </c>
      <c r="Q327" s="21">
        <v>7.1075987682754874E-2</v>
      </c>
      <c r="R327" s="21">
        <v>0.105409807981201</v>
      </c>
      <c r="S327" s="21">
        <v>5.3918586930288108E-2</v>
      </c>
      <c r="T327" s="21">
        <v>0.37079413936627698</v>
      </c>
      <c r="U327" s="21">
        <v>8.3557632661104664E-2</v>
      </c>
      <c r="W327" s="21">
        <v>6.1466814870830118E-2</v>
      </c>
      <c r="X327" s="21">
        <v>8.1235546320571728E-2</v>
      </c>
      <c r="Y327" s="21">
        <v>0</v>
      </c>
      <c r="Z327" s="21">
        <v>0.1032713609116965</v>
      </c>
      <c r="AA327" s="21">
        <v>0.12256722042246269</v>
      </c>
      <c r="AB327" s="21">
        <v>4.0698226479399607E-2</v>
      </c>
      <c r="AC327" s="21">
        <v>3.5715105822450723E-2</v>
      </c>
      <c r="AD327" s="21">
        <v>0.15644226069898079</v>
      </c>
      <c r="AE327" s="21">
        <v>0.157530609980993</v>
      </c>
      <c r="AG327" s="21">
        <v>6.2009699897295059E-2</v>
      </c>
      <c r="AH327" s="21">
        <v>0.1063353475839682</v>
      </c>
      <c r="AI327" s="21">
        <v>5.147977203472167E-2</v>
      </c>
      <c r="AJ327" s="21">
        <v>7.8769792760476298E-2</v>
      </c>
      <c r="AK327" s="21">
        <v>5.8256266315751933E-2</v>
      </c>
      <c r="AL327" s="21">
        <v>0.35090186250455041</v>
      </c>
      <c r="AM327" s="21">
        <v>0.12960614883225019</v>
      </c>
    </row>
    <row r="328" spans="2:39" ht="16" x14ac:dyDescent="0.2">
      <c r="B328" s="20" t="s">
        <v>170</v>
      </c>
      <c r="C328" s="21">
        <v>2.6061722386718E-2</v>
      </c>
      <c r="D328" s="21">
        <v>0</v>
      </c>
      <c r="E328" s="21">
        <v>5.0852579627693038E-2</v>
      </c>
      <c r="F328" s="21">
        <v>4.6825034267421767E-2</v>
      </c>
      <c r="G328" s="21">
        <v>6.7995972259706607E-3</v>
      </c>
      <c r="H328" s="21">
        <v>5.2410548429333972E-2</v>
      </c>
      <c r="I328" s="21">
        <v>0</v>
      </c>
      <c r="K328" s="21">
        <v>3.09983766417966E-2</v>
      </c>
      <c r="L328" s="21">
        <v>2.1691591745271441E-2</v>
      </c>
      <c r="N328" s="21">
        <v>0</v>
      </c>
      <c r="O328" s="21">
        <v>2.2399073165348591E-2</v>
      </c>
      <c r="P328" s="21">
        <v>4.1538049519975591E-2</v>
      </c>
      <c r="Q328" s="21">
        <v>0</v>
      </c>
      <c r="R328" s="21">
        <v>7.0791618936270728E-2</v>
      </c>
      <c r="S328" s="21">
        <v>2.57802304232524E-2</v>
      </c>
      <c r="T328" s="21">
        <v>0</v>
      </c>
      <c r="U328" s="21">
        <v>2.2955240519638351E-2</v>
      </c>
      <c r="W328" s="21">
        <v>0</v>
      </c>
      <c r="X328" s="21">
        <v>0</v>
      </c>
      <c r="Y328" s="21">
        <v>5.1216529418783241E-2</v>
      </c>
      <c r="Z328" s="21">
        <v>0</v>
      </c>
      <c r="AA328" s="21">
        <v>7.8098827864525114E-2</v>
      </c>
      <c r="AB328" s="21">
        <v>2.797961065946733E-2</v>
      </c>
      <c r="AC328" s="21">
        <v>3.8401388474394997E-2</v>
      </c>
      <c r="AD328" s="21">
        <v>0</v>
      </c>
      <c r="AE328" s="21">
        <v>0</v>
      </c>
      <c r="AG328" s="21">
        <v>3.2659679247345863E-2</v>
      </c>
      <c r="AH328" s="21">
        <v>4.4256294156163847E-2</v>
      </c>
      <c r="AI328" s="21">
        <v>1.539617837721982E-2</v>
      </c>
      <c r="AJ328" s="21">
        <v>2.42041973314167E-2</v>
      </c>
      <c r="AK328" s="21">
        <v>1.794573338599266E-2</v>
      </c>
      <c r="AL328" s="21">
        <v>0</v>
      </c>
      <c r="AM328" s="21">
        <v>1.542381490638718E-2</v>
      </c>
    </row>
    <row r="329" spans="2:39" ht="16" x14ac:dyDescent="0.2">
      <c r="B329" s="20" t="s">
        <v>171</v>
      </c>
      <c r="C329" s="21">
        <v>4.6298196207038143E-2</v>
      </c>
      <c r="D329" s="21">
        <v>0</v>
      </c>
      <c r="E329" s="21">
        <v>0.1000416999561608</v>
      </c>
      <c r="F329" s="21">
        <v>7.2944788341221201E-2</v>
      </c>
      <c r="G329" s="21">
        <v>5.0182712581657393E-2</v>
      </c>
      <c r="H329" s="21">
        <v>1.0585928073500041E-2</v>
      </c>
      <c r="I329" s="21">
        <v>3.1738218525291982E-2</v>
      </c>
      <c r="K329" s="21">
        <v>6.5441309664582378E-2</v>
      </c>
      <c r="L329" s="21">
        <v>2.880033266180064E-2</v>
      </c>
      <c r="N329" s="21">
        <v>0</v>
      </c>
      <c r="O329" s="21">
        <v>3.8800934305652117E-2</v>
      </c>
      <c r="P329" s="21">
        <v>5.996598969721828E-2</v>
      </c>
      <c r="Q329" s="21">
        <v>6.2795735122651172E-2</v>
      </c>
      <c r="R329" s="21">
        <v>0.1114007131303956</v>
      </c>
      <c r="S329" s="21">
        <v>4.3825186676583028E-2</v>
      </c>
      <c r="T329" s="21">
        <v>0</v>
      </c>
      <c r="U329" s="21">
        <v>5.2157918807249307E-2</v>
      </c>
      <c r="W329" s="21">
        <v>0</v>
      </c>
      <c r="X329" s="21">
        <v>4.9585126975018712E-2</v>
      </c>
      <c r="Y329" s="21">
        <v>0</v>
      </c>
      <c r="Z329" s="21">
        <v>0</v>
      </c>
      <c r="AA329" s="21">
        <v>0.13200210855534689</v>
      </c>
      <c r="AB329" s="21">
        <v>4.7564030272719771E-2</v>
      </c>
      <c r="AC329" s="21">
        <v>0</v>
      </c>
      <c r="AD329" s="21">
        <v>3.2644154429856527E-2</v>
      </c>
      <c r="AE329" s="21">
        <v>0</v>
      </c>
      <c r="AG329" s="21">
        <v>4.249284275124561E-2</v>
      </c>
      <c r="AH329" s="21">
        <v>4.3730602354343603E-2</v>
      </c>
      <c r="AI329" s="21">
        <v>3.7699468357016312E-2</v>
      </c>
      <c r="AJ329" s="21">
        <v>9.2293578669110393E-2</v>
      </c>
      <c r="AK329" s="21">
        <v>2.17161879568104E-2</v>
      </c>
      <c r="AL329" s="21">
        <v>0</v>
      </c>
      <c r="AM329" s="21">
        <v>6.9117846896236915E-2</v>
      </c>
    </row>
    <row r="330" spans="2:39" ht="16" x14ac:dyDescent="0.2">
      <c r="B330" s="20" t="s">
        <v>172</v>
      </c>
      <c r="C330" s="21">
        <v>3.8515878035511479E-2</v>
      </c>
      <c r="D330" s="21">
        <v>7.7285501298835449E-2</v>
      </c>
      <c r="E330" s="21">
        <v>8.6618416216190097E-2</v>
      </c>
      <c r="F330" s="21">
        <v>2.820343293060151E-2</v>
      </c>
      <c r="G330" s="21">
        <v>3.3824229157310919E-2</v>
      </c>
      <c r="H330" s="21">
        <v>3.4186906285641597E-2</v>
      </c>
      <c r="I330" s="21">
        <v>0</v>
      </c>
      <c r="K330" s="21">
        <v>5.7289390650152337E-2</v>
      </c>
      <c r="L330" s="21">
        <v>2.128646760604724E-2</v>
      </c>
      <c r="N330" s="21">
        <v>0.18113933490504611</v>
      </c>
      <c r="O330" s="21">
        <v>2.680440757717082E-2</v>
      </c>
      <c r="P330" s="21">
        <v>7.4098702126625837E-2</v>
      </c>
      <c r="Q330" s="21">
        <v>0</v>
      </c>
      <c r="R330" s="21">
        <v>0</v>
      </c>
      <c r="S330" s="21">
        <v>3.1596779747109047E-2</v>
      </c>
      <c r="T330" s="21">
        <v>0</v>
      </c>
      <c r="U330" s="21">
        <v>1.1747135496758611E-2</v>
      </c>
      <c r="W330" s="21">
        <v>2.9882225599304209E-2</v>
      </c>
      <c r="X330" s="21">
        <v>3.4910099499995989E-2</v>
      </c>
      <c r="Y330" s="21">
        <v>9.1363903727278775E-2</v>
      </c>
      <c r="Z330" s="21">
        <v>0</v>
      </c>
      <c r="AA330" s="21">
        <v>3.6090725698670292E-2</v>
      </c>
      <c r="AB330" s="21">
        <v>3.4292385324053327E-2</v>
      </c>
      <c r="AC330" s="21">
        <v>9.6440590911428509E-2</v>
      </c>
      <c r="AD330" s="21">
        <v>1.9302486544946248E-2</v>
      </c>
      <c r="AE330" s="21">
        <v>0</v>
      </c>
      <c r="AG330" s="21">
        <v>6.292903288880632E-3</v>
      </c>
      <c r="AH330" s="21">
        <v>2.5696090403549671E-2</v>
      </c>
      <c r="AI330" s="21">
        <v>3.4804196748890993E-2</v>
      </c>
      <c r="AJ330" s="21">
        <v>9.4099158504052927E-2</v>
      </c>
      <c r="AK330" s="21">
        <v>4.4358782790028119E-2</v>
      </c>
      <c r="AL330" s="21">
        <v>0</v>
      </c>
      <c r="AM330" s="21">
        <v>4.257538554198189E-2</v>
      </c>
    </row>
    <row r="331" spans="2:39" ht="16" x14ac:dyDescent="0.2">
      <c r="B331" s="20" t="s">
        <v>173</v>
      </c>
      <c r="C331" s="21">
        <v>7.3723063889322583E-3</v>
      </c>
      <c r="D331" s="21">
        <v>0</v>
      </c>
      <c r="E331" s="21">
        <v>0</v>
      </c>
      <c r="F331" s="21">
        <v>1.0226430486100521E-2</v>
      </c>
      <c r="G331" s="21">
        <v>0</v>
      </c>
      <c r="H331" s="21">
        <v>1.6716824489173741E-2</v>
      </c>
      <c r="I331" s="21">
        <v>1.2365843582085629E-2</v>
      </c>
      <c r="K331" s="21">
        <v>5.589836005791834E-3</v>
      </c>
      <c r="L331" s="21">
        <v>9.1192604555103696E-3</v>
      </c>
      <c r="N331" s="21">
        <v>0</v>
      </c>
      <c r="O331" s="21">
        <v>0</v>
      </c>
      <c r="P331" s="21">
        <v>0</v>
      </c>
      <c r="Q331" s="21">
        <v>0</v>
      </c>
      <c r="R331" s="21">
        <v>5.60496653287538E-2</v>
      </c>
      <c r="S331" s="21">
        <v>6.1125390101169959E-3</v>
      </c>
      <c r="T331" s="21">
        <v>0</v>
      </c>
      <c r="U331" s="21">
        <v>0</v>
      </c>
      <c r="W331" s="21">
        <v>0</v>
      </c>
      <c r="X331" s="21">
        <v>0</v>
      </c>
      <c r="Y331" s="21">
        <v>0</v>
      </c>
      <c r="Z331" s="21">
        <v>0</v>
      </c>
      <c r="AA331" s="21">
        <v>3.4658010436504218E-2</v>
      </c>
      <c r="AB331" s="21">
        <v>6.6340160206490081E-3</v>
      </c>
      <c r="AC331" s="21">
        <v>0</v>
      </c>
      <c r="AD331" s="21">
        <v>0</v>
      </c>
      <c r="AE331" s="21">
        <v>0</v>
      </c>
      <c r="AG331" s="21">
        <v>0</v>
      </c>
      <c r="AH331" s="21">
        <v>1.2564957757364961E-2</v>
      </c>
      <c r="AI331" s="21">
        <v>0</v>
      </c>
      <c r="AJ331" s="21">
        <v>1.245000818404193E-2</v>
      </c>
      <c r="AK331" s="21">
        <v>0</v>
      </c>
      <c r="AL331" s="21">
        <v>0</v>
      </c>
      <c r="AM331" s="21">
        <v>4.3307088537522923E-2</v>
      </c>
    </row>
    <row r="332" spans="2:39" ht="32" x14ac:dyDescent="0.2">
      <c r="B332" s="20" t="s">
        <v>179</v>
      </c>
      <c r="C332" s="21">
        <v>5.4055090758971573E-2</v>
      </c>
      <c r="D332" s="21">
        <v>0.1131215707531429</v>
      </c>
      <c r="E332" s="21">
        <v>3.5755133454280157E-2</v>
      </c>
      <c r="F332" s="21">
        <v>5.2949588864760637E-2</v>
      </c>
      <c r="G332" s="21">
        <v>0.10702687493281671</v>
      </c>
      <c r="H332" s="21">
        <v>3.2820499255155143E-2</v>
      </c>
      <c r="I332" s="21">
        <v>2.1032093251546018E-2</v>
      </c>
      <c r="K332" s="21">
        <v>6.0305459227679131E-2</v>
      </c>
      <c r="L332" s="21">
        <v>4.8734108662769997E-2</v>
      </c>
      <c r="N332" s="21">
        <v>3.6831917954630623E-2</v>
      </c>
      <c r="O332" s="21">
        <v>1.7427485450801378E-2</v>
      </c>
      <c r="P332" s="21">
        <v>5.469282142052178E-2</v>
      </c>
      <c r="Q332" s="21">
        <v>0</v>
      </c>
      <c r="R332" s="21">
        <v>0.119808035782377</v>
      </c>
      <c r="S332" s="21">
        <v>4.0760993217023672E-2</v>
      </c>
      <c r="T332" s="21">
        <v>0.1561532993281296</v>
      </c>
      <c r="U332" s="21">
        <v>8.7563452914549991E-2</v>
      </c>
      <c r="W332" s="21">
        <v>0</v>
      </c>
      <c r="X332" s="21">
        <v>1.0088855374951321E-2</v>
      </c>
      <c r="Y332" s="21">
        <v>0</v>
      </c>
      <c r="Z332" s="21">
        <v>4.2412706761115103E-2</v>
      </c>
      <c r="AA332" s="21">
        <v>0.14246326210073129</v>
      </c>
      <c r="AB332" s="21">
        <v>2.588619652558519E-2</v>
      </c>
      <c r="AC332" s="21">
        <v>0</v>
      </c>
      <c r="AD332" s="21">
        <v>0.1093910567132189</v>
      </c>
      <c r="AE332" s="21">
        <v>0.4548158796449735</v>
      </c>
      <c r="AG332" s="21">
        <v>3.3065890617861637E-2</v>
      </c>
      <c r="AH332" s="21">
        <v>8.2347453648307478E-2</v>
      </c>
      <c r="AI332" s="21">
        <v>6.0485072381086122E-2</v>
      </c>
      <c r="AJ332" s="21">
        <v>2.96720196614822E-2</v>
      </c>
      <c r="AK332" s="21">
        <v>2.8672184597530539E-2</v>
      </c>
      <c r="AL332" s="21">
        <v>0</v>
      </c>
      <c r="AM332" s="21">
        <v>0.12190403735898291</v>
      </c>
    </row>
    <row r="334" spans="2:39" ht="128" x14ac:dyDescent="0.2">
      <c r="B334" s="17" t="s">
        <v>185</v>
      </c>
    </row>
    <row r="335" spans="2:39" ht="16" x14ac:dyDescent="0.2">
      <c r="B335" s="18" t="s">
        <v>18</v>
      </c>
    </row>
    <row r="336" spans="2:39" x14ac:dyDescent="0.2">
      <c r="B336" s="13" t="s">
        <v>53</v>
      </c>
      <c r="C336" s="19">
        <v>406</v>
      </c>
      <c r="D336" s="19">
        <v>16</v>
      </c>
      <c r="E336" s="19">
        <v>63</v>
      </c>
      <c r="F336" s="19">
        <v>86</v>
      </c>
      <c r="G336" s="19">
        <v>73</v>
      </c>
      <c r="H336" s="19">
        <v>87</v>
      </c>
      <c r="I336" s="19">
        <v>81</v>
      </c>
      <c r="K336" s="19">
        <v>185</v>
      </c>
      <c r="L336" s="19">
        <v>219</v>
      </c>
      <c r="N336" s="19">
        <v>33</v>
      </c>
      <c r="O336" s="19">
        <v>99</v>
      </c>
      <c r="P336" s="19">
        <v>23</v>
      </c>
      <c r="Q336" s="19">
        <v>12</v>
      </c>
      <c r="R336" s="19">
        <v>38</v>
      </c>
      <c r="S336" s="19">
        <v>132</v>
      </c>
      <c r="T336" s="19">
        <v>15</v>
      </c>
      <c r="U336" s="19">
        <v>54</v>
      </c>
      <c r="W336" s="19">
        <v>28</v>
      </c>
      <c r="X336" s="19">
        <v>72</v>
      </c>
      <c r="Y336" s="19">
        <v>18</v>
      </c>
      <c r="Z336" s="19">
        <v>21</v>
      </c>
      <c r="AA336" s="19">
        <v>69</v>
      </c>
      <c r="AB336" s="19">
        <v>124</v>
      </c>
      <c r="AC336" s="19">
        <v>27</v>
      </c>
      <c r="AD336" s="19">
        <v>40</v>
      </c>
      <c r="AE336" s="19">
        <v>7</v>
      </c>
      <c r="AG336" s="19">
        <v>74</v>
      </c>
      <c r="AH336" s="19">
        <v>89</v>
      </c>
      <c r="AI336" s="19">
        <v>84</v>
      </c>
      <c r="AJ336" s="19">
        <v>54</v>
      </c>
      <c r="AK336" s="19">
        <v>73</v>
      </c>
      <c r="AL336" s="19">
        <v>3</v>
      </c>
      <c r="AM336" s="19">
        <v>29</v>
      </c>
    </row>
    <row r="337" spans="2:39" x14ac:dyDescent="0.2">
      <c r="B337" s="15" t="s">
        <v>54</v>
      </c>
      <c r="C337" s="19">
        <v>406</v>
      </c>
      <c r="D337" s="19">
        <v>44</v>
      </c>
      <c r="E337" s="19">
        <v>69</v>
      </c>
      <c r="F337" s="19">
        <v>69</v>
      </c>
      <c r="G337" s="19">
        <v>62</v>
      </c>
      <c r="H337" s="19">
        <v>65</v>
      </c>
      <c r="I337" s="19">
        <v>96</v>
      </c>
      <c r="K337" s="19">
        <v>196</v>
      </c>
      <c r="L337" s="19">
        <v>208</v>
      </c>
      <c r="N337" s="19">
        <v>37</v>
      </c>
      <c r="O337" s="19">
        <v>101</v>
      </c>
      <c r="P337" s="19">
        <v>26</v>
      </c>
      <c r="Q337" s="19">
        <v>10</v>
      </c>
      <c r="R337" s="19">
        <v>41</v>
      </c>
      <c r="S337" s="19">
        <v>116</v>
      </c>
      <c r="T337" s="19">
        <v>17</v>
      </c>
      <c r="U337" s="19">
        <v>59</v>
      </c>
      <c r="W337" s="19">
        <v>28</v>
      </c>
      <c r="X337" s="19">
        <v>78</v>
      </c>
      <c r="Y337" s="19">
        <v>21</v>
      </c>
      <c r="Z337" s="19">
        <v>26</v>
      </c>
      <c r="AA337" s="19">
        <v>66</v>
      </c>
      <c r="AB337" s="19">
        <v>107</v>
      </c>
      <c r="AC337" s="19">
        <v>35</v>
      </c>
      <c r="AD337" s="19">
        <v>36</v>
      </c>
      <c r="AE337" s="19">
        <v>9</v>
      </c>
      <c r="AG337" s="19">
        <v>67</v>
      </c>
      <c r="AH337" s="19">
        <v>87</v>
      </c>
      <c r="AI337" s="19">
        <v>88</v>
      </c>
      <c r="AJ337" s="19">
        <v>57</v>
      </c>
      <c r="AK337" s="19">
        <v>77</v>
      </c>
      <c r="AL337" s="19">
        <v>3</v>
      </c>
      <c r="AM337" s="19">
        <v>28</v>
      </c>
    </row>
    <row r="338" spans="2:39" ht="32" x14ac:dyDescent="0.2">
      <c r="B338" s="20" t="s">
        <v>178</v>
      </c>
      <c r="C338" s="21">
        <v>0.35053932911438279</v>
      </c>
      <c r="D338" s="21">
        <v>0.1242298724968907</v>
      </c>
      <c r="E338" s="21">
        <v>0.18538652968516389</v>
      </c>
      <c r="F338" s="21">
        <v>0.17779800172510971</v>
      </c>
      <c r="G338" s="21">
        <v>0.32872851745848192</v>
      </c>
      <c r="H338" s="21">
        <v>0.40197083979037762</v>
      </c>
      <c r="I338" s="21">
        <v>0.67451241086791514</v>
      </c>
      <c r="K338" s="21">
        <v>0.3408571070472512</v>
      </c>
      <c r="L338" s="21">
        <v>0.36315602219499787</v>
      </c>
      <c r="N338" s="21">
        <v>0.65661051637523471</v>
      </c>
      <c r="O338" s="21">
        <v>0.43260385754774527</v>
      </c>
      <c r="P338" s="21">
        <v>0.54301642016220819</v>
      </c>
      <c r="Q338" s="21">
        <v>0.25095310536228532</v>
      </c>
      <c r="R338" s="21">
        <v>0.64876117996170135</v>
      </c>
      <c r="S338" s="21">
        <v>2.742190070369499E-2</v>
      </c>
      <c r="T338" s="21">
        <v>0.1793725499412854</v>
      </c>
      <c r="U338" s="21">
        <v>0.42800929786532571</v>
      </c>
      <c r="W338" s="21">
        <v>0.77103883333831813</v>
      </c>
      <c r="X338" s="21">
        <v>0.34755302236292351</v>
      </c>
      <c r="Y338" s="21">
        <v>0.39152713753638091</v>
      </c>
      <c r="Z338" s="21">
        <v>0.1635471976330774</v>
      </c>
      <c r="AA338" s="21">
        <v>0.59209511226058142</v>
      </c>
      <c r="AB338" s="21">
        <v>9.5194637669519314E-3</v>
      </c>
      <c r="AC338" s="21">
        <v>0.68467491541973169</v>
      </c>
      <c r="AD338" s="21">
        <v>0.242836868687034</v>
      </c>
      <c r="AE338" s="21">
        <v>0.90269554412947328</v>
      </c>
      <c r="AG338" s="21">
        <v>0.34515305288201559</v>
      </c>
      <c r="AH338" s="21">
        <v>0.39188391838390202</v>
      </c>
      <c r="AI338" s="21">
        <v>0.40810420581291901</v>
      </c>
      <c r="AJ338" s="21">
        <v>0.3559011630143773</v>
      </c>
      <c r="AK338" s="21">
        <v>0.22736993754620349</v>
      </c>
      <c r="AL338" s="21">
        <v>0</v>
      </c>
      <c r="AM338" s="21">
        <v>0.41561076266940278</v>
      </c>
    </row>
    <row r="339" spans="2:39" ht="16" x14ac:dyDescent="0.2">
      <c r="B339" s="20" t="s">
        <v>165</v>
      </c>
      <c r="C339" s="21">
        <v>4.4532051213267282E-2</v>
      </c>
      <c r="D339" s="21">
        <v>0.1128514913434181</v>
      </c>
      <c r="E339" s="21">
        <v>0</v>
      </c>
      <c r="F339" s="21">
        <v>4.9322024359137698E-2</v>
      </c>
      <c r="G339" s="21">
        <v>2.6918126712479649E-2</v>
      </c>
      <c r="H339" s="21">
        <v>2.7945602453430439E-2</v>
      </c>
      <c r="I339" s="21">
        <v>6.4284959104463441E-2</v>
      </c>
      <c r="K339" s="21">
        <v>3.6944131584312111E-2</v>
      </c>
      <c r="L339" s="21">
        <v>5.2101213747089509E-2</v>
      </c>
      <c r="N339" s="21">
        <v>9.263840037516323E-2</v>
      </c>
      <c r="O339" s="21">
        <v>9.0874990173633458E-2</v>
      </c>
      <c r="P339" s="21">
        <v>0</v>
      </c>
      <c r="Q339" s="21">
        <v>0</v>
      </c>
      <c r="R339" s="21">
        <v>2.9683421898471288E-2</v>
      </c>
      <c r="S339" s="21">
        <v>0</v>
      </c>
      <c r="T339" s="21">
        <v>4.0976174828786668E-2</v>
      </c>
      <c r="U339" s="21">
        <v>6.1226634707263111E-2</v>
      </c>
      <c r="W339" s="21">
        <v>4.2496131723907198E-2</v>
      </c>
      <c r="X339" s="21">
        <v>6.087240676505918E-2</v>
      </c>
      <c r="Y339" s="21">
        <v>0.17130759309074539</v>
      </c>
      <c r="Z339" s="21">
        <v>0.1119147327593729</v>
      </c>
      <c r="AA339" s="21">
        <v>3.9337848869328493E-2</v>
      </c>
      <c r="AB339" s="21">
        <v>0</v>
      </c>
      <c r="AC339" s="21">
        <v>3.249140570184466E-2</v>
      </c>
      <c r="AD339" s="21">
        <v>5.105035401845557E-2</v>
      </c>
      <c r="AE339" s="21">
        <v>0</v>
      </c>
      <c r="AG339" s="21">
        <v>5.791388153828847E-2</v>
      </c>
      <c r="AH339" s="21">
        <v>6.2149858003995119E-2</v>
      </c>
      <c r="AI339" s="21">
        <v>1.8197109257509451E-2</v>
      </c>
      <c r="AJ339" s="21">
        <v>0</v>
      </c>
      <c r="AK339" s="21">
        <v>5.721764217482677E-2</v>
      </c>
      <c r="AL339" s="21">
        <v>0</v>
      </c>
      <c r="AM339" s="21">
        <v>0.101222155637397</v>
      </c>
    </row>
    <row r="340" spans="2:39" ht="16" x14ac:dyDescent="0.2">
      <c r="B340" s="20" t="s">
        <v>166</v>
      </c>
      <c r="C340" s="21">
        <v>2.5558963405104849E-2</v>
      </c>
      <c r="D340" s="21">
        <v>0</v>
      </c>
      <c r="E340" s="21">
        <v>3.565737365051945E-2</v>
      </c>
      <c r="F340" s="21">
        <v>6.6386242956802829E-2</v>
      </c>
      <c r="G340" s="21">
        <v>3.5255121392154261E-2</v>
      </c>
      <c r="H340" s="21">
        <v>1.7339566811477532E-2</v>
      </c>
      <c r="I340" s="21">
        <v>0</v>
      </c>
      <c r="K340" s="21">
        <v>1.937311274109604E-2</v>
      </c>
      <c r="L340" s="21">
        <v>3.162129961281869E-2</v>
      </c>
      <c r="N340" s="21">
        <v>1.5493660413749661E-2</v>
      </c>
      <c r="O340" s="21">
        <v>2.1701117627412812E-2</v>
      </c>
      <c r="P340" s="21">
        <v>0</v>
      </c>
      <c r="Q340" s="21">
        <v>0</v>
      </c>
      <c r="R340" s="21">
        <v>4.0787527063233818E-2</v>
      </c>
      <c r="S340" s="21">
        <v>3.5272199952009788E-2</v>
      </c>
      <c r="T340" s="21">
        <v>0</v>
      </c>
      <c r="U340" s="21">
        <v>3.1718312336435128E-2</v>
      </c>
      <c r="W340" s="21">
        <v>2.036242569641853E-2</v>
      </c>
      <c r="X340" s="21">
        <v>1.9594223723031379E-2</v>
      </c>
      <c r="Y340" s="21">
        <v>0</v>
      </c>
      <c r="Z340" s="21">
        <v>0</v>
      </c>
      <c r="AA340" s="21">
        <v>4.2995888939573047E-2</v>
      </c>
      <c r="AB340" s="21">
        <v>2.119350221216201E-2</v>
      </c>
      <c r="AC340" s="21">
        <v>0</v>
      </c>
      <c r="AD340" s="21">
        <v>8.8688188137889354E-2</v>
      </c>
      <c r="AE340" s="21">
        <v>0</v>
      </c>
      <c r="AG340" s="21">
        <v>1.070310552742536E-2</v>
      </c>
      <c r="AH340" s="21">
        <v>6.4825933734201896E-2</v>
      </c>
      <c r="AI340" s="21">
        <v>2.495166431393098E-2</v>
      </c>
      <c r="AJ340" s="21">
        <v>0</v>
      </c>
      <c r="AK340" s="21">
        <v>1.2448635054984419E-2</v>
      </c>
      <c r="AL340" s="21">
        <v>0</v>
      </c>
      <c r="AM340" s="21">
        <v>3.1623347467534861E-2</v>
      </c>
    </row>
    <row r="341" spans="2:39" ht="16" x14ac:dyDescent="0.2">
      <c r="B341" s="20" t="s">
        <v>167</v>
      </c>
      <c r="C341" s="21">
        <v>5.8639601858753172E-2</v>
      </c>
      <c r="D341" s="21">
        <v>0.24425811801290409</v>
      </c>
      <c r="E341" s="21">
        <v>3.1674611230160341E-2</v>
      </c>
      <c r="F341" s="21">
        <v>6.1647257229850767E-2</v>
      </c>
      <c r="G341" s="21">
        <v>4.9452955421522171E-2</v>
      </c>
      <c r="H341" s="21">
        <v>3.5693723940160217E-2</v>
      </c>
      <c r="I341" s="21">
        <v>1.255321277494556E-2</v>
      </c>
      <c r="K341" s="21">
        <v>7.1973355832422592E-2</v>
      </c>
      <c r="L341" s="21">
        <v>4.0672315281198183E-2</v>
      </c>
      <c r="N341" s="21">
        <v>9.2840512416875548E-2</v>
      </c>
      <c r="O341" s="21">
        <v>6.4253658257985805E-2</v>
      </c>
      <c r="P341" s="21">
        <v>0.15293104576257341</v>
      </c>
      <c r="Q341" s="21">
        <v>6.2795735122651172E-2</v>
      </c>
      <c r="R341" s="21">
        <v>3.1931477440534838E-2</v>
      </c>
      <c r="S341" s="21">
        <v>1.167662527584518E-2</v>
      </c>
      <c r="T341" s="21">
        <v>0.12630466814944449</v>
      </c>
      <c r="U341" s="21">
        <v>7.6420748291015611E-2</v>
      </c>
      <c r="W341" s="21">
        <v>0</v>
      </c>
      <c r="X341" s="21">
        <v>6.507289608883092E-2</v>
      </c>
      <c r="Y341" s="21">
        <v>0.1553872202245479</v>
      </c>
      <c r="Z341" s="21">
        <v>5.6587923915648812E-2</v>
      </c>
      <c r="AA341" s="21">
        <v>5.5126418192437347E-2</v>
      </c>
      <c r="AB341" s="21">
        <v>1.267278933007405E-2</v>
      </c>
      <c r="AC341" s="21">
        <v>0.19904250867518419</v>
      </c>
      <c r="AD341" s="21">
        <v>5.4874270714939333E-2</v>
      </c>
      <c r="AE341" s="21">
        <v>0</v>
      </c>
      <c r="AG341" s="21">
        <v>3.025184736926011E-2</v>
      </c>
      <c r="AH341" s="21">
        <v>1.1020661498022071E-2</v>
      </c>
      <c r="AI341" s="21">
        <v>5.4782244788034423E-2</v>
      </c>
      <c r="AJ341" s="21">
        <v>6.1091293128307883E-2</v>
      </c>
      <c r="AK341" s="21">
        <v>0.14706727750758669</v>
      </c>
      <c r="AL341" s="21">
        <v>0</v>
      </c>
      <c r="AM341" s="21">
        <v>4.5760088393802099E-2</v>
      </c>
    </row>
    <row r="342" spans="2:39" ht="16" x14ac:dyDescent="0.2">
      <c r="B342" s="20" t="s">
        <v>168</v>
      </c>
      <c r="C342" s="21">
        <v>4.4786705317700577E-2</v>
      </c>
      <c r="D342" s="21">
        <v>6.1368896230282161E-2</v>
      </c>
      <c r="E342" s="21">
        <v>9.0957879049248791E-2</v>
      </c>
      <c r="F342" s="21">
        <v>5.6431942729150537E-2</v>
      </c>
      <c r="G342" s="21">
        <v>4.1136792450710842E-2</v>
      </c>
      <c r="H342" s="21">
        <v>6.2240086691555552E-3</v>
      </c>
      <c r="I342" s="21">
        <v>2.4533908239889851E-2</v>
      </c>
      <c r="K342" s="21">
        <v>5.7078060138081643E-2</v>
      </c>
      <c r="L342" s="21">
        <v>3.3703413920758603E-2</v>
      </c>
      <c r="N342" s="21">
        <v>5.4100407371156567E-2</v>
      </c>
      <c r="O342" s="21">
        <v>2.4947767805980871E-2</v>
      </c>
      <c r="P342" s="21">
        <v>3.0221246643442182E-2</v>
      </c>
      <c r="Q342" s="21">
        <v>0</v>
      </c>
      <c r="R342" s="21">
        <v>6.788356173835644E-2</v>
      </c>
      <c r="S342" s="21">
        <v>9.5630549677522356E-3</v>
      </c>
      <c r="T342" s="21">
        <v>4.7151908541508733E-2</v>
      </c>
      <c r="U342" s="21">
        <v>0.13946948593510289</v>
      </c>
      <c r="W342" s="21">
        <v>6.1588751075468087E-2</v>
      </c>
      <c r="X342" s="21">
        <v>4.4291374498301742E-2</v>
      </c>
      <c r="Y342" s="21">
        <v>6.4730297402824571E-2</v>
      </c>
      <c r="Z342" s="21">
        <v>0.1032713609116965</v>
      </c>
      <c r="AA342" s="21">
        <v>8.0642580795306007E-2</v>
      </c>
      <c r="AB342" s="21">
        <v>0</v>
      </c>
      <c r="AC342" s="21">
        <v>4.2680694388986432E-2</v>
      </c>
      <c r="AD342" s="21">
        <v>5.8412031152859187E-2</v>
      </c>
      <c r="AE342" s="21">
        <v>0</v>
      </c>
      <c r="AG342" s="21">
        <v>3.04612904664124E-2</v>
      </c>
      <c r="AH342" s="21">
        <v>5.0099021274237612E-2</v>
      </c>
      <c r="AI342" s="21">
        <v>9.0522009054231529E-3</v>
      </c>
      <c r="AJ342" s="21">
        <v>3.0585018835659811E-2</v>
      </c>
      <c r="AK342" s="21">
        <v>6.0313850715013932E-2</v>
      </c>
      <c r="AL342" s="21">
        <v>0</v>
      </c>
      <c r="AM342" s="21">
        <v>0.1677301036101255</v>
      </c>
    </row>
    <row r="343" spans="2:39" ht="16" x14ac:dyDescent="0.2">
      <c r="B343" s="20" t="s">
        <v>169</v>
      </c>
      <c r="C343" s="21">
        <v>7.3750279847801872E-2</v>
      </c>
      <c r="D343" s="21">
        <v>0.292687456050226</v>
      </c>
      <c r="E343" s="21">
        <v>3.6621060408137722E-2</v>
      </c>
      <c r="F343" s="21">
        <v>8.2385873608052371E-2</v>
      </c>
      <c r="G343" s="21">
        <v>5.3061439497784392E-2</v>
      </c>
      <c r="H343" s="21">
        <v>7.733474439970256E-2</v>
      </c>
      <c r="I343" s="21">
        <v>5.119843243555528E-3</v>
      </c>
      <c r="K343" s="21">
        <v>7.0775426173248113E-2</v>
      </c>
      <c r="L343" s="21">
        <v>7.7284765367328229E-2</v>
      </c>
      <c r="N343" s="21">
        <v>0</v>
      </c>
      <c r="O343" s="21">
        <v>0.1115707302647382</v>
      </c>
      <c r="P343" s="21">
        <v>0</v>
      </c>
      <c r="Q343" s="21">
        <v>0.1435032422097833</v>
      </c>
      <c r="R343" s="21">
        <v>6.9281059331303921E-2</v>
      </c>
      <c r="S343" s="21">
        <v>3.4042223714868113E-2</v>
      </c>
      <c r="T343" s="21">
        <v>0.2546772216805599</v>
      </c>
      <c r="U343" s="21">
        <v>0.105541536976392</v>
      </c>
      <c r="W343" s="21">
        <v>0</v>
      </c>
      <c r="X343" s="21">
        <v>0.16163436347319729</v>
      </c>
      <c r="Y343" s="21">
        <v>0</v>
      </c>
      <c r="Z343" s="21">
        <v>0.15686046839635731</v>
      </c>
      <c r="AA343" s="21">
        <v>4.2839572070104727E-2</v>
      </c>
      <c r="AB343" s="21">
        <v>2.4349291351741631E-2</v>
      </c>
      <c r="AC343" s="21">
        <v>4.1110475814252902E-2</v>
      </c>
      <c r="AD343" s="21">
        <v>0.15573007139546699</v>
      </c>
      <c r="AE343" s="21">
        <v>9.7304455870526746E-2</v>
      </c>
      <c r="AG343" s="21">
        <v>8.3638518105447174E-2</v>
      </c>
      <c r="AH343" s="21">
        <v>5.6066296396692701E-2</v>
      </c>
      <c r="AI343" s="21">
        <v>8.0306905892814737E-2</v>
      </c>
      <c r="AJ343" s="21">
        <v>0.1062616477160718</v>
      </c>
      <c r="AK343" s="21">
        <v>7.4661898269529417E-2</v>
      </c>
      <c r="AL343" s="21">
        <v>0.2230367668236205</v>
      </c>
      <c r="AM343" s="21">
        <v>0</v>
      </c>
    </row>
    <row r="344" spans="2:39" ht="16" x14ac:dyDescent="0.2">
      <c r="B344" s="20" t="s">
        <v>170</v>
      </c>
      <c r="C344" s="21">
        <v>5.2589316132761278E-2</v>
      </c>
      <c r="D344" s="21">
        <v>5.0260594486534312E-2</v>
      </c>
      <c r="E344" s="21">
        <v>0.10560189891926</v>
      </c>
      <c r="F344" s="21">
        <v>6.4270116952561421E-2</v>
      </c>
      <c r="G344" s="21">
        <v>0</v>
      </c>
      <c r="H344" s="21">
        <v>6.1898236918531108E-2</v>
      </c>
      <c r="I344" s="21">
        <v>3.5295547675359931E-2</v>
      </c>
      <c r="K344" s="21">
        <v>3.8747697923299261E-2</v>
      </c>
      <c r="L344" s="21">
        <v>6.2081199293033407E-2</v>
      </c>
      <c r="N344" s="21">
        <v>3.8692187690110749E-2</v>
      </c>
      <c r="O344" s="21">
        <v>4.6666072572084487E-2</v>
      </c>
      <c r="P344" s="21">
        <v>0</v>
      </c>
      <c r="Q344" s="21">
        <v>0.30024311389728209</v>
      </c>
      <c r="R344" s="21">
        <v>7.990615741874868E-2</v>
      </c>
      <c r="S344" s="21">
        <v>2.3013223126852181E-2</v>
      </c>
      <c r="T344" s="21">
        <v>0.32634284094743671</v>
      </c>
      <c r="U344" s="21">
        <v>1.5088286273044919E-2</v>
      </c>
      <c r="W344" s="21">
        <v>8.318358201855737E-2</v>
      </c>
      <c r="X344" s="21">
        <v>4.898092424443995E-2</v>
      </c>
      <c r="Y344" s="21">
        <v>0</v>
      </c>
      <c r="Z344" s="21">
        <v>8.4876883672843573E-2</v>
      </c>
      <c r="AA344" s="21">
        <v>3.8366763830744673E-2</v>
      </c>
      <c r="AB344" s="21">
        <v>3.5698986642146158E-2</v>
      </c>
      <c r="AC344" s="21">
        <v>0</v>
      </c>
      <c r="AD344" s="21">
        <v>0.18478580846161061</v>
      </c>
      <c r="AE344" s="21">
        <v>0</v>
      </c>
      <c r="AG344" s="21">
        <v>5.8945673372346387E-2</v>
      </c>
      <c r="AH344" s="21">
        <v>5.8253105915226089E-2</v>
      </c>
      <c r="AI344" s="21">
        <v>5.9034568530835253E-2</v>
      </c>
      <c r="AJ344" s="21">
        <v>3.6314554487013637E-2</v>
      </c>
      <c r="AK344" s="21">
        <v>3.717526129563916E-2</v>
      </c>
      <c r="AL344" s="21">
        <v>0</v>
      </c>
      <c r="AM344" s="21">
        <v>8.0247065672602827E-2</v>
      </c>
    </row>
    <row r="345" spans="2:39" ht="16" x14ac:dyDescent="0.2">
      <c r="B345" s="20" t="s">
        <v>171</v>
      </c>
      <c r="C345" s="21">
        <v>6.1543293423251932E-2</v>
      </c>
      <c r="D345" s="21">
        <v>6.2860976266608581E-2</v>
      </c>
      <c r="E345" s="21">
        <v>9.8803534068203649E-2</v>
      </c>
      <c r="F345" s="21">
        <v>7.8316798752680175E-2</v>
      </c>
      <c r="G345" s="21">
        <v>4.4148065954229397E-2</v>
      </c>
      <c r="H345" s="21">
        <v>6.7258951010443255E-2</v>
      </c>
      <c r="I345" s="21">
        <v>2.9778314985555571E-2</v>
      </c>
      <c r="K345" s="21">
        <v>5.995068218271439E-2</v>
      </c>
      <c r="L345" s="21">
        <v>6.36577085115035E-2</v>
      </c>
      <c r="N345" s="21">
        <v>2.7271824911057469E-2</v>
      </c>
      <c r="O345" s="21">
        <v>3.8016645555929943E-2</v>
      </c>
      <c r="P345" s="21">
        <v>0.16181324861727059</v>
      </c>
      <c r="Q345" s="21">
        <v>6.2795735122651172E-2</v>
      </c>
      <c r="R345" s="21">
        <v>0</v>
      </c>
      <c r="S345" s="21">
        <v>0.13193485209442771</v>
      </c>
      <c r="T345" s="21">
        <v>0</v>
      </c>
      <c r="U345" s="21">
        <v>0</v>
      </c>
      <c r="W345" s="21">
        <v>2.133027614733083E-2</v>
      </c>
      <c r="X345" s="21">
        <v>7.1363955283931302E-2</v>
      </c>
      <c r="Y345" s="21">
        <v>5.1216529418783241E-2</v>
      </c>
      <c r="Z345" s="21">
        <v>0.14891261872564751</v>
      </c>
      <c r="AA345" s="21">
        <v>6.0634575268959497E-2</v>
      </c>
      <c r="AB345" s="21">
        <v>7.8769412674766545E-2</v>
      </c>
      <c r="AC345" s="21">
        <v>0</v>
      </c>
      <c r="AD345" s="21">
        <v>4.0601119180120021E-2</v>
      </c>
      <c r="AE345" s="21">
        <v>0</v>
      </c>
      <c r="AG345" s="21">
        <v>3.6475684169479473E-2</v>
      </c>
      <c r="AH345" s="21">
        <v>6.9631983522526794E-2</v>
      </c>
      <c r="AI345" s="21">
        <v>8.6561431091868937E-2</v>
      </c>
      <c r="AJ345" s="21">
        <v>7.4842720890338069E-2</v>
      </c>
      <c r="AK345" s="21">
        <v>6.0175088164323189E-2</v>
      </c>
      <c r="AL345" s="21">
        <v>0</v>
      </c>
      <c r="AM345" s="21">
        <v>0</v>
      </c>
    </row>
    <row r="346" spans="2:39" ht="16" x14ac:dyDescent="0.2">
      <c r="B346" s="20" t="s">
        <v>172</v>
      </c>
      <c r="C346" s="21">
        <v>7.3253387326077612E-2</v>
      </c>
      <c r="D346" s="21">
        <v>5.1482595113135937E-2</v>
      </c>
      <c r="E346" s="21">
        <v>0.11080373676527901</v>
      </c>
      <c r="F346" s="21">
        <v>0.1288065105799924</v>
      </c>
      <c r="G346" s="21">
        <v>5.4361371930804453E-2</v>
      </c>
      <c r="H346" s="21">
        <v>6.0195227247350068E-2</v>
      </c>
      <c r="I346" s="21">
        <v>3.7659638324836688E-2</v>
      </c>
      <c r="K346" s="21">
        <v>8.7136315291261535E-2</v>
      </c>
      <c r="L346" s="21">
        <v>6.0963264720609353E-2</v>
      </c>
      <c r="N346" s="21">
        <v>0</v>
      </c>
      <c r="O346" s="21">
        <v>8.5704703833888285E-2</v>
      </c>
      <c r="P346" s="21">
        <v>3.7919336687879897E-2</v>
      </c>
      <c r="Q346" s="21">
        <v>8.0913068299809474E-2</v>
      </c>
      <c r="R346" s="21">
        <v>0</v>
      </c>
      <c r="S346" s="21">
        <v>0.13550719966671129</v>
      </c>
      <c r="T346" s="21">
        <v>0</v>
      </c>
      <c r="U346" s="21">
        <v>6.1179884120780813E-2</v>
      </c>
      <c r="W346" s="21">
        <v>0</v>
      </c>
      <c r="X346" s="21">
        <v>0.13876749999105351</v>
      </c>
      <c r="Y346" s="21">
        <v>7.4467318599439267E-2</v>
      </c>
      <c r="Z346" s="21">
        <v>7.23805699496025E-2</v>
      </c>
      <c r="AA346" s="21">
        <v>0</v>
      </c>
      <c r="AB346" s="21">
        <v>0.10783667274691711</v>
      </c>
      <c r="AC346" s="21">
        <v>0</v>
      </c>
      <c r="AD346" s="21">
        <v>0.11118083574785501</v>
      </c>
      <c r="AE346" s="21">
        <v>0</v>
      </c>
      <c r="AG346" s="21">
        <v>8.227114772770297E-2</v>
      </c>
      <c r="AH346" s="21">
        <v>3.7965203152329013E-2</v>
      </c>
      <c r="AI346" s="21">
        <v>5.1398526984476257E-2</v>
      </c>
      <c r="AJ346" s="21">
        <v>0.12787293826199511</v>
      </c>
      <c r="AK346" s="21">
        <v>7.9840307877644442E-2</v>
      </c>
      <c r="AL346" s="21">
        <v>0.7769632331763795</v>
      </c>
      <c r="AM346" s="21">
        <v>3.1623347467534861E-2</v>
      </c>
    </row>
    <row r="347" spans="2:39" ht="16" x14ac:dyDescent="0.2">
      <c r="B347" s="20" t="s">
        <v>173</v>
      </c>
      <c r="C347" s="21">
        <v>4.3038259119173888E-2</v>
      </c>
      <c r="D347" s="21">
        <v>0</v>
      </c>
      <c r="E347" s="21">
        <v>0.1164132955834115</v>
      </c>
      <c r="F347" s="21">
        <v>8.7734487794586414E-3</v>
      </c>
      <c r="G347" s="21">
        <v>8.6654806876983681E-2</v>
      </c>
      <c r="H347" s="21">
        <v>4.2072037741950737E-2</v>
      </c>
      <c r="I347" s="21">
        <v>7.4707067372707624E-3</v>
      </c>
      <c r="K347" s="21">
        <v>5.3900706116093169E-2</v>
      </c>
      <c r="L347" s="21">
        <v>3.3278266026215232E-2</v>
      </c>
      <c r="N347" s="21">
        <v>0</v>
      </c>
      <c r="O347" s="21">
        <v>8.7986490250507119E-3</v>
      </c>
      <c r="P347" s="21">
        <v>7.4098702126625837E-2</v>
      </c>
      <c r="Q347" s="21">
        <v>9.8795999985537342E-2</v>
      </c>
      <c r="R347" s="21">
        <v>0</v>
      </c>
      <c r="S347" s="21">
        <v>0.10414311848964949</v>
      </c>
      <c r="T347" s="21">
        <v>0</v>
      </c>
      <c r="U347" s="21">
        <v>2.742542089497212E-2</v>
      </c>
      <c r="W347" s="21">
        <v>0</v>
      </c>
      <c r="X347" s="21">
        <v>1.669201194264892E-2</v>
      </c>
      <c r="Y347" s="21">
        <v>9.1363903727278775E-2</v>
      </c>
      <c r="Z347" s="21">
        <v>3.6591184506389027E-2</v>
      </c>
      <c r="AA347" s="21">
        <v>1.3483391368990389E-2</v>
      </c>
      <c r="AB347" s="21">
        <v>0.1160351893916083</v>
      </c>
      <c r="AC347" s="21">
        <v>0</v>
      </c>
      <c r="AD347" s="21">
        <v>0</v>
      </c>
      <c r="AE347" s="21">
        <v>0</v>
      </c>
      <c r="AG347" s="21">
        <v>4.621763761680301E-2</v>
      </c>
      <c r="AH347" s="21">
        <v>3.3882490245874343E-2</v>
      </c>
      <c r="AI347" s="21">
        <v>5.4546363950154601E-2</v>
      </c>
      <c r="AJ347" s="21">
        <v>8.7097000539502048E-2</v>
      </c>
      <c r="AK347" s="21">
        <v>2.17161879568104E-2</v>
      </c>
      <c r="AL347" s="21">
        <v>0</v>
      </c>
      <c r="AM347" s="21">
        <v>0</v>
      </c>
    </row>
    <row r="348" spans="2:39" ht="32" x14ac:dyDescent="0.2">
      <c r="B348" s="20" t="s">
        <v>179</v>
      </c>
      <c r="C348" s="21">
        <v>0.1717688132417246</v>
      </c>
      <c r="D348" s="21">
        <v>0</v>
      </c>
      <c r="E348" s="21">
        <v>0.1880800806406161</v>
      </c>
      <c r="F348" s="21">
        <v>0.2258617823272033</v>
      </c>
      <c r="G348" s="21">
        <v>0.28028280230484942</v>
      </c>
      <c r="H348" s="21">
        <v>0.20206706101742111</v>
      </c>
      <c r="I348" s="21">
        <v>0.10879145804620741</v>
      </c>
      <c r="K348" s="21">
        <v>0.16326340497021979</v>
      </c>
      <c r="L348" s="21">
        <v>0.18148053132444741</v>
      </c>
      <c r="N348" s="21">
        <v>2.2352490446651961E-2</v>
      </c>
      <c r="O348" s="21">
        <v>7.4861807335550201E-2</v>
      </c>
      <c r="P348" s="21">
        <v>0</v>
      </c>
      <c r="Q348" s="21">
        <v>0</v>
      </c>
      <c r="R348" s="21">
        <v>3.1765615147649869E-2</v>
      </c>
      <c r="S348" s="21">
        <v>0.48742560200818907</v>
      </c>
      <c r="T348" s="21">
        <v>2.5174635910978162E-2</v>
      </c>
      <c r="U348" s="21">
        <v>5.3920392599667737E-2</v>
      </c>
      <c r="W348" s="21">
        <v>0</v>
      </c>
      <c r="X348" s="21">
        <v>2.517732162658223E-2</v>
      </c>
      <c r="Y348" s="21">
        <v>0</v>
      </c>
      <c r="Z348" s="21">
        <v>6.5057059529364455E-2</v>
      </c>
      <c r="AA348" s="21">
        <v>3.4477848403974283E-2</v>
      </c>
      <c r="AB348" s="21">
        <v>0.59392469188363228</v>
      </c>
      <c r="AC348" s="21">
        <v>0</v>
      </c>
      <c r="AD348" s="21">
        <v>1.184045250376994E-2</v>
      </c>
      <c r="AE348" s="21">
        <v>0</v>
      </c>
      <c r="AG348" s="21">
        <v>0.21796816122481899</v>
      </c>
      <c r="AH348" s="21">
        <v>0.16422152787299241</v>
      </c>
      <c r="AI348" s="21">
        <v>0.1530647784720332</v>
      </c>
      <c r="AJ348" s="21">
        <v>0.1200336631267344</v>
      </c>
      <c r="AK348" s="21">
        <v>0.22201391343743801</v>
      </c>
      <c r="AL348" s="21">
        <v>0</v>
      </c>
      <c r="AM348" s="21">
        <v>0.12618312908160009</v>
      </c>
    </row>
    <row r="350" spans="2:39" ht="64" x14ac:dyDescent="0.2">
      <c r="B350" s="17" t="s">
        <v>186</v>
      </c>
    </row>
    <row r="351" spans="2:39" ht="16" x14ac:dyDescent="0.2">
      <c r="B351" s="18" t="s">
        <v>18</v>
      </c>
    </row>
    <row r="352" spans="2:39" x14ac:dyDescent="0.2">
      <c r="B352" s="13" t="s">
        <v>53</v>
      </c>
      <c r="C352" s="19">
        <v>406</v>
      </c>
      <c r="D352" s="19">
        <v>16</v>
      </c>
      <c r="E352" s="19">
        <v>63</v>
      </c>
      <c r="F352" s="19">
        <v>86</v>
      </c>
      <c r="G352" s="19">
        <v>73</v>
      </c>
      <c r="H352" s="19">
        <v>87</v>
      </c>
      <c r="I352" s="19">
        <v>81</v>
      </c>
      <c r="K352" s="19">
        <v>185</v>
      </c>
      <c r="L352" s="19">
        <v>219</v>
      </c>
      <c r="N352" s="19">
        <v>33</v>
      </c>
      <c r="O352" s="19">
        <v>99</v>
      </c>
      <c r="P352" s="19">
        <v>23</v>
      </c>
      <c r="Q352" s="19">
        <v>12</v>
      </c>
      <c r="R352" s="19">
        <v>38</v>
      </c>
      <c r="S352" s="19">
        <v>132</v>
      </c>
      <c r="T352" s="19">
        <v>15</v>
      </c>
      <c r="U352" s="19">
        <v>54</v>
      </c>
      <c r="W352" s="19">
        <v>28</v>
      </c>
      <c r="X352" s="19">
        <v>72</v>
      </c>
      <c r="Y352" s="19">
        <v>18</v>
      </c>
      <c r="Z352" s="19">
        <v>21</v>
      </c>
      <c r="AA352" s="19">
        <v>69</v>
      </c>
      <c r="AB352" s="19">
        <v>124</v>
      </c>
      <c r="AC352" s="19">
        <v>27</v>
      </c>
      <c r="AD352" s="19">
        <v>40</v>
      </c>
      <c r="AE352" s="19">
        <v>7</v>
      </c>
      <c r="AG352" s="19">
        <v>74</v>
      </c>
      <c r="AH352" s="19">
        <v>89</v>
      </c>
      <c r="AI352" s="19">
        <v>84</v>
      </c>
      <c r="AJ352" s="19">
        <v>54</v>
      </c>
      <c r="AK352" s="19">
        <v>73</v>
      </c>
      <c r="AL352" s="19">
        <v>3</v>
      </c>
      <c r="AM352" s="19">
        <v>29</v>
      </c>
    </row>
    <row r="353" spans="2:39" x14ac:dyDescent="0.2">
      <c r="B353" s="15" t="s">
        <v>54</v>
      </c>
      <c r="C353" s="19">
        <v>406</v>
      </c>
      <c r="D353" s="19">
        <v>44</v>
      </c>
      <c r="E353" s="19">
        <v>69</v>
      </c>
      <c r="F353" s="19">
        <v>69</v>
      </c>
      <c r="G353" s="19">
        <v>62</v>
      </c>
      <c r="H353" s="19">
        <v>65</v>
      </c>
      <c r="I353" s="19">
        <v>96</v>
      </c>
      <c r="K353" s="19">
        <v>196</v>
      </c>
      <c r="L353" s="19">
        <v>208</v>
      </c>
      <c r="N353" s="19">
        <v>37</v>
      </c>
      <c r="O353" s="19">
        <v>101</v>
      </c>
      <c r="P353" s="19">
        <v>26</v>
      </c>
      <c r="Q353" s="19">
        <v>10</v>
      </c>
      <c r="R353" s="19">
        <v>41</v>
      </c>
      <c r="S353" s="19">
        <v>116</v>
      </c>
      <c r="T353" s="19">
        <v>17</v>
      </c>
      <c r="U353" s="19">
        <v>59</v>
      </c>
      <c r="W353" s="19">
        <v>28</v>
      </c>
      <c r="X353" s="19">
        <v>78</v>
      </c>
      <c r="Y353" s="19">
        <v>21</v>
      </c>
      <c r="Z353" s="19">
        <v>26</v>
      </c>
      <c r="AA353" s="19">
        <v>66</v>
      </c>
      <c r="AB353" s="19">
        <v>107</v>
      </c>
      <c r="AC353" s="19">
        <v>35</v>
      </c>
      <c r="AD353" s="19">
        <v>36</v>
      </c>
      <c r="AE353" s="19">
        <v>9</v>
      </c>
      <c r="AG353" s="19">
        <v>67</v>
      </c>
      <c r="AH353" s="19">
        <v>87</v>
      </c>
      <c r="AI353" s="19">
        <v>88</v>
      </c>
      <c r="AJ353" s="19">
        <v>57</v>
      </c>
      <c r="AK353" s="19">
        <v>77</v>
      </c>
      <c r="AL353" s="19">
        <v>3</v>
      </c>
      <c r="AM353" s="19">
        <v>28</v>
      </c>
    </row>
    <row r="354" spans="2:39" ht="16" x14ac:dyDescent="0.2">
      <c r="B354" s="20" t="s">
        <v>187</v>
      </c>
      <c r="C354" s="21">
        <v>0.11152131725645641</v>
      </c>
      <c r="D354" s="21">
        <v>6.2860976266608581E-2</v>
      </c>
      <c r="E354" s="21">
        <v>0.182718830993402</v>
      </c>
      <c r="F354" s="21">
        <v>7.1072112094231935E-2</v>
      </c>
      <c r="G354" s="21">
        <v>9.5420695670681024E-2</v>
      </c>
      <c r="H354" s="21">
        <v>9.341408459587873E-2</v>
      </c>
      <c r="I354" s="21">
        <v>0.13481170700605849</v>
      </c>
      <c r="K354" s="21">
        <v>0.15272865741541061</v>
      </c>
      <c r="L354" s="21">
        <v>7.3974990268133964E-2</v>
      </c>
      <c r="N354" s="21">
        <v>9.1324748493331206E-2</v>
      </c>
      <c r="O354" s="21">
        <v>0.22204871344461899</v>
      </c>
      <c r="P354" s="21">
        <v>7.4098702126625837E-2</v>
      </c>
      <c r="Q354" s="21">
        <v>0</v>
      </c>
      <c r="R354" s="21">
        <v>8.325443732405674E-2</v>
      </c>
      <c r="S354" s="21">
        <v>9.5957103663311172E-2</v>
      </c>
      <c r="T354" s="21">
        <v>0</v>
      </c>
      <c r="U354" s="21">
        <v>5.16253067527912E-2</v>
      </c>
      <c r="W354" s="21">
        <v>6.3546364321296858E-2</v>
      </c>
      <c r="X354" s="21">
        <v>0.35767149728825121</v>
      </c>
      <c r="Y354" s="21">
        <v>0.13628566508354381</v>
      </c>
      <c r="Z354" s="21">
        <v>0</v>
      </c>
      <c r="AA354" s="21">
        <v>5.9964163129341198E-2</v>
      </c>
      <c r="AB354" s="21">
        <v>7.6512067484670071E-2</v>
      </c>
      <c r="AC354" s="21">
        <v>0</v>
      </c>
      <c r="AD354" s="21">
        <v>1.9302486544946248E-2</v>
      </c>
      <c r="AE354" s="21">
        <v>0</v>
      </c>
      <c r="AG354" s="21">
        <v>4.8235684904119842E-2</v>
      </c>
      <c r="AH354" s="21">
        <v>0.1199150761068333</v>
      </c>
      <c r="AI354" s="21">
        <v>0.16562213953841501</v>
      </c>
      <c r="AJ354" s="21">
        <v>0.1310313745569387</v>
      </c>
      <c r="AK354" s="21">
        <v>7.4845938418331315E-2</v>
      </c>
      <c r="AL354" s="21">
        <v>0.35090186250455041</v>
      </c>
      <c r="AM354" s="21">
        <v>0.1054855447697164</v>
      </c>
    </row>
    <row r="355" spans="2:39" ht="16" x14ac:dyDescent="0.2">
      <c r="B355" s="20" t="s">
        <v>188</v>
      </c>
      <c r="C355" s="21">
        <v>0.17670968129068959</v>
      </c>
      <c r="D355" s="21">
        <v>0.1386543975291176</v>
      </c>
      <c r="E355" s="21">
        <v>0.16934337344552461</v>
      </c>
      <c r="F355" s="21">
        <v>0.2032531253447101</v>
      </c>
      <c r="G355" s="21">
        <v>0.22995461041093909</v>
      </c>
      <c r="H355" s="21">
        <v>0.1843430437456669</v>
      </c>
      <c r="I355" s="21">
        <v>0.14057289321229149</v>
      </c>
      <c r="K355" s="21">
        <v>0.19141491075823119</v>
      </c>
      <c r="L355" s="21">
        <v>0.1646899436288187</v>
      </c>
      <c r="N355" s="21">
        <v>0.1805934765926043</v>
      </c>
      <c r="O355" s="21">
        <v>0.23700641729187399</v>
      </c>
      <c r="P355" s="21">
        <v>0.18079443632582279</v>
      </c>
      <c r="Q355" s="21">
        <v>0.2134985639340439</v>
      </c>
      <c r="R355" s="21">
        <v>1.422309392181759E-2</v>
      </c>
      <c r="S355" s="21">
        <v>0.22438969600425859</v>
      </c>
      <c r="T355" s="21">
        <v>0</v>
      </c>
      <c r="U355" s="21">
        <v>0.1323122851741938</v>
      </c>
      <c r="W355" s="21">
        <v>8.6865039946379119E-2</v>
      </c>
      <c r="X355" s="21">
        <v>0.35816110634670889</v>
      </c>
      <c r="Y355" s="21">
        <v>8.4455232649722559E-2</v>
      </c>
      <c r="Z355" s="21">
        <v>0.25982585577720019</v>
      </c>
      <c r="AA355" s="21">
        <v>4.4879392700750288E-2</v>
      </c>
      <c r="AB355" s="21">
        <v>0.19101287765554051</v>
      </c>
      <c r="AC355" s="21">
        <v>0.22781689818874781</v>
      </c>
      <c r="AD355" s="21">
        <v>4.2585110609351003E-2</v>
      </c>
      <c r="AE355" s="21">
        <v>0</v>
      </c>
      <c r="AG355" s="21">
        <v>0.19873001007198501</v>
      </c>
      <c r="AH355" s="21">
        <v>0.1287561254159634</v>
      </c>
      <c r="AI355" s="21">
        <v>0.2056629934074104</v>
      </c>
      <c r="AJ355" s="21">
        <v>0.25740135824441718</v>
      </c>
      <c r="AK355" s="21">
        <v>0.18844820854447961</v>
      </c>
      <c r="AL355" s="21">
        <v>0</v>
      </c>
      <c r="AM355" s="21">
        <v>0</v>
      </c>
    </row>
    <row r="356" spans="2:39" ht="16" x14ac:dyDescent="0.2">
      <c r="B356" s="20" t="s">
        <v>189</v>
      </c>
      <c r="C356" s="21">
        <v>0.1219991402736474</v>
      </c>
      <c r="D356" s="21">
        <v>6.1368896230282161E-2</v>
      </c>
      <c r="E356" s="21">
        <v>0.13325183801060661</v>
      </c>
      <c r="F356" s="21">
        <v>9.7712190622488468E-2</v>
      </c>
      <c r="G356" s="21">
        <v>0.17156942589550139</v>
      </c>
      <c r="H356" s="21">
        <v>0.1748131531806775</v>
      </c>
      <c r="I356" s="21">
        <v>9.1150695944335378E-2</v>
      </c>
      <c r="K356" s="21">
        <v>8.0935209562720878E-2</v>
      </c>
      <c r="L356" s="21">
        <v>0.16176298352926019</v>
      </c>
      <c r="N356" s="21">
        <v>9.3620829562835337E-2</v>
      </c>
      <c r="O356" s="21">
        <v>0.17706551744635499</v>
      </c>
      <c r="P356" s="21">
        <v>0.19198526427529911</v>
      </c>
      <c r="Q356" s="21">
        <v>8.0913068299809474E-2</v>
      </c>
      <c r="R356" s="21">
        <v>0.1423694008007752</v>
      </c>
      <c r="S356" s="21">
        <v>9.176398106751113E-2</v>
      </c>
      <c r="T356" s="21">
        <v>5.1615392405407211E-2</v>
      </c>
      <c r="U356" s="21">
        <v>8.6171557306304297E-2</v>
      </c>
      <c r="W356" s="21">
        <v>4.5472809731102078E-2</v>
      </c>
      <c r="X356" s="21">
        <v>0.13285274603029401</v>
      </c>
      <c r="Y356" s="21">
        <v>0.32642884107378228</v>
      </c>
      <c r="Z356" s="21">
        <v>0.1237580242934784</v>
      </c>
      <c r="AA356" s="21">
        <v>8.6559255808996372E-2</v>
      </c>
      <c r="AB356" s="21">
        <v>0.13305453830589389</v>
      </c>
      <c r="AC356" s="21">
        <v>4.0774639620783967E-2</v>
      </c>
      <c r="AD356" s="21">
        <v>0.1781407905351709</v>
      </c>
      <c r="AE356" s="21">
        <v>0</v>
      </c>
      <c r="AG356" s="21">
        <v>0.17737204574577531</v>
      </c>
      <c r="AH356" s="21">
        <v>7.8140888755253671E-2</v>
      </c>
      <c r="AI356" s="21">
        <v>8.6153691918350622E-2</v>
      </c>
      <c r="AJ356" s="21">
        <v>0.17689189971166491</v>
      </c>
      <c r="AK356" s="21">
        <v>0.1568403775792141</v>
      </c>
      <c r="AL356" s="21">
        <v>0</v>
      </c>
      <c r="AM356" s="21">
        <v>4.1016682229129589E-2</v>
      </c>
    </row>
    <row r="357" spans="2:39" ht="16" x14ac:dyDescent="0.2">
      <c r="B357" s="20" t="s">
        <v>190</v>
      </c>
      <c r="C357" s="21">
        <v>0.20453433463907569</v>
      </c>
      <c r="D357" s="21">
        <v>0.35860168939264858</v>
      </c>
      <c r="E357" s="21">
        <v>0.1376036909758041</v>
      </c>
      <c r="F357" s="21">
        <v>0.24569213516408361</v>
      </c>
      <c r="G357" s="21">
        <v>0.19217651107637859</v>
      </c>
      <c r="H357" s="21">
        <v>0.16554903061886031</v>
      </c>
      <c r="I357" s="21">
        <v>0.18679873917062439</v>
      </c>
      <c r="K357" s="21">
        <v>0.19351324078351009</v>
      </c>
      <c r="L357" s="21">
        <v>0.21089151344239601</v>
      </c>
      <c r="N357" s="21">
        <v>9.859136425036448E-2</v>
      </c>
      <c r="O357" s="21">
        <v>0.1710600682747388</v>
      </c>
      <c r="P357" s="21">
        <v>0.35715022249154421</v>
      </c>
      <c r="Q357" s="21">
        <v>0.12559147024530229</v>
      </c>
      <c r="R357" s="21">
        <v>0.11592689160278601</v>
      </c>
      <c r="S357" s="21">
        <v>0.23278461661566699</v>
      </c>
      <c r="T357" s="21">
        <v>0.29418301349801129</v>
      </c>
      <c r="U357" s="21">
        <v>0.25263924389480352</v>
      </c>
      <c r="W357" s="21">
        <v>0.21748599337513769</v>
      </c>
      <c r="X357" s="21">
        <v>6.7292174332476182E-2</v>
      </c>
      <c r="Y357" s="21">
        <v>0.32560441586159222</v>
      </c>
      <c r="Z357" s="21">
        <v>6.5670433090355473E-2</v>
      </c>
      <c r="AA357" s="21">
        <v>0.17471614875691471</v>
      </c>
      <c r="AB357" s="21">
        <v>0.26481976131095658</v>
      </c>
      <c r="AC357" s="21">
        <v>0.30612005762660838</v>
      </c>
      <c r="AD357" s="21">
        <v>0.32567475895258918</v>
      </c>
      <c r="AE357" s="21">
        <v>8.2352348002887502E-2</v>
      </c>
      <c r="AG357" s="21">
        <v>0.2102217287821751</v>
      </c>
      <c r="AH357" s="21">
        <v>0.25822665470063277</v>
      </c>
      <c r="AI357" s="21">
        <v>0.2039323969654091</v>
      </c>
      <c r="AJ357" s="21">
        <v>0.13038803165974189</v>
      </c>
      <c r="AK357" s="21">
        <v>0.20059626361618069</v>
      </c>
      <c r="AL357" s="21">
        <v>0</v>
      </c>
      <c r="AM357" s="21">
        <v>0.20721656506070149</v>
      </c>
    </row>
    <row r="358" spans="2:39" ht="16" x14ac:dyDescent="0.2">
      <c r="B358" s="20" t="s">
        <v>191</v>
      </c>
      <c r="C358" s="21">
        <v>7.1025683669497464E-2</v>
      </c>
      <c r="D358" s="21">
        <v>5.1482595113135937E-2</v>
      </c>
      <c r="E358" s="21">
        <v>0.1108423917775999</v>
      </c>
      <c r="F358" s="21">
        <v>5.6537059614255189E-2</v>
      </c>
      <c r="G358" s="21">
        <v>7.405738409688345E-2</v>
      </c>
      <c r="H358" s="21">
        <v>7.8899814150781497E-2</v>
      </c>
      <c r="I358" s="21">
        <v>5.470961267169426E-2</v>
      </c>
      <c r="K358" s="21">
        <v>8.2872894709062436E-2</v>
      </c>
      <c r="L358" s="21">
        <v>6.0623471186529353E-2</v>
      </c>
      <c r="N358" s="21">
        <v>4.8223970990192717E-2</v>
      </c>
      <c r="O358" s="21">
        <v>9.4656379346568731E-2</v>
      </c>
      <c r="P358" s="21">
        <v>0.11497458607161901</v>
      </c>
      <c r="Q358" s="21">
        <v>8.0707507087132146E-2</v>
      </c>
      <c r="R358" s="21">
        <v>5.8646144955721131E-2</v>
      </c>
      <c r="S358" s="21">
        <v>6.79372705890222E-2</v>
      </c>
      <c r="T358" s="21">
        <v>0</v>
      </c>
      <c r="U358" s="21">
        <v>5.8412419138830669E-2</v>
      </c>
      <c r="W358" s="21">
        <v>6.1956129500746929E-2</v>
      </c>
      <c r="X358" s="21">
        <v>5.298553629846682E-2</v>
      </c>
      <c r="Y358" s="21">
        <v>0.12722584533135931</v>
      </c>
      <c r="Z358" s="21">
        <v>5.9859592441779692E-2</v>
      </c>
      <c r="AA358" s="21">
        <v>7.3897337807302246E-2</v>
      </c>
      <c r="AB358" s="21">
        <v>5.1983556898773542E-2</v>
      </c>
      <c r="AC358" s="21">
        <v>2.930406403468825E-2</v>
      </c>
      <c r="AD358" s="21">
        <v>0.1161640854828809</v>
      </c>
      <c r="AE358" s="21">
        <v>0.35048180071218549</v>
      </c>
      <c r="AG358" s="21">
        <v>0.1108010249321565</v>
      </c>
      <c r="AH358" s="21">
        <v>7.2343718739277266E-2</v>
      </c>
      <c r="AI358" s="21">
        <v>8.7548027278685908E-2</v>
      </c>
      <c r="AJ358" s="21">
        <v>1.089370305094536E-2</v>
      </c>
      <c r="AK358" s="21">
        <v>7.3091658190402725E-2</v>
      </c>
      <c r="AL358" s="21">
        <v>0.42606137067182909</v>
      </c>
      <c r="AM358" s="21">
        <v>0</v>
      </c>
    </row>
    <row r="359" spans="2:39" ht="16" x14ac:dyDescent="0.2">
      <c r="B359" s="20" t="s">
        <v>192</v>
      </c>
      <c r="C359" s="21">
        <v>8.8147535363290827E-2</v>
      </c>
      <c r="D359" s="21">
        <v>7.5451038004845428E-2</v>
      </c>
      <c r="E359" s="21">
        <v>0.1102536849309331</v>
      </c>
      <c r="F359" s="21">
        <v>6.8080469239693076E-2</v>
      </c>
      <c r="G359" s="21">
        <v>7.5038082032667749E-2</v>
      </c>
      <c r="H359" s="21">
        <v>7.5636201705288536E-2</v>
      </c>
      <c r="I359" s="21">
        <v>0.1095968763582061</v>
      </c>
      <c r="K359" s="21">
        <v>8.2455230975377658E-2</v>
      </c>
      <c r="L359" s="21">
        <v>9.0350130211906285E-2</v>
      </c>
      <c r="N359" s="21">
        <v>1.9684975945917109E-2</v>
      </c>
      <c r="O359" s="21">
        <v>5.3605652016091729E-2</v>
      </c>
      <c r="P359" s="21">
        <v>0</v>
      </c>
      <c r="Q359" s="21">
        <v>0.27351298455994338</v>
      </c>
      <c r="R359" s="21">
        <v>0.1732376812234919</v>
      </c>
      <c r="S359" s="21">
        <v>9.8259494219469848E-2</v>
      </c>
      <c r="T359" s="21">
        <v>0</v>
      </c>
      <c r="U359" s="21">
        <v>0.14530125113932671</v>
      </c>
      <c r="W359" s="21">
        <v>0.1002746413327031</v>
      </c>
      <c r="X359" s="21">
        <v>0</v>
      </c>
      <c r="Y359" s="21">
        <v>0</v>
      </c>
      <c r="Z359" s="21">
        <v>0.31449536255948218</v>
      </c>
      <c r="AA359" s="21">
        <v>0.122367389303327</v>
      </c>
      <c r="AB359" s="21">
        <v>0.1041016589843988</v>
      </c>
      <c r="AC359" s="21">
        <v>8.148317620084726E-2</v>
      </c>
      <c r="AD359" s="21">
        <v>0</v>
      </c>
      <c r="AE359" s="21">
        <v>0.30530116237114607</v>
      </c>
      <c r="AG359" s="21">
        <v>5.1090178926432868E-2</v>
      </c>
      <c r="AH359" s="21">
        <v>0.15419428765103491</v>
      </c>
      <c r="AI359" s="21">
        <v>3.536065633240533E-2</v>
      </c>
      <c r="AJ359" s="21">
        <v>7.9973774066124284E-2</v>
      </c>
      <c r="AK359" s="21">
        <v>0.13610826247197871</v>
      </c>
      <c r="AL359" s="21">
        <v>0</v>
      </c>
      <c r="AM359" s="21">
        <v>3.0913890897986601E-2</v>
      </c>
    </row>
    <row r="360" spans="2:39" ht="16" x14ac:dyDescent="0.2">
      <c r="B360" s="20" t="s">
        <v>193</v>
      </c>
      <c r="C360" s="21">
        <v>0.16769978697539389</v>
      </c>
      <c r="D360" s="21">
        <v>0.1128514913434181</v>
      </c>
      <c r="E360" s="21">
        <v>7.9721083463240194E-2</v>
      </c>
      <c r="F360" s="21">
        <v>0.17773206133876349</v>
      </c>
      <c r="G360" s="21">
        <v>0.13394723793705501</v>
      </c>
      <c r="H360" s="21">
        <v>0.21374786678314839</v>
      </c>
      <c r="I360" s="21">
        <v>0.23872185231604709</v>
      </c>
      <c r="K360" s="21">
        <v>0.190625770040523</v>
      </c>
      <c r="L360" s="21">
        <v>0.1478748162913508</v>
      </c>
      <c r="N360" s="21">
        <v>0.42188663652764069</v>
      </c>
      <c r="O360" s="21">
        <v>3.2525299422272787E-2</v>
      </c>
      <c r="P360" s="21">
        <v>8.099678870908894E-2</v>
      </c>
      <c r="Q360" s="21">
        <v>7.1075987682754874E-2</v>
      </c>
      <c r="R360" s="21">
        <v>0.3909906886758025</v>
      </c>
      <c r="S360" s="21">
        <v>0.1592558722484968</v>
      </c>
      <c r="T360" s="21">
        <v>0</v>
      </c>
      <c r="U360" s="21">
        <v>0.2063456330973841</v>
      </c>
      <c r="W360" s="21">
        <v>0.40706692229073332</v>
      </c>
      <c r="X360" s="21">
        <v>0</v>
      </c>
      <c r="Y360" s="21">
        <v>0</v>
      </c>
      <c r="Z360" s="21">
        <v>0.14235189205018259</v>
      </c>
      <c r="AA360" s="21">
        <v>0.41393234361281839</v>
      </c>
      <c r="AB360" s="21">
        <v>0.14064243723781941</v>
      </c>
      <c r="AC360" s="21">
        <v>0.14362250926631981</v>
      </c>
      <c r="AD360" s="21">
        <v>8.7148083955800815E-2</v>
      </c>
      <c r="AE360" s="21">
        <v>0.26186468891378101</v>
      </c>
      <c r="AG360" s="21">
        <v>0.1503066196038095</v>
      </c>
      <c r="AH360" s="21">
        <v>0.14167796023725479</v>
      </c>
      <c r="AI360" s="21">
        <v>0.2157200945593237</v>
      </c>
      <c r="AJ360" s="21">
        <v>0.13465006594969139</v>
      </c>
      <c r="AK360" s="21">
        <v>0.136986004047883</v>
      </c>
      <c r="AL360" s="21">
        <v>0</v>
      </c>
      <c r="AM360" s="21">
        <v>0.30962189309737842</v>
      </c>
    </row>
    <row r="361" spans="2:39" ht="16" x14ac:dyDescent="0.2">
      <c r="B361" s="20" t="s">
        <v>145</v>
      </c>
      <c r="C361" s="21">
        <v>5.8362520531948597E-2</v>
      </c>
      <c r="D361" s="21">
        <v>0.13872891611994351</v>
      </c>
      <c r="E361" s="21">
        <v>7.6265106402889901E-2</v>
      </c>
      <c r="F361" s="21">
        <v>7.9920846581773966E-2</v>
      </c>
      <c r="G361" s="21">
        <v>2.7836052879893731E-2</v>
      </c>
      <c r="H361" s="21">
        <v>1.3596805219698371E-2</v>
      </c>
      <c r="I361" s="21">
        <v>4.3637623320742697E-2</v>
      </c>
      <c r="K361" s="21">
        <v>2.5454085755163929E-2</v>
      </c>
      <c r="L361" s="21">
        <v>8.9832151441604682E-2</v>
      </c>
      <c r="N361" s="21">
        <v>4.6073997637114138E-2</v>
      </c>
      <c r="O361" s="21">
        <v>1.2031952757479999E-2</v>
      </c>
      <c r="P361" s="21">
        <v>0</v>
      </c>
      <c r="Q361" s="21">
        <v>0.15470041819101379</v>
      </c>
      <c r="R361" s="21">
        <v>2.1351661495549162E-2</v>
      </c>
      <c r="S361" s="21">
        <v>2.9651965592263348E-2</v>
      </c>
      <c r="T361" s="21">
        <v>0.65420159409658174</v>
      </c>
      <c r="U361" s="21">
        <v>6.719230349636586E-2</v>
      </c>
      <c r="W361" s="21">
        <v>1.7332099501901059E-2</v>
      </c>
      <c r="X361" s="21">
        <v>3.1036939703802859E-2</v>
      </c>
      <c r="Y361" s="21">
        <v>0</v>
      </c>
      <c r="Z361" s="21">
        <v>3.4038839787521327E-2</v>
      </c>
      <c r="AA361" s="21">
        <v>2.3683968880549699E-2</v>
      </c>
      <c r="AB361" s="21">
        <v>3.7873102121947257E-2</v>
      </c>
      <c r="AC361" s="21">
        <v>0.17087865506200431</v>
      </c>
      <c r="AD361" s="21">
        <v>0.23098468391926091</v>
      </c>
      <c r="AE361" s="21">
        <v>0</v>
      </c>
      <c r="AG361" s="21">
        <v>5.3242707033545909E-2</v>
      </c>
      <c r="AH361" s="21">
        <v>4.6745288393749751E-2</v>
      </c>
      <c r="AI361" s="21">
        <v>0</v>
      </c>
      <c r="AJ361" s="21">
        <v>7.8769792760476298E-2</v>
      </c>
      <c r="AK361" s="21">
        <v>3.3083287131529623E-2</v>
      </c>
      <c r="AL361" s="21">
        <v>0.2230367668236205</v>
      </c>
      <c r="AM361" s="21">
        <v>0.30574542394508741</v>
      </c>
    </row>
    <row r="363" spans="2:39" ht="64" x14ac:dyDescent="0.2">
      <c r="B363" s="17" t="s">
        <v>194</v>
      </c>
    </row>
    <row r="364" spans="2:39" ht="16" x14ac:dyDescent="0.2">
      <c r="B364" s="18" t="s">
        <v>18</v>
      </c>
    </row>
    <row r="365" spans="2:39" x14ac:dyDescent="0.2">
      <c r="B365" s="13" t="s">
        <v>53</v>
      </c>
      <c r="C365" s="19">
        <v>406</v>
      </c>
      <c r="D365" s="19">
        <v>16</v>
      </c>
      <c r="E365" s="19">
        <v>63</v>
      </c>
      <c r="F365" s="19">
        <v>86</v>
      </c>
      <c r="G365" s="19">
        <v>73</v>
      </c>
      <c r="H365" s="19">
        <v>87</v>
      </c>
      <c r="I365" s="19">
        <v>81</v>
      </c>
      <c r="K365" s="19">
        <v>185</v>
      </c>
      <c r="L365" s="19">
        <v>219</v>
      </c>
      <c r="N365" s="19">
        <v>33</v>
      </c>
      <c r="O365" s="19">
        <v>99</v>
      </c>
      <c r="P365" s="19">
        <v>23</v>
      </c>
      <c r="Q365" s="19">
        <v>12</v>
      </c>
      <c r="R365" s="19">
        <v>38</v>
      </c>
      <c r="S365" s="19">
        <v>132</v>
      </c>
      <c r="T365" s="19">
        <v>15</v>
      </c>
      <c r="U365" s="19">
        <v>54</v>
      </c>
      <c r="W365" s="19">
        <v>28</v>
      </c>
      <c r="X365" s="19">
        <v>72</v>
      </c>
      <c r="Y365" s="19">
        <v>18</v>
      </c>
      <c r="Z365" s="19">
        <v>21</v>
      </c>
      <c r="AA365" s="19">
        <v>69</v>
      </c>
      <c r="AB365" s="19">
        <v>124</v>
      </c>
      <c r="AC365" s="19">
        <v>27</v>
      </c>
      <c r="AD365" s="19">
        <v>40</v>
      </c>
      <c r="AE365" s="19">
        <v>7</v>
      </c>
      <c r="AG365" s="19">
        <v>74</v>
      </c>
      <c r="AH365" s="19">
        <v>89</v>
      </c>
      <c r="AI365" s="19">
        <v>84</v>
      </c>
      <c r="AJ365" s="19">
        <v>54</v>
      </c>
      <c r="AK365" s="19">
        <v>73</v>
      </c>
      <c r="AL365" s="19">
        <v>3</v>
      </c>
      <c r="AM365" s="19">
        <v>29</v>
      </c>
    </row>
    <row r="366" spans="2:39" x14ac:dyDescent="0.2">
      <c r="B366" s="15" t="s">
        <v>54</v>
      </c>
      <c r="C366" s="19">
        <v>406</v>
      </c>
      <c r="D366" s="19">
        <v>44</v>
      </c>
      <c r="E366" s="19">
        <v>69</v>
      </c>
      <c r="F366" s="19">
        <v>69</v>
      </c>
      <c r="G366" s="19">
        <v>62</v>
      </c>
      <c r="H366" s="19">
        <v>65</v>
      </c>
      <c r="I366" s="19">
        <v>96</v>
      </c>
      <c r="K366" s="19">
        <v>196</v>
      </c>
      <c r="L366" s="19">
        <v>208</v>
      </c>
      <c r="N366" s="19">
        <v>37</v>
      </c>
      <c r="O366" s="19">
        <v>101</v>
      </c>
      <c r="P366" s="19">
        <v>26</v>
      </c>
      <c r="Q366" s="19">
        <v>10</v>
      </c>
      <c r="R366" s="19">
        <v>41</v>
      </c>
      <c r="S366" s="19">
        <v>116</v>
      </c>
      <c r="T366" s="19">
        <v>17</v>
      </c>
      <c r="U366" s="19">
        <v>59</v>
      </c>
      <c r="W366" s="19">
        <v>28</v>
      </c>
      <c r="X366" s="19">
        <v>78</v>
      </c>
      <c r="Y366" s="19">
        <v>21</v>
      </c>
      <c r="Z366" s="19">
        <v>26</v>
      </c>
      <c r="AA366" s="19">
        <v>66</v>
      </c>
      <c r="AB366" s="19">
        <v>107</v>
      </c>
      <c r="AC366" s="19">
        <v>35</v>
      </c>
      <c r="AD366" s="19">
        <v>36</v>
      </c>
      <c r="AE366" s="19">
        <v>9</v>
      </c>
      <c r="AG366" s="19">
        <v>67</v>
      </c>
      <c r="AH366" s="19">
        <v>87</v>
      </c>
      <c r="AI366" s="19">
        <v>88</v>
      </c>
      <c r="AJ366" s="19">
        <v>57</v>
      </c>
      <c r="AK366" s="19">
        <v>77</v>
      </c>
      <c r="AL366" s="19">
        <v>3</v>
      </c>
      <c r="AM366" s="19">
        <v>28</v>
      </c>
    </row>
    <row r="367" spans="2:39" ht="16" x14ac:dyDescent="0.2">
      <c r="B367" s="20" t="s">
        <v>187</v>
      </c>
      <c r="C367" s="21">
        <v>6.1912712364894949E-2</v>
      </c>
      <c r="D367" s="21">
        <v>0</v>
      </c>
      <c r="E367" s="21">
        <v>3.9840369677124378E-2</v>
      </c>
      <c r="F367" s="21">
        <v>3.7874002316572418E-2</v>
      </c>
      <c r="G367" s="21">
        <v>0.1391170862284167</v>
      </c>
      <c r="H367" s="21">
        <v>4.1934385280757498E-2</v>
      </c>
      <c r="I367" s="21">
        <v>8.6650172852738627E-2</v>
      </c>
      <c r="K367" s="21">
        <v>7.5025185671683522E-2</v>
      </c>
      <c r="L367" s="21">
        <v>5.0231369375571738E-2</v>
      </c>
      <c r="N367" s="21">
        <v>0.437913360285477</v>
      </c>
      <c r="O367" s="21">
        <v>9.730375943561442E-3</v>
      </c>
      <c r="P367" s="21">
        <v>6.6932078939652667E-2</v>
      </c>
      <c r="Q367" s="21">
        <v>0</v>
      </c>
      <c r="R367" s="21">
        <v>6.9630070457407711E-2</v>
      </c>
      <c r="S367" s="21">
        <v>3.04889785063088E-2</v>
      </c>
      <c r="T367" s="21">
        <v>0</v>
      </c>
      <c r="U367" s="21">
        <v>0</v>
      </c>
      <c r="W367" s="21">
        <v>0.47656844492180428</v>
      </c>
      <c r="X367" s="21">
        <v>1.1459373315591241E-2</v>
      </c>
      <c r="Y367" s="21">
        <v>2.7712672065504269E-2</v>
      </c>
      <c r="Z367" s="21">
        <v>2.2644352768249359E-2</v>
      </c>
      <c r="AA367" s="21">
        <v>8.3747073822284288E-2</v>
      </c>
      <c r="AB367" s="21">
        <v>2.3978483673111669E-2</v>
      </c>
      <c r="AC367" s="21">
        <v>0</v>
      </c>
      <c r="AD367" s="21">
        <v>1.9302486544946248E-2</v>
      </c>
      <c r="AE367" s="21">
        <v>8.2352348002887502E-2</v>
      </c>
      <c r="AG367" s="21">
        <v>4.0353812250732563E-2</v>
      </c>
      <c r="AH367" s="21">
        <v>9.2902928596473325E-2</v>
      </c>
      <c r="AI367" s="21">
        <v>4.9893314388991382E-2</v>
      </c>
      <c r="AJ367" s="21">
        <v>0.12663042336001709</v>
      </c>
      <c r="AK367" s="21">
        <v>2.9440548324241849E-2</v>
      </c>
      <c r="AL367" s="21">
        <v>0</v>
      </c>
      <c r="AM367" s="21">
        <v>1.793047948367317E-2</v>
      </c>
    </row>
    <row r="368" spans="2:39" ht="16" x14ac:dyDescent="0.2">
      <c r="B368" s="20" t="s">
        <v>188</v>
      </c>
      <c r="C368" s="21">
        <v>0.1138393122031896</v>
      </c>
      <c r="D368" s="21">
        <v>0</v>
      </c>
      <c r="E368" s="21">
        <v>0.13907639100712099</v>
      </c>
      <c r="F368" s="21">
        <v>0.12067264047739661</v>
      </c>
      <c r="G368" s="21">
        <v>0.14445917208872361</v>
      </c>
      <c r="H368" s="21">
        <v>7.7849621880055841E-2</v>
      </c>
      <c r="I368" s="21">
        <v>0.14745272785935731</v>
      </c>
      <c r="K368" s="21">
        <v>0.11436446275237309</v>
      </c>
      <c r="L368" s="21">
        <v>0.1144931293342609</v>
      </c>
      <c r="N368" s="21">
        <v>0.12906558659569389</v>
      </c>
      <c r="O368" s="21">
        <v>0.17784596969228711</v>
      </c>
      <c r="P368" s="21">
        <v>0.22543796326497981</v>
      </c>
      <c r="Q368" s="21">
        <v>6.2795735122651172E-2</v>
      </c>
      <c r="R368" s="21">
        <v>0.17203056691769111</v>
      </c>
      <c r="S368" s="21">
        <v>5.9072301697797362E-2</v>
      </c>
      <c r="T368" s="21">
        <v>0</v>
      </c>
      <c r="U368" s="21">
        <v>5.3151212155691588E-2</v>
      </c>
      <c r="W368" s="21">
        <v>0.20489319109932819</v>
      </c>
      <c r="X368" s="21">
        <v>0.19943465546592701</v>
      </c>
      <c r="Y368" s="21">
        <v>0.23129499971867351</v>
      </c>
      <c r="Z368" s="21">
        <v>2.325772632924037E-2</v>
      </c>
      <c r="AA368" s="21">
        <v>0.13704042143623321</v>
      </c>
      <c r="AB368" s="21">
        <v>4.4812206013300257E-2</v>
      </c>
      <c r="AC368" s="21">
        <v>4.1174776256791189E-2</v>
      </c>
      <c r="AD368" s="21">
        <v>6.7281655897972761E-2</v>
      </c>
      <c r="AE368" s="21">
        <v>0.19295119073119249</v>
      </c>
      <c r="AG368" s="21">
        <v>0.1259820415190637</v>
      </c>
      <c r="AH368" s="21">
        <v>9.3884951370892727E-2</v>
      </c>
      <c r="AI368" s="21">
        <v>0.1893711113283485</v>
      </c>
      <c r="AJ368" s="21">
        <v>0.15900516035649859</v>
      </c>
      <c r="AK368" s="21">
        <v>2.8673564955241159E-2</v>
      </c>
      <c r="AL368" s="21">
        <v>0.35090186250455041</v>
      </c>
      <c r="AM368" s="21">
        <v>2.6233156779992859E-2</v>
      </c>
    </row>
    <row r="369" spans="2:39" ht="16" x14ac:dyDescent="0.2">
      <c r="B369" s="20" t="s">
        <v>189</v>
      </c>
      <c r="C369" s="21">
        <v>0.12358593437502199</v>
      </c>
      <c r="D369" s="21">
        <v>0.2015153737957262</v>
      </c>
      <c r="E369" s="21">
        <v>9.3418395714312624E-2</v>
      </c>
      <c r="F369" s="21">
        <v>0.11043653000035281</v>
      </c>
      <c r="G369" s="21">
        <v>3.6839875170447983E-2</v>
      </c>
      <c r="H369" s="21">
        <v>0.15831351049638531</v>
      </c>
      <c r="I369" s="21">
        <v>0.15159636636815929</v>
      </c>
      <c r="K369" s="21">
        <v>0.12095270247462619</v>
      </c>
      <c r="L369" s="21">
        <v>0.12730179763591251</v>
      </c>
      <c r="N369" s="21">
        <v>0.25296470392748149</v>
      </c>
      <c r="O369" s="21">
        <v>0.155242815586871</v>
      </c>
      <c r="P369" s="21">
        <v>0.133758549468594</v>
      </c>
      <c r="Q369" s="21">
        <v>0.13387172280540599</v>
      </c>
      <c r="R369" s="21">
        <v>0.1699367710546075</v>
      </c>
      <c r="S369" s="21">
        <v>7.2569029807349125E-2</v>
      </c>
      <c r="T369" s="21">
        <v>0</v>
      </c>
      <c r="U369" s="21">
        <v>8.6327226908131396E-2</v>
      </c>
      <c r="W369" s="21">
        <v>0.1814286727367658</v>
      </c>
      <c r="X369" s="21">
        <v>0.17710433628576261</v>
      </c>
      <c r="Y369" s="21">
        <v>0.15541572025319439</v>
      </c>
      <c r="Z369" s="21">
        <v>0</v>
      </c>
      <c r="AA369" s="21">
        <v>0.17975216571042871</v>
      </c>
      <c r="AB369" s="21">
        <v>9.6921078974215424E-2</v>
      </c>
      <c r="AC369" s="21">
        <v>0.1235741469593936</v>
      </c>
      <c r="AD369" s="21">
        <v>3.9175044485011613E-2</v>
      </c>
      <c r="AE369" s="21">
        <v>0</v>
      </c>
      <c r="AG369" s="21">
        <v>0.1552004414482826</v>
      </c>
      <c r="AH369" s="21">
        <v>8.6534353953918827E-2</v>
      </c>
      <c r="AI369" s="21">
        <v>0.15092407489135631</v>
      </c>
      <c r="AJ369" s="21">
        <v>0.13158433996605759</v>
      </c>
      <c r="AK369" s="21">
        <v>0.1337723803588661</v>
      </c>
      <c r="AL369" s="21">
        <v>0</v>
      </c>
      <c r="AM369" s="21">
        <v>4.3307088537522923E-2</v>
      </c>
    </row>
    <row r="370" spans="2:39" ht="16" x14ac:dyDescent="0.2">
      <c r="B370" s="20" t="s">
        <v>190</v>
      </c>
      <c r="C370" s="21">
        <v>0.21534835604714889</v>
      </c>
      <c r="D370" s="21">
        <v>0.35860168939264858</v>
      </c>
      <c r="E370" s="21">
        <v>0.21628610012435859</v>
      </c>
      <c r="F370" s="21">
        <v>0.31703271664236671</v>
      </c>
      <c r="G370" s="21">
        <v>0.1590121572517707</v>
      </c>
      <c r="H370" s="21">
        <v>0.23491394619510469</v>
      </c>
      <c r="I370" s="21">
        <v>9.956419702174743E-2</v>
      </c>
      <c r="K370" s="21">
        <v>0.22266800312376731</v>
      </c>
      <c r="L370" s="21">
        <v>0.20460322196784261</v>
      </c>
      <c r="N370" s="21">
        <v>4.315943923952436E-2</v>
      </c>
      <c r="O370" s="21">
        <v>0.25234087181942672</v>
      </c>
      <c r="P370" s="21">
        <v>0.27461017987559783</v>
      </c>
      <c r="Q370" s="21">
        <v>0.24956416971935619</v>
      </c>
      <c r="R370" s="21">
        <v>0.16273095436619631</v>
      </c>
      <c r="S370" s="21">
        <v>0.23747036207651839</v>
      </c>
      <c r="T370" s="21">
        <v>0.24859731954788369</v>
      </c>
      <c r="U370" s="21">
        <v>0.21015109282807681</v>
      </c>
      <c r="W370" s="21">
        <v>9.5247856573739673E-2</v>
      </c>
      <c r="X370" s="21">
        <v>0.2044975478737607</v>
      </c>
      <c r="Y370" s="21">
        <v>0.29362862896710029</v>
      </c>
      <c r="Z370" s="21">
        <v>0.20746684913954391</v>
      </c>
      <c r="AA370" s="21">
        <v>0.20529364301245129</v>
      </c>
      <c r="AB370" s="21">
        <v>0.2559163131800426</v>
      </c>
      <c r="AC370" s="21">
        <v>0.22552092960175429</v>
      </c>
      <c r="AD370" s="21">
        <v>0.23362877992675271</v>
      </c>
      <c r="AE370" s="21">
        <v>0</v>
      </c>
      <c r="AG370" s="21">
        <v>0.21148727510413931</v>
      </c>
      <c r="AH370" s="21">
        <v>0.26189191576252352</v>
      </c>
      <c r="AI370" s="21">
        <v>0.20163048372420669</v>
      </c>
      <c r="AJ370" s="21">
        <v>0.12795053883361659</v>
      </c>
      <c r="AK370" s="21">
        <v>0.2210205357154181</v>
      </c>
      <c r="AL370" s="21">
        <v>0.64909813749544965</v>
      </c>
      <c r="AM370" s="21">
        <v>0.2433754353332058</v>
      </c>
    </row>
    <row r="371" spans="2:39" ht="16" x14ac:dyDescent="0.2">
      <c r="B371" s="20" t="s">
        <v>191</v>
      </c>
      <c r="C371" s="21">
        <v>0.114764032168909</v>
      </c>
      <c r="D371" s="21">
        <v>0.1128514913434181</v>
      </c>
      <c r="E371" s="21">
        <v>0.17083396148890109</v>
      </c>
      <c r="F371" s="21">
        <v>7.7162509980151034E-2</v>
      </c>
      <c r="G371" s="21">
        <v>0.15775484970438791</v>
      </c>
      <c r="H371" s="21">
        <v>0.1166013032344973</v>
      </c>
      <c r="I371" s="21">
        <v>7.3659129683782756E-2</v>
      </c>
      <c r="K371" s="21">
        <v>9.1762202393935913E-2</v>
      </c>
      <c r="L371" s="21">
        <v>0.13750524593173849</v>
      </c>
      <c r="N371" s="21">
        <v>4.6956800856974568E-2</v>
      </c>
      <c r="O371" s="21">
        <v>8.8868208955799527E-2</v>
      </c>
      <c r="P371" s="21">
        <v>8.5334423524114911E-2</v>
      </c>
      <c r="Q371" s="21">
        <v>0.14242257625128901</v>
      </c>
      <c r="R371" s="21">
        <v>0.17968046179115241</v>
      </c>
      <c r="S371" s="21">
        <v>0.1123137027091292</v>
      </c>
      <c r="T371" s="21">
        <v>0.12022343467335481</v>
      </c>
      <c r="U371" s="21">
        <v>0.1682143303251403</v>
      </c>
      <c r="W371" s="21">
        <v>0</v>
      </c>
      <c r="X371" s="21">
        <v>9.2220016868449411E-2</v>
      </c>
      <c r="Y371" s="21">
        <v>9.5667370894445297E-2</v>
      </c>
      <c r="Z371" s="21">
        <v>0.18389808401006319</v>
      </c>
      <c r="AA371" s="21">
        <v>0.1370419576922409</v>
      </c>
      <c r="AB371" s="21">
        <v>0.11715160997140731</v>
      </c>
      <c r="AC371" s="21">
        <v>7.7214342957880558E-2</v>
      </c>
      <c r="AD371" s="21">
        <v>0.21241000861897361</v>
      </c>
      <c r="AE371" s="21">
        <v>8.2352348002887502E-2</v>
      </c>
      <c r="AG371" s="21">
        <v>0.111967409245653</v>
      </c>
      <c r="AH371" s="21">
        <v>8.6611848683077072E-2</v>
      </c>
      <c r="AI371" s="21">
        <v>0.11765573066423279</v>
      </c>
      <c r="AJ371" s="21">
        <v>0.111821639950763</v>
      </c>
      <c r="AK371" s="21">
        <v>0.1581912895274562</v>
      </c>
      <c r="AL371" s="21">
        <v>0</v>
      </c>
      <c r="AM371" s="21">
        <v>9.7982801364715391E-2</v>
      </c>
    </row>
    <row r="372" spans="2:39" ht="16" x14ac:dyDescent="0.2">
      <c r="B372" s="20" t="s">
        <v>192</v>
      </c>
      <c r="C372" s="21">
        <v>0.1141136854828454</v>
      </c>
      <c r="D372" s="21">
        <v>7.5451038004845428E-2</v>
      </c>
      <c r="E372" s="21">
        <v>0.11292993022454779</v>
      </c>
      <c r="F372" s="21">
        <v>6.5079283303274241E-2</v>
      </c>
      <c r="G372" s="21">
        <v>0.15729571053612679</v>
      </c>
      <c r="H372" s="21">
        <v>0.1634964834456662</v>
      </c>
      <c r="I372" s="21">
        <v>0.10633589068352529</v>
      </c>
      <c r="K372" s="21">
        <v>0.13774952447570929</v>
      </c>
      <c r="L372" s="21">
        <v>9.308283838403815E-2</v>
      </c>
      <c r="N372" s="21">
        <v>1.5493660413749661E-2</v>
      </c>
      <c r="O372" s="21">
        <v>8.7676489225066934E-2</v>
      </c>
      <c r="P372" s="21">
        <v>0.159233983506539</v>
      </c>
      <c r="Q372" s="21">
        <v>0</v>
      </c>
      <c r="R372" s="21">
        <v>6.788356173835644E-2</v>
      </c>
      <c r="S372" s="21">
        <v>0.15134838167717021</v>
      </c>
      <c r="T372" s="21">
        <v>0</v>
      </c>
      <c r="U372" s="21">
        <v>0.21072341992726021</v>
      </c>
      <c r="W372" s="21">
        <v>0</v>
      </c>
      <c r="X372" s="21">
        <v>0.1053316361036022</v>
      </c>
      <c r="Y372" s="21">
        <v>0.19628060810108219</v>
      </c>
      <c r="Z372" s="21">
        <v>0.22213065403253621</v>
      </c>
      <c r="AA372" s="21">
        <v>9.1637781884194983E-2</v>
      </c>
      <c r="AB372" s="21">
        <v>0.15700247865106229</v>
      </c>
      <c r="AC372" s="21">
        <v>9.3198615373546068E-2</v>
      </c>
      <c r="AD372" s="21">
        <v>5.8211502879639998E-2</v>
      </c>
      <c r="AE372" s="21">
        <v>0</v>
      </c>
      <c r="AG372" s="21">
        <v>4.3803934862441933E-2</v>
      </c>
      <c r="AH372" s="21">
        <v>0.14144434767181929</v>
      </c>
      <c r="AI372" s="21">
        <v>0.1221403755681119</v>
      </c>
      <c r="AJ372" s="21">
        <v>5.1903644132083343E-2</v>
      </c>
      <c r="AK372" s="21">
        <v>0.188537723351759</v>
      </c>
      <c r="AL372" s="21">
        <v>0</v>
      </c>
      <c r="AM372" s="21">
        <v>0.10724180167411219</v>
      </c>
    </row>
    <row r="373" spans="2:39" ht="16" x14ac:dyDescent="0.2">
      <c r="B373" s="20" t="s">
        <v>193</v>
      </c>
      <c r="C373" s="21">
        <v>0.17226511982184731</v>
      </c>
      <c r="D373" s="21">
        <v>0</v>
      </c>
      <c r="E373" s="21">
        <v>0.14403719827592881</v>
      </c>
      <c r="F373" s="21">
        <v>0.13405237858576491</v>
      </c>
      <c r="G373" s="21">
        <v>0.18924999763524639</v>
      </c>
      <c r="H373" s="21">
        <v>0.15914444069370179</v>
      </c>
      <c r="I373" s="21">
        <v>0.29622373545350211</v>
      </c>
      <c r="K373" s="21">
        <v>0.2079256493035099</v>
      </c>
      <c r="L373" s="21">
        <v>0.13650883483218679</v>
      </c>
      <c r="N373" s="21">
        <v>2.294502916604519E-2</v>
      </c>
      <c r="O373" s="21">
        <v>0.18642483676054999</v>
      </c>
      <c r="P373" s="21">
        <v>5.469282142052178E-2</v>
      </c>
      <c r="Q373" s="21">
        <v>0.31944111303293471</v>
      </c>
      <c r="R373" s="21">
        <v>0.142973975653087</v>
      </c>
      <c r="S373" s="21">
        <v>0.26679665455491192</v>
      </c>
      <c r="T373" s="21">
        <v>0</v>
      </c>
      <c r="U373" s="21">
        <v>0.15278378217996669</v>
      </c>
      <c r="W373" s="21">
        <v>0</v>
      </c>
      <c r="X373" s="21">
        <v>0.2035902230516157</v>
      </c>
      <c r="Y373" s="21">
        <v>0</v>
      </c>
      <c r="Z373" s="21">
        <v>0.26748296279435962</v>
      </c>
      <c r="AA373" s="21">
        <v>0.1247589647839437</v>
      </c>
      <c r="AB373" s="21">
        <v>0.23646672667100321</v>
      </c>
      <c r="AC373" s="21">
        <v>0.20984550523265999</v>
      </c>
      <c r="AD373" s="21">
        <v>1.917372337503969E-2</v>
      </c>
      <c r="AE373" s="21">
        <v>0.64234411326303265</v>
      </c>
      <c r="AG373" s="21">
        <v>0.2119586081464632</v>
      </c>
      <c r="AH373" s="21">
        <v>0.1901765648891767</v>
      </c>
      <c r="AI373" s="21">
        <v>0.15016543203288071</v>
      </c>
      <c r="AJ373" s="21">
        <v>0.17764445997089759</v>
      </c>
      <c r="AK373" s="21">
        <v>0.1526940747041951</v>
      </c>
      <c r="AL373" s="21">
        <v>0</v>
      </c>
      <c r="AM373" s="21">
        <v>0.1492747221562444</v>
      </c>
    </row>
    <row r="374" spans="2:39" ht="16" x14ac:dyDescent="0.2">
      <c r="B374" s="20" t="s">
        <v>145</v>
      </c>
      <c r="C374" s="21">
        <v>8.4170847536142721E-2</v>
      </c>
      <c r="D374" s="21">
        <v>0.25158040746336158</v>
      </c>
      <c r="E374" s="21">
        <v>8.3577653487705877E-2</v>
      </c>
      <c r="F374" s="21">
        <v>0.1376899386941213</v>
      </c>
      <c r="G374" s="21">
        <v>1.6271151384879948E-2</v>
      </c>
      <c r="H374" s="21">
        <v>4.77463087738315E-2</v>
      </c>
      <c r="I374" s="21">
        <v>3.8517780077187168E-2</v>
      </c>
      <c r="K374" s="21">
        <v>2.9552269804394661E-2</v>
      </c>
      <c r="L374" s="21">
        <v>0.1362735625384488</v>
      </c>
      <c r="N374" s="21">
        <v>5.1501419515053749E-2</v>
      </c>
      <c r="O374" s="21">
        <v>4.1870432016437288E-2</v>
      </c>
      <c r="P374" s="21">
        <v>0</v>
      </c>
      <c r="Q374" s="21">
        <v>9.1904683068362664E-2</v>
      </c>
      <c r="R374" s="21">
        <v>3.5133638021501767E-2</v>
      </c>
      <c r="S374" s="21">
        <v>6.9940588970815093E-2</v>
      </c>
      <c r="T374" s="21">
        <v>0.63117924577876161</v>
      </c>
      <c r="U374" s="21">
        <v>0.11864893567573311</v>
      </c>
      <c r="W374" s="21">
        <v>4.1861834668362179E-2</v>
      </c>
      <c r="X374" s="21">
        <v>6.362211035291135E-3</v>
      </c>
      <c r="Y374" s="21">
        <v>0</v>
      </c>
      <c r="Z374" s="21">
        <v>7.311937092600744E-2</v>
      </c>
      <c r="AA374" s="21">
        <v>4.072799165822296E-2</v>
      </c>
      <c r="AB374" s="21">
        <v>6.7751102865857449E-2</v>
      </c>
      <c r="AC374" s="21">
        <v>0.22947168361797421</v>
      </c>
      <c r="AD374" s="21">
        <v>0.35081679827166351</v>
      </c>
      <c r="AE374" s="21">
        <v>0</v>
      </c>
      <c r="AG374" s="21">
        <v>9.9246477423223747E-2</v>
      </c>
      <c r="AH374" s="21">
        <v>4.6553089072118477E-2</v>
      </c>
      <c r="AI374" s="21">
        <v>1.8219477401871541E-2</v>
      </c>
      <c r="AJ374" s="21">
        <v>0.1134597934300661</v>
      </c>
      <c r="AK374" s="21">
        <v>8.7669883062822376E-2</v>
      </c>
      <c r="AL374" s="21">
        <v>0</v>
      </c>
      <c r="AM374" s="21">
        <v>0.31465451467053318</v>
      </c>
    </row>
    <row r="376" spans="2:39" ht="64" x14ac:dyDescent="0.2">
      <c r="B376" s="17" t="s">
        <v>195</v>
      </c>
    </row>
    <row r="377" spans="2:39" ht="16" x14ac:dyDescent="0.2">
      <c r="B377" s="18" t="s">
        <v>18</v>
      </c>
    </row>
    <row r="378" spans="2:39" x14ac:dyDescent="0.2">
      <c r="B378" s="13" t="s">
        <v>53</v>
      </c>
      <c r="C378" s="19">
        <v>406</v>
      </c>
      <c r="D378" s="19">
        <v>16</v>
      </c>
      <c r="E378" s="19">
        <v>63</v>
      </c>
      <c r="F378" s="19">
        <v>86</v>
      </c>
      <c r="G378" s="19">
        <v>73</v>
      </c>
      <c r="H378" s="19">
        <v>87</v>
      </c>
      <c r="I378" s="19">
        <v>81</v>
      </c>
      <c r="K378" s="19">
        <v>185</v>
      </c>
      <c r="L378" s="19">
        <v>219</v>
      </c>
      <c r="N378" s="19">
        <v>33</v>
      </c>
      <c r="O378" s="19">
        <v>99</v>
      </c>
      <c r="P378" s="19">
        <v>23</v>
      </c>
      <c r="Q378" s="19">
        <v>12</v>
      </c>
      <c r="R378" s="19">
        <v>38</v>
      </c>
      <c r="S378" s="19">
        <v>132</v>
      </c>
      <c r="T378" s="19">
        <v>15</v>
      </c>
      <c r="U378" s="19">
        <v>54</v>
      </c>
      <c r="W378" s="19">
        <v>28</v>
      </c>
      <c r="X378" s="19">
        <v>72</v>
      </c>
      <c r="Y378" s="19">
        <v>18</v>
      </c>
      <c r="Z378" s="19">
        <v>21</v>
      </c>
      <c r="AA378" s="19">
        <v>69</v>
      </c>
      <c r="AB378" s="19">
        <v>124</v>
      </c>
      <c r="AC378" s="19">
        <v>27</v>
      </c>
      <c r="AD378" s="19">
        <v>40</v>
      </c>
      <c r="AE378" s="19">
        <v>7</v>
      </c>
      <c r="AG378" s="19">
        <v>74</v>
      </c>
      <c r="AH378" s="19">
        <v>89</v>
      </c>
      <c r="AI378" s="19">
        <v>84</v>
      </c>
      <c r="AJ378" s="19">
        <v>54</v>
      </c>
      <c r="AK378" s="19">
        <v>73</v>
      </c>
      <c r="AL378" s="19">
        <v>3</v>
      </c>
      <c r="AM378" s="19">
        <v>29</v>
      </c>
    </row>
    <row r="379" spans="2:39" x14ac:dyDescent="0.2">
      <c r="B379" s="15" t="s">
        <v>54</v>
      </c>
      <c r="C379" s="19">
        <v>406</v>
      </c>
      <c r="D379" s="19">
        <v>44</v>
      </c>
      <c r="E379" s="19">
        <v>69</v>
      </c>
      <c r="F379" s="19">
        <v>69</v>
      </c>
      <c r="G379" s="19">
        <v>62</v>
      </c>
      <c r="H379" s="19">
        <v>65</v>
      </c>
      <c r="I379" s="19">
        <v>96</v>
      </c>
      <c r="K379" s="19">
        <v>196</v>
      </c>
      <c r="L379" s="19">
        <v>208</v>
      </c>
      <c r="N379" s="19">
        <v>37</v>
      </c>
      <c r="O379" s="19">
        <v>101</v>
      </c>
      <c r="P379" s="19">
        <v>26</v>
      </c>
      <c r="Q379" s="19">
        <v>10</v>
      </c>
      <c r="R379" s="19">
        <v>41</v>
      </c>
      <c r="S379" s="19">
        <v>116</v>
      </c>
      <c r="T379" s="19">
        <v>17</v>
      </c>
      <c r="U379" s="19">
        <v>59</v>
      </c>
      <c r="W379" s="19">
        <v>28</v>
      </c>
      <c r="X379" s="19">
        <v>78</v>
      </c>
      <c r="Y379" s="19">
        <v>21</v>
      </c>
      <c r="Z379" s="19">
        <v>26</v>
      </c>
      <c r="AA379" s="19">
        <v>66</v>
      </c>
      <c r="AB379" s="19">
        <v>107</v>
      </c>
      <c r="AC379" s="19">
        <v>35</v>
      </c>
      <c r="AD379" s="19">
        <v>36</v>
      </c>
      <c r="AE379" s="19">
        <v>9</v>
      </c>
      <c r="AG379" s="19">
        <v>67</v>
      </c>
      <c r="AH379" s="19">
        <v>87</v>
      </c>
      <c r="AI379" s="19">
        <v>88</v>
      </c>
      <c r="AJ379" s="19">
        <v>57</v>
      </c>
      <c r="AK379" s="19">
        <v>77</v>
      </c>
      <c r="AL379" s="19">
        <v>3</v>
      </c>
      <c r="AM379" s="19">
        <v>28</v>
      </c>
    </row>
    <row r="380" spans="2:39" ht="16" x14ac:dyDescent="0.2">
      <c r="B380" s="20" t="s">
        <v>187</v>
      </c>
      <c r="C380" s="21">
        <v>4.4276278370059069E-2</v>
      </c>
      <c r="D380" s="21">
        <v>0</v>
      </c>
      <c r="E380" s="21">
        <v>7.8600346132123716E-2</v>
      </c>
      <c r="F380" s="21">
        <v>6.6648021552314737E-2</v>
      </c>
      <c r="G380" s="21">
        <v>4.8061087585263333E-2</v>
      </c>
      <c r="H380" s="21">
        <v>1.3596805219698371E-2</v>
      </c>
      <c r="I380" s="21">
        <v>4.2331527760501142E-2</v>
      </c>
      <c r="K380" s="21">
        <v>5.0058947707254373E-2</v>
      </c>
      <c r="L380" s="21">
        <v>3.5268694680510977E-2</v>
      </c>
      <c r="N380" s="21">
        <v>2.789769809572281E-2</v>
      </c>
      <c r="O380" s="21">
        <v>3.6141608870220672E-2</v>
      </c>
      <c r="P380" s="21">
        <v>7.4098702126625837E-2</v>
      </c>
      <c r="Q380" s="21">
        <v>0.22916712621452731</v>
      </c>
      <c r="R380" s="21">
        <v>9.0222062158899163E-2</v>
      </c>
      <c r="S380" s="21">
        <v>3.9452512810523123E-2</v>
      </c>
      <c r="T380" s="21">
        <v>0</v>
      </c>
      <c r="U380" s="21">
        <v>1.5088286273044919E-2</v>
      </c>
      <c r="W380" s="21">
        <v>0</v>
      </c>
      <c r="X380" s="21">
        <v>7.1686945411226652E-2</v>
      </c>
      <c r="Y380" s="21">
        <v>9.1363903727278775E-2</v>
      </c>
      <c r="Z380" s="21">
        <v>0.1908705524826782</v>
      </c>
      <c r="AA380" s="21">
        <v>5.5788329039351693E-2</v>
      </c>
      <c r="AB380" s="21">
        <v>1.6880373249046121E-2</v>
      </c>
      <c r="AC380" s="21">
        <v>0</v>
      </c>
      <c r="AD380" s="21">
        <v>0</v>
      </c>
      <c r="AE380" s="21">
        <v>0</v>
      </c>
      <c r="AG380" s="21">
        <v>4.5058274779260672E-2</v>
      </c>
      <c r="AH380" s="21">
        <v>0</v>
      </c>
      <c r="AI380" s="21">
        <v>9.3730672187494687E-2</v>
      </c>
      <c r="AJ380" s="21">
        <v>5.389706506767087E-2</v>
      </c>
      <c r="AK380" s="21">
        <v>3.5015278183053992E-2</v>
      </c>
      <c r="AL380" s="21">
        <v>0.35090186250455041</v>
      </c>
      <c r="AM380" s="21">
        <v>0</v>
      </c>
    </row>
    <row r="381" spans="2:39" ht="16" x14ac:dyDescent="0.2">
      <c r="B381" s="20" t="s">
        <v>188</v>
      </c>
      <c r="C381" s="21">
        <v>4.0468861186370872E-2</v>
      </c>
      <c r="D381" s="21">
        <v>0</v>
      </c>
      <c r="E381" s="21">
        <v>9.2931606862474023E-2</v>
      </c>
      <c r="F381" s="21">
        <v>5.7142081427880388E-2</v>
      </c>
      <c r="G381" s="21">
        <v>5.9718771785285833E-2</v>
      </c>
      <c r="H381" s="21">
        <v>3.6269795269644467E-2</v>
      </c>
      <c r="I381" s="21">
        <v>0</v>
      </c>
      <c r="K381" s="21">
        <v>4.5812253327250502E-2</v>
      </c>
      <c r="L381" s="21">
        <v>3.5862154798796959E-2</v>
      </c>
      <c r="N381" s="21">
        <v>0</v>
      </c>
      <c r="O381" s="21">
        <v>6.1689496423278492E-2</v>
      </c>
      <c r="P381" s="21">
        <v>6.8140583331322072E-2</v>
      </c>
      <c r="Q381" s="21">
        <v>0.24959300999810941</v>
      </c>
      <c r="R381" s="21">
        <v>0</v>
      </c>
      <c r="S381" s="21">
        <v>4.2725015398977342E-2</v>
      </c>
      <c r="T381" s="21">
        <v>0</v>
      </c>
      <c r="U381" s="21">
        <v>1.766791274090302E-2</v>
      </c>
      <c r="W381" s="21">
        <v>0</v>
      </c>
      <c r="X381" s="21">
        <v>9.059496646144391E-2</v>
      </c>
      <c r="Y381" s="21">
        <v>4.6754646533934997E-2</v>
      </c>
      <c r="Z381" s="21">
        <v>9.2442040990351623E-2</v>
      </c>
      <c r="AA381" s="21">
        <v>0</v>
      </c>
      <c r="AB381" s="21">
        <v>4.6370000448286083E-2</v>
      </c>
      <c r="AC381" s="21">
        <v>2.955631765716818E-2</v>
      </c>
      <c r="AD381" s="21">
        <v>0</v>
      </c>
      <c r="AE381" s="21">
        <v>0</v>
      </c>
      <c r="AG381" s="21">
        <v>1.420913007860165E-2</v>
      </c>
      <c r="AH381" s="21">
        <v>6.0087671715704626E-3</v>
      </c>
      <c r="AI381" s="21">
        <v>8.5352599430063292E-2</v>
      </c>
      <c r="AJ381" s="21">
        <v>0.10395124484662881</v>
      </c>
      <c r="AK381" s="21">
        <v>8.9877344251429511E-3</v>
      </c>
      <c r="AL381" s="21">
        <v>0</v>
      </c>
      <c r="AM381" s="21">
        <v>3.0913890897986601E-2</v>
      </c>
    </row>
    <row r="382" spans="2:39" ht="16" x14ac:dyDescent="0.2">
      <c r="B382" s="20" t="s">
        <v>189</v>
      </c>
      <c r="C382" s="21">
        <v>8.5921322263334848E-2</v>
      </c>
      <c r="D382" s="21">
        <v>0.1386543975291176</v>
      </c>
      <c r="E382" s="21">
        <v>8.7676721190940984E-2</v>
      </c>
      <c r="F382" s="21">
        <v>0.1079065393257027</v>
      </c>
      <c r="G382" s="21">
        <v>8.1764991343610913E-2</v>
      </c>
      <c r="H382" s="21">
        <v>8.2279416820954507E-2</v>
      </c>
      <c r="I382" s="21">
        <v>5.0004435768878447E-2</v>
      </c>
      <c r="K382" s="21">
        <v>9.879630868835021E-2</v>
      </c>
      <c r="L382" s="21">
        <v>7.4704663159061588E-2</v>
      </c>
      <c r="N382" s="21">
        <v>0.1889134248925855</v>
      </c>
      <c r="O382" s="21">
        <v>9.3670886138691137E-2</v>
      </c>
      <c r="P382" s="21">
        <v>5.3288801203242968E-2</v>
      </c>
      <c r="Q382" s="21">
        <v>6.2795735122651172E-2</v>
      </c>
      <c r="R382" s="21">
        <v>0</v>
      </c>
      <c r="S382" s="21">
        <v>0.12724211787389611</v>
      </c>
      <c r="T382" s="21">
        <v>0</v>
      </c>
      <c r="U382" s="21">
        <v>2.9862455012639968E-2</v>
      </c>
      <c r="W382" s="21">
        <v>0</v>
      </c>
      <c r="X382" s="21">
        <v>9.288915843827053E-2</v>
      </c>
      <c r="Y382" s="21">
        <v>0.15541572025319439</v>
      </c>
      <c r="Z382" s="21">
        <v>0.22560028579568331</v>
      </c>
      <c r="AA382" s="21">
        <v>4.4810589786356263E-2</v>
      </c>
      <c r="AB382" s="21">
        <v>0.1097262956405292</v>
      </c>
      <c r="AC382" s="21">
        <v>9.6440590911428509E-2</v>
      </c>
      <c r="AD382" s="21">
        <v>1.134891931608244E-2</v>
      </c>
      <c r="AE382" s="21">
        <v>0</v>
      </c>
      <c r="AG382" s="21">
        <v>8.7240857549826342E-2</v>
      </c>
      <c r="AH382" s="21">
        <v>7.3554055827855083E-2</v>
      </c>
      <c r="AI382" s="21">
        <v>6.27744356707092E-2</v>
      </c>
      <c r="AJ382" s="21">
        <v>9.2081107613343982E-2</v>
      </c>
      <c r="AK382" s="21">
        <v>0.1213839344805336</v>
      </c>
      <c r="AL382" s="21">
        <v>0.42606137067182909</v>
      </c>
      <c r="AM382" s="21">
        <v>5.0611641606388397E-2</v>
      </c>
    </row>
    <row r="383" spans="2:39" ht="16" x14ac:dyDescent="0.2">
      <c r="B383" s="20" t="s">
        <v>190</v>
      </c>
      <c r="C383" s="21">
        <v>0.23478466320571589</v>
      </c>
      <c r="D383" s="21">
        <v>0.59377624637833148</v>
      </c>
      <c r="E383" s="21">
        <v>0.19861839369730491</v>
      </c>
      <c r="F383" s="21">
        <v>0.2918012981152554</v>
      </c>
      <c r="G383" s="21">
        <v>0.21267768157249631</v>
      </c>
      <c r="H383" s="21">
        <v>0.2326146051570063</v>
      </c>
      <c r="I383" s="21">
        <v>7.1694046655884872E-2</v>
      </c>
      <c r="K383" s="21">
        <v>0.1833006070600004</v>
      </c>
      <c r="L383" s="21">
        <v>0.27941760335665239</v>
      </c>
      <c r="N383" s="21">
        <v>7.5742880408472851E-2</v>
      </c>
      <c r="O383" s="21">
        <v>0.18341713799999379</v>
      </c>
      <c r="P383" s="21">
        <v>0.27746329073881698</v>
      </c>
      <c r="Q383" s="21">
        <v>0.13387172280540599</v>
      </c>
      <c r="R383" s="21">
        <v>0.13307373881450299</v>
      </c>
      <c r="S383" s="21">
        <v>0.25597749778801993</v>
      </c>
      <c r="T383" s="21">
        <v>0.45612263268693493</v>
      </c>
      <c r="U383" s="21">
        <v>0.38449644020782409</v>
      </c>
      <c r="W383" s="21">
        <v>0.14559830485331191</v>
      </c>
      <c r="X383" s="21">
        <v>0.16544221615288371</v>
      </c>
      <c r="Y383" s="21">
        <v>0.30975615751414509</v>
      </c>
      <c r="Z383" s="21">
        <v>0.35873221253064108</v>
      </c>
      <c r="AA383" s="21">
        <v>0.16499381358388759</v>
      </c>
      <c r="AB383" s="21">
        <v>0.2349595981820313</v>
      </c>
      <c r="AC383" s="21">
        <v>0.26530517668791981</v>
      </c>
      <c r="AD383" s="21">
        <v>0.41367857994670582</v>
      </c>
      <c r="AE383" s="21">
        <v>0.25483506585151983</v>
      </c>
      <c r="AG383" s="21">
        <v>0.21684273826567479</v>
      </c>
      <c r="AH383" s="21">
        <v>0.27943522984592339</v>
      </c>
      <c r="AI383" s="21">
        <v>0.1239262693854724</v>
      </c>
      <c r="AJ383" s="21">
        <v>0.3103251700781271</v>
      </c>
      <c r="AK383" s="21">
        <v>0.2635566154872932</v>
      </c>
      <c r="AL383" s="21">
        <v>0</v>
      </c>
      <c r="AM383" s="21">
        <v>0.27857605448519063</v>
      </c>
    </row>
    <row r="384" spans="2:39" ht="16" x14ac:dyDescent="0.2">
      <c r="B384" s="20" t="s">
        <v>191</v>
      </c>
      <c r="C384" s="21">
        <v>8.153896477975886E-2</v>
      </c>
      <c r="D384" s="21">
        <v>0</v>
      </c>
      <c r="E384" s="21">
        <v>0.1651910768372688</v>
      </c>
      <c r="F384" s="21">
        <v>3.6121677036164319E-2</v>
      </c>
      <c r="G384" s="21">
        <v>0.1173263671968359</v>
      </c>
      <c r="H384" s="21">
        <v>8.692031863339876E-2</v>
      </c>
      <c r="I384" s="21">
        <v>6.4987581170226516E-2</v>
      </c>
      <c r="K384" s="21">
        <v>7.9438808539279801E-2</v>
      </c>
      <c r="L384" s="21">
        <v>8.4331070851154558E-2</v>
      </c>
      <c r="N384" s="21">
        <v>5.0785658519773097E-2</v>
      </c>
      <c r="O384" s="21">
        <v>6.479040800860647E-2</v>
      </c>
      <c r="P384" s="21">
        <v>2.7669958132994811E-2</v>
      </c>
      <c r="Q384" s="21">
        <v>9.8795999985537342E-2</v>
      </c>
      <c r="R384" s="21">
        <v>5.8238399256544497E-2</v>
      </c>
      <c r="S384" s="21">
        <v>0.14076805324344499</v>
      </c>
      <c r="T384" s="21">
        <v>0</v>
      </c>
      <c r="U384" s="21">
        <v>7.3603461458451411E-2</v>
      </c>
      <c r="W384" s="21">
        <v>6.5247277887415633E-2</v>
      </c>
      <c r="X384" s="21">
        <v>9.8010319514709801E-2</v>
      </c>
      <c r="Y384" s="21">
        <v>8.2896772177509542E-2</v>
      </c>
      <c r="Z384" s="21">
        <v>3.6591184506389027E-2</v>
      </c>
      <c r="AA384" s="21">
        <v>3.6011402341115377E-2</v>
      </c>
      <c r="AB384" s="21">
        <v>0.15131405773941989</v>
      </c>
      <c r="AC384" s="21">
        <v>5.6437620082653378E-2</v>
      </c>
      <c r="AD384" s="21">
        <v>1.134891931608244E-2</v>
      </c>
      <c r="AE384" s="21">
        <v>0</v>
      </c>
      <c r="AG384" s="21">
        <v>7.6063382203544819E-2</v>
      </c>
      <c r="AH384" s="21">
        <v>0.1031122664666648</v>
      </c>
      <c r="AI384" s="21">
        <v>9.5150391740863371E-2</v>
      </c>
      <c r="AJ384" s="21">
        <v>2.129310985663176E-2</v>
      </c>
      <c r="AK384" s="21">
        <v>0.11765126801038039</v>
      </c>
      <c r="AL384" s="21">
        <v>0</v>
      </c>
      <c r="AM384" s="21">
        <v>1.542381490638718E-2</v>
      </c>
    </row>
    <row r="385" spans="2:39" ht="16" x14ac:dyDescent="0.2">
      <c r="B385" s="20" t="s">
        <v>192</v>
      </c>
      <c r="C385" s="21">
        <v>8.9979486142371057E-2</v>
      </c>
      <c r="D385" s="21">
        <v>5.1482595113135937E-2</v>
      </c>
      <c r="E385" s="21">
        <v>7.8085300262615315E-2</v>
      </c>
      <c r="F385" s="21">
        <v>5.7414015374584751E-2</v>
      </c>
      <c r="G385" s="21">
        <v>0.1176454635514582</v>
      </c>
      <c r="H385" s="21">
        <v>0.1232198283361213</v>
      </c>
      <c r="I385" s="21">
        <v>9.8916219569329139E-2</v>
      </c>
      <c r="K385" s="21">
        <v>0.1221166801625073</v>
      </c>
      <c r="L385" s="21">
        <v>6.0727748382114657E-2</v>
      </c>
      <c r="N385" s="21">
        <v>0</v>
      </c>
      <c r="O385" s="21">
        <v>0.1181940896908424</v>
      </c>
      <c r="P385" s="21">
        <v>3.3785409956003487E-2</v>
      </c>
      <c r="Q385" s="21">
        <v>0</v>
      </c>
      <c r="R385" s="21">
        <v>0.13505772597252411</v>
      </c>
      <c r="S385" s="21">
        <v>0.10902646820617749</v>
      </c>
      <c r="T385" s="21">
        <v>0</v>
      </c>
      <c r="U385" s="21">
        <v>9.4455761307389891E-2</v>
      </c>
      <c r="W385" s="21">
        <v>5.7778509608795867E-2</v>
      </c>
      <c r="X385" s="21">
        <v>0.13066210998209429</v>
      </c>
      <c r="Y385" s="21">
        <v>7.2634433421769257E-2</v>
      </c>
      <c r="Z385" s="21">
        <v>0</v>
      </c>
      <c r="AA385" s="21">
        <v>9.7523357245829306E-2</v>
      </c>
      <c r="AB385" s="21">
        <v>0.12665752478055209</v>
      </c>
      <c r="AC385" s="21">
        <v>5.9087839191606609E-2</v>
      </c>
      <c r="AD385" s="21">
        <v>3.2644154429856527E-2</v>
      </c>
      <c r="AE385" s="21">
        <v>0</v>
      </c>
      <c r="AG385" s="21">
        <v>0.1565007025169349</v>
      </c>
      <c r="AH385" s="21">
        <v>9.78996167685805E-2</v>
      </c>
      <c r="AI385" s="21">
        <v>4.8009579958463541E-2</v>
      </c>
      <c r="AJ385" s="21">
        <v>2.752545003902343E-2</v>
      </c>
      <c r="AK385" s="21">
        <v>0.13897152693376821</v>
      </c>
      <c r="AL385" s="21">
        <v>0</v>
      </c>
      <c r="AM385" s="21">
        <v>3.7494499428702047E-2</v>
      </c>
    </row>
    <row r="386" spans="2:39" ht="16" x14ac:dyDescent="0.2">
      <c r="B386" s="20" t="s">
        <v>193</v>
      </c>
      <c r="C386" s="21">
        <v>0.29321440549307759</v>
      </c>
      <c r="D386" s="21">
        <v>0.1143435713797445</v>
      </c>
      <c r="E386" s="21">
        <v>0.12856851959531049</v>
      </c>
      <c r="F386" s="21">
        <v>0.17005457929714421</v>
      </c>
      <c r="G386" s="21">
        <v>0.26668110393472699</v>
      </c>
      <c r="H386" s="21">
        <v>0.34532894835586792</v>
      </c>
      <c r="I386" s="21">
        <v>0.56218694679979542</v>
      </c>
      <c r="K386" s="21">
        <v>0.37480545123731401</v>
      </c>
      <c r="L386" s="21">
        <v>0.21960145582528809</v>
      </c>
      <c r="N386" s="21">
        <v>0.58892882594163898</v>
      </c>
      <c r="O386" s="21">
        <v>0.3119840006045187</v>
      </c>
      <c r="P386" s="21">
        <v>0.39334090272690708</v>
      </c>
      <c r="Q386" s="21">
        <v>0.13387172280540599</v>
      </c>
      <c r="R386" s="21">
        <v>0.56205641230198011</v>
      </c>
      <c r="S386" s="21">
        <v>0.14780937649062051</v>
      </c>
      <c r="T386" s="21">
        <v>4.7151908541508733E-2</v>
      </c>
      <c r="U386" s="21">
        <v>0.22910937659524369</v>
      </c>
      <c r="W386" s="21">
        <v>0.68919389117681051</v>
      </c>
      <c r="X386" s="21">
        <v>0.27847133678894548</v>
      </c>
      <c r="Y386" s="21">
        <v>0.24117836637216791</v>
      </c>
      <c r="Z386" s="21">
        <v>2.2644352768249359E-2</v>
      </c>
      <c r="AA386" s="21">
        <v>0.53781857058781302</v>
      </c>
      <c r="AB386" s="21">
        <v>0.1510394283687688</v>
      </c>
      <c r="AC386" s="21">
        <v>0.23348924296733339</v>
      </c>
      <c r="AD386" s="21">
        <v>0.16051660551513361</v>
      </c>
      <c r="AE386" s="21">
        <v>0.74516493414848028</v>
      </c>
      <c r="AG386" s="21">
        <v>0.30168499446964009</v>
      </c>
      <c r="AH386" s="21">
        <v>0.32814549282486599</v>
      </c>
      <c r="AI386" s="21">
        <v>0.35972073605793259</v>
      </c>
      <c r="AJ386" s="21">
        <v>0.31929247269661848</v>
      </c>
      <c r="AK386" s="21">
        <v>0.16953052037755201</v>
      </c>
      <c r="AL386" s="21">
        <v>0.2230367668236205</v>
      </c>
      <c r="AM386" s="21">
        <v>0.2469489749509621</v>
      </c>
    </row>
    <row r="387" spans="2:39" ht="16" x14ac:dyDescent="0.2">
      <c r="B387" s="20" t="s">
        <v>145</v>
      </c>
      <c r="C387" s="21">
        <v>0.12981601855931171</v>
      </c>
      <c r="D387" s="21">
        <v>0.1017431895996702</v>
      </c>
      <c r="E387" s="21">
        <v>0.1703280354219622</v>
      </c>
      <c r="F387" s="21">
        <v>0.2129117878709535</v>
      </c>
      <c r="G387" s="21">
        <v>9.6124533030322659E-2</v>
      </c>
      <c r="H387" s="21">
        <v>7.9770282207308432E-2</v>
      </c>
      <c r="I387" s="21">
        <v>0.1098792422753844</v>
      </c>
      <c r="K387" s="21">
        <v>4.5670943278043288E-2</v>
      </c>
      <c r="L387" s="21">
        <v>0.2100866089464207</v>
      </c>
      <c r="N387" s="21">
        <v>6.7731512141806741E-2</v>
      </c>
      <c r="O387" s="21">
        <v>0.13011237226384831</v>
      </c>
      <c r="P387" s="21">
        <v>7.2212351784086651E-2</v>
      </c>
      <c r="Q387" s="21">
        <v>9.1904683068362664E-2</v>
      </c>
      <c r="R387" s="21">
        <v>2.1351661495549162E-2</v>
      </c>
      <c r="S387" s="21">
        <v>0.1369989581883406</v>
      </c>
      <c r="T387" s="21">
        <v>0.49672545877155638</v>
      </c>
      <c r="U387" s="21">
        <v>0.15571630640450321</v>
      </c>
      <c r="W387" s="21">
        <v>4.2182016473666178E-2</v>
      </c>
      <c r="X387" s="21">
        <v>7.2242947250425543E-2</v>
      </c>
      <c r="Y387" s="21">
        <v>0</v>
      </c>
      <c r="Z387" s="21">
        <v>7.311937092600744E-2</v>
      </c>
      <c r="AA387" s="21">
        <v>6.3053937415646757E-2</v>
      </c>
      <c r="AB387" s="21">
        <v>0.1630527215913668</v>
      </c>
      <c r="AC387" s="21">
        <v>0.25968321250189003</v>
      </c>
      <c r="AD387" s="21">
        <v>0.37046282147613929</v>
      </c>
      <c r="AE387" s="21">
        <v>0</v>
      </c>
      <c r="AG387" s="21">
        <v>0.1023999201365166</v>
      </c>
      <c r="AH387" s="21">
        <v>0.1118445710945396</v>
      </c>
      <c r="AI387" s="21">
        <v>0.13133531556900069</v>
      </c>
      <c r="AJ387" s="21">
        <v>7.1634379801955611E-2</v>
      </c>
      <c r="AK387" s="21">
        <v>0.14490312210227549</v>
      </c>
      <c r="AL387" s="21">
        <v>0</v>
      </c>
      <c r="AM387" s="21">
        <v>0.34003112372438299</v>
      </c>
    </row>
    <row r="389" spans="2:39" ht="64" x14ac:dyDescent="0.2">
      <c r="B389" s="17" t="s">
        <v>196</v>
      </c>
    </row>
    <row r="390" spans="2:39" ht="16" x14ac:dyDescent="0.2">
      <c r="B390" s="18" t="s">
        <v>18</v>
      </c>
    </row>
    <row r="391" spans="2:39" x14ac:dyDescent="0.2">
      <c r="B391" s="13" t="s">
        <v>53</v>
      </c>
      <c r="C391" s="19">
        <v>406</v>
      </c>
      <c r="D391" s="19">
        <v>16</v>
      </c>
      <c r="E391" s="19">
        <v>63</v>
      </c>
      <c r="F391" s="19">
        <v>86</v>
      </c>
      <c r="G391" s="19">
        <v>73</v>
      </c>
      <c r="H391" s="19">
        <v>87</v>
      </c>
      <c r="I391" s="19">
        <v>81</v>
      </c>
      <c r="K391" s="19">
        <v>185</v>
      </c>
      <c r="L391" s="19">
        <v>219</v>
      </c>
      <c r="N391" s="19">
        <v>33</v>
      </c>
      <c r="O391" s="19">
        <v>99</v>
      </c>
      <c r="P391" s="19">
        <v>23</v>
      </c>
      <c r="Q391" s="19">
        <v>12</v>
      </c>
      <c r="R391" s="19">
        <v>38</v>
      </c>
      <c r="S391" s="19">
        <v>132</v>
      </c>
      <c r="T391" s="19">
        <v>15</v>
      </c>
      <c r="U391" s="19">
        <v>54</v>
      </c>
      <c r="W391" s="19">
        <v>28</v>
      </c>
      <c r="X391" s="19">
        <v>72</v>
      </c>
      <c r="Y391" s="19">
        <v>18</v>
      </c>
      <c r="Z391" s="19">
        <v>21</v>
      </c>
      <c r="AA391" s="19">
        <v>69</v>
      </c>
      <c r="AB391" s="19">
        <v>124</v>
      </c>
      <c r="AC391" s="19">
        <v>27</v>
      </c>
      <c r="AD391" s="19">
        <v>40</v>
      </c>
      <c r="AE391" s="19">
        <v>7</v>
      </c>
      <c r="AG391" s="19">
        <v>74</v>
      </c>
      <c r="AH391" s="19">
        <v>89</v>
      </c>
      <c r="AI391" s="19">
        <v>84</v>
      </c>
      <c r="AJ391" s="19">
        <v>54</v>
      </c>
      <c r="AK391" s="19">
        <v>73</v>
      </c>
      <c r="AL391" s="19">
        <v>3</v>
      </c>
      <c r="AM391" s="19">
        <v>29</v>
      </c>
    </row>
    <row r="392" spans="2:39" x14ac:dyDescent="0.2">
      <c r="B392" s="15" t="s">
        <v>54</v>
      </c>
      <c r="C392" s="19">
        <v>406</v>
      </c>
      <c r="D392" s="19">
        <v>44</v>
      </c>
      <c r="E392" s="19">
        <v>69</v>
      </c>
      <c r="F392" s="19">
        <v>69</v>
      </c>
      <c r="G392" s="19">
        <v>62</v>
      </c>
      <c r="H392" s="19">
        <v>65</v>
      </c>
      <c r="I392" s="19">
        <v>96</v>
      </c>
      <c r="K392" s="19">
        <v>196</v>
      </c>
      <c r="L392" s="19">
        <v>208</v>
      </c>
      <c r="N392" s="19">
        <v>37</v>
      </c>
      <c r="O392" s="19">
        <v>101</v>
      </c>
      <c r="P392" s="19">
        <v>26</v>
      </c>
      <c r="Q392" s="19">
        <v>10</v>
      </c>
      <c r="R392" s="19">
        <v>41</v>
      </c>
      <c r="S392" s="19">
        <v>116</v>
      </c>
      <c r="T392" s="19">
        <v>17</v>
      </c>
      <c r="U392" s="19">
        <v>59</v>
      </c>
      <c r="W392" s="19">
        <v>28</v>
      </c>
      <c r="X392" s="19">
        <v>78</v>
      </c>
      <c r="Y392" s="19">
        <v>21</v>
      </c>
      <c r="Z392" s="19">
        <v>26</v>
      </c>
      <c r="AA392" s="19">
        <v>66</v>
      </c>
      <c r="AB392" s="19">
        <v>107</v>
      </c>
      <c r="AC392" s="19">
        <v>35</v>
      </c>
      <c r="AD392" s="19">
        <v>36</v>
      </c>
      <c r="AE392" s="19">
        <v>9</v>
      </c>
      <c r="AG392" s="19">
        <v>67</v>
      </c>
      <c r="AH392" s="19">
        <v>87</v>
      </c>
      <c r="AI392" s="19">
        <v>88</v>
      </c>
      <c r="AJ392" s="19">
        <v>57</v>
      </c>
      <c r="AK392" s="19">
        <v>77</v>
      </c>
      <c r="AL392" s="19">
        <v>3</v>
      </c>
      <c r="AM392" s="19">
        <v>28</v>
      </c>
    </row>
    <row r="393" spans="2:39" ht="16" x14ac:dyDescent="0.2">
      <c r="B393" s="20" t="s">
        <v>187</v>
      </c>
      <c r="C393" s="21">
        <v>8.6351561688770354E-2</v>
      </c>
      <c r="D393" s="21">
        <v>5.1482595113135937E-2</v>
      </c>
      <c r="E393" s="21">
        <v>8.6941926238869136E-2</v>
      </c>
      <c r="F393" s="21">
        <v>5.5971410542217367E-2</v>
      </c>
      <c r="G393" s="21">
        <v>0.10200384622908321</v>
      </c>
      <c r="H393" s="21">
        <v>0.1276281533623598</v>
      </c>
      <c r="I393" s="21">
        <v>8.551381768536824E-2</v>
      </c>
      <c r="K393" s="21">
        <v>0.13509416906352981</v>
      </c>
      <c r="L393" s="21">
        <v>4.1480505338310353E-2</v>
      </c>
      <c r="N393" s="21">
        <v>0.18574485889225639</v>
      </c>
      <c r="O393" s="21">
        <v>4.3647679858636261E-2</v>
      </c>
      <c r="P393" s="21">
        <v>7.4098702126625837E-2</v>
      </c>
      <c r="Q393" s="21">
        <v>0</v>
      </c>
      <c r="R393" s="21">
        <v>0.41417502356724128</v>
      </c>
      <c r="S393" s="21">
        <v>1.9590410146903652E-2</v>
      </c>
      <c r="T393" s="21">
        <v>0</v>
      </c>
      <c r="U393" s="21">
        <v>4.6640099436909187E-2</v>
      </c>
      <c r="W393" s="21">
        <v>4.1861834668362179E-2</v>
      </c>
      <c r="X393" s="21">
        <v>2.714000754779709E-2</v>
      </c>
      <c r="Y393" s="21">
        <v>9.1363903727278775E-2</v>
      </c>
      <c r="Z393" s="21">
        <v>0</v>
      </c>
      <c r="AA393" s="21">
        <v>0.41422012401543912</v>
      </c>
      <c r="AB393" s="21">
        <v>1.449565574069404E-2</v>
      </c>
      <c r="AC393" s="21">
        <v>2.7064622724799071E-2</v>
      </c>
      <c r="AD393" s="21">
        <v>0</v>
      </c>
      <c r="AE393" s="21">
        <v>0</v>
      </c>
      <c r="AG393" s="21">
        <v>8.5749573265864215E-2</v>
      </c>
      <c r="AH393" s="21">
        <v>8.0401497954448939E-2</v>
      </c>
      <c r="AI393" s="21">
        <v>0.1178218576177663</v>
      </c>
      <c r="AJ393" s="21">
        <v>0.1146558246428917</v>
      </c>
      <c r="AK393" s="21">
        <v>4.1582696023978342E-2</v>
      </c>
      <c r="AL393" s="21">
        <v>0</v>
      </c>
      <c r="AM393" s="21">
        <v>8.0801587966224969E-2</v>
      </c>
    </row>
    <row r="394" spans="2:39" ht="16" x14ac:dyDescent="0.2">
      <c r="B394" s="20" t="s">
        <v>188</v>
      </c>
      <c r="C394" s="21">
        <v>8.4429961600850659E-2</v>
      </c>
      <c r="D394" s="21">
        <v>0.12273779246056429</v>
      </c>
      <c r="E394" s="21">
        <v>0.12046701063645</v>
      </c>
      <c r="F394" s="21">
        <v>0.10428993373490041</v>
      </c>
      <c r="G394" s="21">
        <v>2.5783567233244969E-2</v>
      </c>
      <c r="H394" s="21">
        <v>4.6279652013660258E-2</v>
      </c>
      <c r="I394" s="21">
        <v>9.0924156836533973E-2</v>
      </c>
      <c r="K394" s="21">
        <v>5.9489380272409943E-2</v>
      </c>
      <c r="L394" s="21">
        <v>0.1086849952212421</v>
      </c>
      <c r="N394" s="21">
        <v>0.13932787862721949</v>
      </c>
      <c r="O394" s="21">
        <v>9.0052149252988822E-2</v>
      </c>
      <c r="P394" s="21">
        <v>0</v>
      </c>
      <c r="Q394" s="21">
        <v>7.1075987682754874E-2</v>
      </c>
      <c r="R394" s="21">
        <v>0.21293120844175659</v>
      </c>
      <c r="S394" s="21">
        <v>3.8602737037676582E-2</v>
      </c>
      <c r="T394" s="21">
        <v>0</v>
      </c>
      <c r="U394" s="21">
        <v>0.1059414785271673</v>
      </c>
      <c r="W394" s="21">
        <v>2.4142888713004039E-2</v>
      </c>
      <c r="X394" s="21">
        <v>0.10027027855121259</v>
      </c>
      <c r="Y394" s="21">
        <v>0.12638583173448051</v>
      </c>
      <c r="Z394" s="21">
        <v>0.1032713609116965</v>
      </c>
      <c r="AA394" s="21">
        <v>0.24482246905253691</v>
      </c>
      <c r="AB394" s="21">
        <v>3.3577385844422721E-2</v>
      </c>
      <c r="AC394" s="21">
        <v>0</v>
      </c>
      <c r="AD394" s="21">
        <v>1.9302486544946248E-2</v>
      </c>
      <c r="AE394" s="21">
        <v>0</v>
      </c>
      <c r="AG394" s="21">
        <v>0.1012714177158832</v>
      </c>
      <c r="AH394" s="21">
        <v>9.3607445765645919E-2</v>
      </c>
      <c r="AI394" s="21">
        <v>6.6035351588830005E-2</v>
      </c>
      <c r="AJ394" s="21">
        <v>4.8793011144646882E-2</v>
      </c>
      <c r="AK394" s="21">
        <v>7.7080574518657324E-2</v>
      </c>
      <c r="AL394" s="21">
        <v>0.35090186250455041</v>
      </c>
      <c r="AM394" s="21">
        <v>0.1405581869066973</v>
      </c>
    </row>
    <row r="395" spans="2:39" ht="16" x14ac:dyDescent="0.2">
      <c r="B395" s="20" t="s">
        <v>189</v>
      </c>
      <c r="C395" s="21">
        <v>0.10018776751286169</v>
      </c>
      <c r="D395" s="21">
        <v>0.2089112939677219</v>
      </c>
      <c r="E395" s="21">
        <v>0.11886473775148231</v>
      </c>
      <c r="F395" s="21">
        <v>0.1169572346965128</v>
      </c>
      <c r="G395" s="21">
        <v>7.2930509306078944E-2</v>
      </c>
      <c r="H395" s="21">
        <v>0.11437088134411851</v>
      </c>
      <c r="I395" s="21">
        <v>3.332535376013647E-2</v>
      </c>
      <c r="K395" s="21">
        <v>0.12491233338858319</v>
      </c>
      <c r="L395" s="21">
        <v>7.1949653330402832E-2</v>
      </c>
      <c r="N395" s="21">
        <v>0.16371210748795931</v>
      </c>
      <c r="O395" s="21">
        <v>0.10501677878958431</v>
      </c>
      <c r="P395" s="21">
        <v>8.626995698578542E-2</v>
      </c>
      <c r="Q395" s="21">
        <v>0.12559147024530229</v>
      </c>
      <c r="R395" s="21">
        <v>0.12029607794273151</v>
      </c>
      <c r="S395" s="21">
        <v>9.2562543579940385E-2</v>
      </c>
      <c r="T395" s="21">
        <v>7.4689275744037331E-2</v>
      </c>
      <c r="U395" s="21">
        <v>6.2881531339087776E-2</v>
      </c>
      <c r="W395" s="21">
        <v>6.2335304779917992E-2</v>
      </c>
      <c r="X395" s="21">
        <v>8.9542033345819408E-2</v>
      </c>
      <c r="Y395" s="21">
        <v>4.4921761356264973E-2</v>
      </c>
      <c r="Z395" s="21">
        <v>2.325772632924037E-2</v>
      </c>
      <c r="AA395" s="21">
        <v>0.1808976509161819</v>
      </c>
      <c r="AB395" s="21">
        <v>9.9867653989735988E-2</v>
      </c>
      <c r="AC395" s="21">
        <v>0.1169432811146869</v>
      </c>
      <c r="AD395" s="21">
        <v>7.899907152363056E-2</v>
      </c>
      <c r="AE395" s="21">
        <v>9.7304455870526746E-2</v>
      </c>
      <c r="AG395" s="21">
        <v>5.89422479332865E-2</v>
      </c>
      <c r="AH395" s="21">
        <v>9.2876775342583345E-2</v>
      </c>
      <c r="AI395" s="21">
        <v>9.6953844491412644E-2</v>
      </c>
      <c r="AJ395" s="21">
        <v>6.8358923639048136E-2</v>
      </c>
      <c r="AK395" s="21">
        <v>0.17195364240987959</v>
      </c>
      <c r="AL395" s="21">
        <v>0</v>
      </c>
      <c r="AM395" s="21">
        <v>0.1107377302513973</v>
      </c>
    </row>
    <row r="396" spans="2:39" ht="16" x14ac:dyDescent="0.2">
      <c r="B396" s="20" t="s">
        <v>190</v>
      </c>
      <c r="C396" s="21">
        <v>0.1257747475415161</v>
      </c>
      <c r="D396" s="21">
        <v>0.2532680483185869</v>
      </c>
      <c r="E396" s="21">
        <v>6.2778605716960839E-2</v>
      </c>
      <c r="F396" s="21">
        <v>0.1440201189496966</v>
      </c>
      <c r="G396" s="21">
        <v>7.8785952351852401E-2</v>
      </c>
      <c r="H396" s="21">
        <v>7.8594295141864001E-2</v>
      </c>
      <c r="I396" s="21">
        <v>0.16179880129092589</v>
      </c>
      <c r="K396" s="21">
        <v>0.13576338855226849</v>
      </c>
      <c r="L396" s="21">
        <v>0.117668096303641</v>
      </c>
      <c r="N396" s="21">
        <v>0.1037071558731056</v>
      </c>
      <c r="O396" s="21">
        <v>0.10984556028352919</v>
      </c>
      <c r="P396" s="21">
        <v>4.5304723103958069E-2</v>
      </c>
      <c r="Q396" s="21">
        <v>0</v>
      </c>
      <c r="R396" s="21">
        <v>0.16088717393693169</v>
      </c>
      <c r="S396" s="21">
        <v>0.12574287252038599</v>
      </c>
      <c r="T396" s="21">
        <v>0.20727737600734369</v>
      </c>
      <c r="U396" s="21">
        <v>0.17581760360647719</v>
      </c>
      <c r="W396" s="21">
        <v>0.2142882579744107</v>
      </c>
      <c r="X396" s="21">
        <v>0.1021256832655224</v>
      </c>
      <c r="Y396" s="21">
        <v>7.3818682230240781E-2</v>
      </c>
      <c r="Z396" s="21">
        <v>6.1207712556419061E-2</v>
      </c>
      <c r="AA396" s="21">
        <v>8.5557961881261343E-2</v>
      </c>
      <c r="AB396" s="21">
        <v>0.1207227078931903</v>
      </c>
      <c r="AC396" s="21">
        <v>0.19790577635653181</v>
      </c>
      <c r="AD396" s="21">
        <v>0.23340544614380571</v>
      </c>
      <c r="AE396" s="21">
        <v>0</v>
      </c>
      <c r="AG396" s="21">
        <v>9.227403097954541E-2</v>
      </c>
      <c r="AH396" s="21">
        <v>0.19929325827070329</v>
      </c>
      <c r="AI396" s="21">
        <v>5.6414247477138607E-2</v>
      </c>
      <c r="AJ396" s="21">
        <v>0.14490889516545169</v>
      </c>
      <c r="AK396" s="21">
        <v>0.1105095367613428</v>
      </c>
      <c r="AL396" s="21">
        <v>0</v>
      </c>
      <c r="AM396" s="21">
        <v>0.2122897505943894</v>
      </c>
    </row>
    <row r="397" spans="2:39" ht="16" x14ac:dyDescent="0.2">
      <c r="B397" s="20" t="s">
        <v>191</v>
      </c>
      <c r="C397" s="21">
        <v>4.7141391241069967E-2</v>
      </c>
      <c r="D397" s="21">
        <v>6.2860976266608581E-2</v>
      </c>
      <c r="E397" s="21">
        <v>6.6905537948480587E-2</v>
      </c>
      <c r="F397" s="21">
        <v>1.1275975640124881E-2</v>
      </c>
      <c r="G397" s="21">
        <v>4.5664631699070077E-2</v>
      </c>
      <c r="H397" s="21">
        <v>7.9928700934342525E-2</v>
      </c>
      <c r="I397" s="21">
        <v>3.0391065260598489E-2</v>
      </c>
      <c r="K397" s="21">
        <v>6.960309223605933E-2</v>
      </c>
      <c r="L397" s="21">
        <v>2.653780671073637E-2</v>
      </c>
      <c r="N397" s="21">
        <v>1.8791780156333392E-2</v>
      </c>
      <c r="O397" s="21">
        <v>7.4606542994910999E-2</v>
      </c>
      <c r="P397" s="21">
        <v>6.9208007652970402E-2</v>
      </c>
      <c r="Q397" s="21">
        <v>0</v>
      </c>
      <c r="R397" s="21">
        <v>1.785861789248731E-2</v>
      </c>
      <c r="S397" s="21">
        <v>3.2750111734598672E-2</v>
      </c>
      <c r="T397" s="21">
        <v>5.0457422672145383E-2</v>
      </c>
      <c r="U397" s="21">
        <v>6.313622614346126E-2</v>
      </c>
      <c r="W397" s="21">
        <v>7.6372523905473597E-2</v>
      </c>
      <c r="X397" s="21">
        <v>5.8032749659266532E-2</v>
      </c>
      <c r="Y397" s="21">
        <v>8.5333663976425847E-2</v>
      </c>
      <c r="Z397" s="21">
        <v>0</v>
      </c>
      <c r="AA397" s="21">
        <v>1.835458499019104E-2</v>
      </c>
      <c r="AB397" s="21">
        <v>4.2366077792534151E-2</v>
      </c>
      <c r="AC397" s="21">
        <v>2.930406403468825E-2</v>
      </c>
      <c r="AD397" s="21">
        <v>0.10813156169014181</v>
      </c>
      <c r="AE397" s="21">
        <v>0</v>
      </c>
      <c r="AG397" s="21">
        <v>4.6713299008690187E-2</v>
      </c>
      <c r="AH397" s="21">
        <v>0.1023741336394004</v>
      </c>
      <c r="AI397" s="21">
        <v>4.4325508636019938E-2</v>
      </c>
      <c r="AJ397" s="21">
        <v>0</v>
      </c>
      <c r="AK397" s="21">
        <v>3.4235725591847697E-2</v>
      </c>
      <c r="AL397" s="21">
        <v>0</v>
      </c>
      <c r="AM397" s="21">
        <v>2.0592831795433839E-2</v>
      </c>
    </row>
    <row r="398" spans="2:39" ht="16" x14ac:dyDescent="0.2">
      <c r="B398" s="20" t="s">
        <v>192</v>
      </c>
      <c r="C398" s="21">
        <v>6.8743590472274588E-2</v>
      </c>
      <c r="D398" s="21">
        <v>7.5451038004845428E-2</v>
      </c>
      <c r="E398" s="21">
        <v>9.0477024478688509E-2</v>
      </c>
      <c r="F398" s="21">
        <v>5.5885605244363389E-2</v>
      </c>
      <c r="G398" s="21">
        <v>8.7565852758659121E-2</v>
      </c>
      <c r="H398" s="21">
        <v>4.495484705861208E-2</v>
      </c>
      <c r="I398" s="21">
        <v>6.3400958217927877E-2</v>
      </c>
      <c r="K398" s="21">
        <v>6.5102541762976127E-2</v>
      </c>
      <c r="L398" s="21">
        <v>7.2852814723671278E-2</v>
      </c>
      <c r="N398" s="21">
        <v>7.7381247270614142E-2</v>
      </c>
      <c r="O398" s="21">
        <v>4.9842955263428419E-2</v>
      </c>
      <c r="P398" s="21">
        <v>0.36151631627782999</v>
      </c>
      <c r="Q398" s="21">
        <v>0.30401431135947748</v>
      </c>
      <c r="R398" s="21">
        <v>3.1148575227753359E-2</v>
      </c>
      <c r="S398" s="21">
        <v>2.3798247949762669E-2</v>
      </c>
      <c r="T398" s="21">
        <v>0</v>
      </c>
      <c r="U398" s="21">
        <v>6.0465796400625861E-2</v>
      </c>
      <c r="W398" s="21">
        <v>0.1444193769118812</v>
      </c>
      <c r="X398" s="21">
        <v>5.9669949547528689E-2</v>
      </c>
      <c r="Y398" s="21">
        <v>0.28451368941732041</v>
      </c>
      <c r="Z398" s="21">
        <v>8.9340392634745122E-2</v>
      </c>
      <c r="AA398" s="21">
        <v>1.9260554706147341E-2</v>
      </c>
      <c r="AB398" s="21">
        <v>3.5332960033140307E-2</v>
      </c>
      <c r="AC398" s="21">
        <v>3.8401388474394997E-2</v>
      </c>
      <c r="AD398" s="21">
        <v>1.4576808412398921E-2</v>
      </c>
      <c r="AE398" s="21">
        <v>0.43986377177733421</v>
      </c>
      <c r="AG398" s="21">
        <v>3.8380368830008248E-2</v>
      </c>
      <c r="AH398" s="21">
        <v>4.6967578752817422E-2</v>
      </c>
      <c r="AI398" s="21">
        <v>0.15031593700649321</v>
      </c>
      <c r="AJ398" s="21">
        <v>5.2369207142053419E-2</v>
      </c>
      <c r="AK398" s="21">
        <v>5.272214337873727E-2</v>
      </c>
      <c r="AL398" s="21">
        <v>0.2230367668236205</v>
      </c>
      <c r="AM398" s="21">
        <v>1.478352544913673E-2</v>
      </c>
    </row>
    <row r="399" spans="2:39" ht="16" x14ac:dyDescent="0.2">
      <c r="B399" s="20" t="s">
        <v>193</v>
      </c>
      <c r="C399" s="21">
        <v>0.44337976664153461</v>
      </c>
      <c r="D399" s="21">
        <v>0.13681993423512759</v>
      </c>
      <c r="E399" s="21">
        <v>0.38326927053210108</v>
      </c>
      <c r="F399" s="21">
        <v>0.44399401853028531</v>
      </c>
      <c r="G399" s="21">
        <v>0.56890114170102679</v>
      </c>
      <c r="H399" s="21">
        <v>0.48842265625618908</v>
      </c>
      <c r="I399" s="21">
        <v>0.51361375369696305</v>
      </c>
      <c r="K399" s="21">
        <v>0.40548854275014029</v>
      </c>
      <c r="L399" s="21">
        <v>0.47937634045594418</v>
      </c>
      <c r="N399" s="21">
        <v>0.31133497169251168</v>
      </c>
      <c r="O399" s="21">
        <v>0.51984136537767089</v>
      </c>
      <c r="P399" s="21">
        <v>0.36360229385283033</v>
      </c>
      <c r="Q399" s="21">
        <v>0.40741354764410248</v>
      </c>
      <c r="R399" s="21">
        <v>2.1351661495549162E-2</v>
      </c>
      <c r="S399" s="21">
        <v>0.64121392057397009</v>
      </c>
      <c r="T399" s="21">
        <v>0.1673753432148635</v>
      </c>
      <c r="U399" s="21">
        <v>0.41788375470096989</v>
      </c>
      <c r="W399" s="21">
        <v>0.43657981304695043</v>
      </c>
      <c r="X399" s="21">
        <v>0.55391107630840675</v>
      </c>
      <c r="Y399" s="21">
        <v>0.29366246755798903</v>
      </c>
      <c r="Z399" s="21">
        <v>0.68888396778037753</v>
      </c>
      <c r="AA399" s="21">
        <v>1.3202685557692721E-2</v>
      </c>
      <c r="AB399" s="21">
        <v>0.62570252614296795</v>
      </c>
      <c r="AC399" s="21">
        <v>0.43045726157437908</v>
      </c>
      <c r="AD399" s="21">
        <v>0.37620347989372022</v>
      </c>
      <c r="AE399" s="21">
        <v>0.46283177235213913</v>
      </c>
      <c r="AG399" s="21">
        <v>0.53187247244552838</v>
      </c>
      <c r="AH399" s="21">
        <v>0.34787156969951583</v>
      </c>
      <c r="AI399" s="21">
        <v>0.4600735836533224</v>
      </c>
      <c r="AJ399" s="21">
        <v>0.50254375231111836</v>
      </c>
      <c r="AK399" s="21">
        <v>0.47880068763515149</v>
      </c>
      <c r="AL399" s="21">
        <v>0.42606137067182909</v>
      </c>
      <c r="AM399" s="21">
        <v>0.25597559678543191</v>
      </c>
    </row>
    <row r="400" spans="2:39" ht="16" x14ac:dyDescent="0.2">
      <c r="B400" s="20" t="s">
        <v>145</v>
      </c>
      <c r="C400" s="21">
        <v>4.399121330112192E-2</v>
      </c>
      <c r="D400" s="21">
        <v>8.8468321633409161E-2</v>
      </c>
      <c r="E400" s="21">
        <v>7.0295886696968027E-2</v>
      </c>
      <c r="F400" s="21">
        <v>6.7605702661899192E-2</v>
      </c>
      <c r="G400" s="21">
        <v>1.8364498720984439E-2</v>
      </c>
      <c r="H400" s="21">
        <v>1.9820813888853921E-2</v>
      </c>
      <c r="I400" s="21">
        <v>2.1032093251546018E-2</v>
      </c>
      <c r="K400" s="21">
        <v>4.5465519740325354E-3</v>
      </c>
      <c r="L400" s="21">
        <v>8.1449787916051744E-2</v>
      </c>
      <c r="N400" s="21">
        <v>0</v>
      </c>
      <c r="O400" s="21">
        <v>7.1469681792510854E-3</v>
      </c>
      <c r="P400" s="21">
        <v>0</v>
      </c>
      <c r="Q400" s="21">
        <v>9.1904683068362664E-2</v>
      </c>
      <c r="R400" s="21">
        <v>2.1351661495549162E-2</v>
      </c>
      <c r="S400" s="21">
        <v>2.5739156456761909E-2</v>
      </c>
      <c r="T400" s="21">
        <v>0.50020058236161014</v>
      </c>
      <c r="U400" s="21">
        <v>6.7233509845301645E-2</v>
      </c>
      <c r="W400" s="21">
        <v>0</v>
      </c>
      <c r="X400" s="21">
        <v>9.3082217744465123E-3</v>
      </c>
      <c r="Y400" s="21">
        <v>0</v>
      </c>
      <c r="Z400" s="21">
        <v>3.4038839787521327E-2</v>
      </c>
      <c r="AA400" s="21">
        <v>2.3683968880549699E-2</v>
      </c>
      <c r="AB400" s="21">
        <v>2.793503256331473E-2</v>
      </c>
      <c r="AC400" s="21">
        <v>0.15992360572051981</v>
      </c>
      <c r="AD400" s="21">
        <v>0.1693811457913566</v>
      </c>
      <c r="AE400" s="21">
        <v>0</v>
      </c>
      <c r="AG400" s="21">
        <v>4.4796589821193833E-2</v>
      </c>
      <c r="AH400" s="21">
        <v>3.6607740574884778E-2</v>
      </c>
      <c r="AI400" s="21">
        <v>8.0596695290167282E-3</v>
      </c>
      <c r="AJ400" s="21">
        <v>6.8370385954789878E-2</v>
      </c>
      <c r="AK400" s="21">
        <v>3.3114993680405151E-2</v>
      </c>
      <c r="AL400" s="21">
        <v>0</v>
      </c>
      <c r="AM400" s="21">
        <v>0.16426079025128851</v>
      </c>
    </row>
    <row r="402" spans="2:39" ht="64" x14ac:dyDescent="0.2">
      <c r="B402" s="17" t="s">
        <v>197</v>
      </c>
    </row>
    <row r="403" spans="2:39" ht="16" x14ac:dyDescent="0.2">
      <c r="B403" s="18" t="s">
        <v>18</v>
      </c>
    </row>
    <row r="404" spans="2:39" x14ac:dyDescent="0.2">
      <c r="B404" s="13" t="s">
        <v>53</v>
      </c>
      <c r="C404" s="19">
        <v>406</v>
      </c>
      <c r="D404" s="19">
        <v>16</v>
      </c>
      <c r="E404" s="19">
        <v>63</v>
      </c>
      <c r="F404" s="19">
        <v>86</v>
      </c>
      <c r="G404" s="19">
        <v>73</v>
      </c>
      <c r="H404" s="19">
        <v>87</v>
      </c>
      <c r="I404" s="19">
        <v>81</v>
      </c>
      <c r="K404" s="19">
        <v>185</v>
      </c>
      <c r="L404" s="19">
        <v>219</v>
      </c>
      <c r="N404" s="19">
        <v>33</v>
      </c>
      <c r="O404" s="19">
        <v>99</v>
      </c>
      <c r="P404" s="19">
        <v>23</v>
      </c>
      <c r="Q404" s="19">
        <v>12</v>
      </c>
      <c r="R404" s="19">
        <v>38</v>
      </c>
      <c r="S404" s="19">
        <v>132</v>
      </c>
      <c r="T404" s="19">
        <v>15</v>
      </c>
      <c r="U404" s="19">
        <v>54</v>
      </c>
      <c r="W404" s="19">
        <v>28</v>
      </c>
      <c r="X404" s="19">
        <v>72</v>
      </c>
      <c r="Y404" s="19">
        <v>18</v>
      </c>
      <c r="Z404" s="19">
        <v>21</v>
      </c>
      <c r="AA404" s="19">
        <v>69</v>
      </c>
      <c r="AB404" s="19">
        <v>124</v>
      </c>
      <c r="AC404" s="19">
        <v>27</v>
      </c>
      <c r="AD404" s="19">
        <v>40</v>
      </c>
      <c r="AE404" s="19">
        <v>7</v>
      </c>
      <c r="AG404" s="19">
        <v>74</v>
      </c>
      <c r="AH404" s="19">
        <v>89</v>
      </c>
      <c r="AI404" s="19">
        <v>84</v>
      </c>
      <c r="AJ404" s="19">
        <v>54</v>
      </c>
      <c r="AK404" s="19">
        <v>73</v>
      </c>
      <c r="AL404" s="19">
        <v>3</v>
      </c>
      <c r="AM404" s="19">
        <v>29</v>
      </c>
    </row>
    <row r="405" spans="2:39" x14ac:dyDescent="0.2">
      <c r="B405" s="15" t="s">
        <v>54</v>
      </c>
      <c r="C405" s="19">
        <v>406</v>
      </c>
      <c r="D405" s="19">
        <v>44</v>
      </c>
      <c r="E405" s="19">
        <v>69</v>
      </c>
      <c r="F405" s="19">
        <v>69</v>
      </c>
      <c r="G405" s="19">
        <v>62</v>
      </c>
      <c r="H405" s="19">
        <v>65</v>
      </c>
      <c r="I405" s="19">
        <v>96</v>
      </c>
      <c r="K405" s="19">
        <v>196</v>
      </c>
      <c r="L405" s="19">
        <v>208</v>
      </c>
      <c r="N405" s="19">
        <v>37</v>
      </c>
      <c r="O405" s="19">
        <v>101</v>
      </c>
      <c r="P405" s="19">
        <v>26</v>
      </c>
      <c r="Q405" s="19">
        <v>10</v>
      </c>
      <c r="R405" s="19">
        <v>41</v>
      </c>
      <c r="S405" s="19">
        <v>116</v>
      </c>
      <c r="T405" s="19">
        <v>17</v>
      </c>
      <c r="U405" s="19">
        <v>59</v>
      </c>
      <c r="W405" s="19">
        <v>28</v>
      </c>
      <c r="X405" s="19">
        <v>78</v>
      </c>
      <c r="Y405" s="19">
        <v>21</v>
      </c>
      <c r="Z405" s="19">
        <v>26</v>
      </c>
      <c r="AA405" s="19">
        <v>66</v>
      </c>
      <c r="AB405" s="19">
        <v>107</v>
      </c>
      <c r="AC405" s="19">
        <v>35</v>
      </c>
      <c r="AD405" s="19">
        <v>36</v>
      </c>
      <c r="AE405" s="19">
        <v>9</v>
      </c>
      <c r="AG405" s="19">
        <v>67</v>
      </c>
      <c r="AH405" s="19">
        <v>87</v>
      </c>
      <c r="AI405" s="19">
        <v>88</v>
      </c>
      <c r="AJ405" s="19">
        <v>57</v>
      </c>
      <c r="AK405" s="19">
        <v>77</v>
      </c>
      <c r="AL405" s="19">
        <v>3</v>
      </c>
      <c r="AM405" s="19">
        <v>28</v>
      </c>
    </row>
    <row r="406" spans="2:39" ht="16" x14ac:dyDescent="0.2">
      <c r="B406" s="20" t="s">
        <v>187</v>
      </c>
      <c r="C406" s="21">
        <v>9.2528608001310825E-2</v>
      </c>
      <c r="D406" s="21">
        <v>7.5451038004845428E-2</v>
      </c>
      <c r="E406" s="21">
        <v>9.5270963514992729E-2</v>
      </c>
      <c r="F406" s="21">
        <v>7.3872984563138858E-2</v>
      </c>
      <c r="G406" s="21">
        <v>0.16483826967840751</v>
      </c>
      <c r="H406" s="21">
        <v>7.1313684378473574E-2</v>
      </c>
      <c r="I406" s="21">
        <v>7.9314785380134867E-2</v>
      </c>
      <c r="K406" s="21">
        <v>8.8080042301602282E-2</v>
      </c>
      <c r="L406" s="21">
        <v>9.7635189121220184E-2</v>
      </c>
      <c r="N406" s="21">
        <v>0</v>
      </c>
      <c r="O406" s="21">
        <v>2.7060306536438931E-2</v>
      </c>
      <c r="P406" s="21">
        <v>7.4098702126625837E-2</v>
      </c>
      <c r="Q406" s="21">
        <v>0</v>
      </c>
      <c r="R406" s="21">
        <v>0</v>
      </c>
      <c r="S406" s="21">
        <v>0.25525296576046019</v>
      </c>
      <c r="T406" s="21">
        <v>0</v>
      </c>
      <c r="U406" s="21">
        <v>5.6281021793828621E-2</v>
      </c>
      <c r="W406" s="21">
        <v>0</v>
      </c>
      <c r="X406" s="21">
        <v>5.0350261886986013E-2</v>
      </c>
      <c r="Y406" s="21">
        <v>0.11907657579278309</v>
      </c>
      <c r="Z406" s="21">
        <v>0.16938144590418011</v>
      </c>
      <c r="AA406" s="21">
        <v>0</v>
      </c>
      <c r="AB406" s="21">
        <v>0.25012796661966602</v>
      </c>
      <c r="AC406" s="21">
        <v>0</v>
      </c>
      <c r="AD406" s="21">
        <v>0</v>
      </c>
      <c r="AE406" s="21">
        <v>0</v>
      </c>
      <c r="AG406" s="21">
        <v>9.8922846631787187E-2</v>
      </c>
      <c r="AH406" s="21">
        <v>3.8932121969346131E-2</v>
      </c>
      <c r="AI406" s="21">
        <v>0.1129251615290657</v>
      </c>
      <c r="AJ406" s="21">
        <v>7.4417174304294634E-2</v>
      </c>
      <c r="AK406" s="21">
        <v>0.148253080563096</v>
      </c>
      <c r="AL406" s="21">
        <v>0.35090186250455041</v>
      </c>
      <c r="AM406" s="21">
        <v>3.7976588277707092E-2</v>
      </c>
    </row>
    <row r="407" spans="2:39" ht="16" x14ac:dyDescent="0.2">
      <c r="B407" s="20" t="s">
        <v>188</v>
      </c>
      <c r="C407" s="21">
        <v>0.10620144432484931</v>
      </c>
      <c r="D407" s="21">
        <v>6.1368896230282161E-2</v>
      </c>
      <c r="E407" s="21">
        <v>0.16445999644221071</v>
      </c>
      <c r="F407" s="21">
        <v>0.12929320740837641</v>
      </c>
      <c r="G407" s="21">
        <v>8.8205282033103474E-2</v>
      </c>
      <c r="H407" s="21">
        <v>0.13305325541242599</v>
      </c>
      <c r="I407" s="21">
        <v>6.2053804953234377E-2</v>
      </c>
      <c r="K407" s="21">
        <v>0.13112982204587281</v>
      </c>
      <c r="L407" s="21">
        <v>8.3877964210608863E-2</v>
      </c>
      <c r="N407" s="21">
        <v>0.1016181201247808</v>
      </c>
      <c r="O407" s="21">
        <v>9.2398191006456631E-2</v>
      </c>
      <c r="P407" s="21">
        <v>4.453926870083879E-2</v>
      </c>
      <c r="Q407" s="21">
        <v>8.0913068299809474E-2</v>
      </c>
      <c r="R407" s="21">
        <v>0</v>
      </c>
      <c r="S407" s="21">
        <v>0.21514595050941079</v>
      </c>
      <c r="T407" s="21">
        <v>0</v>
      </c>
      <c r="U407" s="21">
        <v>5.4115993051797331E-2</v>
      </c>
      <c r="W407" s="21">
        <v>0</v>
      </c>
      <c r="X407" s="21">
        <v>0.158268224532114</v>
      </c>
      <c r="Y407" s="21">
        <v>0.12638583173448051</v>
      </c>
      <c r="Z407" s="21">
        <v>9.5024922717851859E-2</v>
      </c>
      <c r="AA407" s="21">
        <v>6.3137389784801356E-3</v>
      </c>
      <c r="AB407" s="21">
        <v>0.2316324944762298</v>
      </c>
      <c r="AC407" s="21">
        <v>0</v>
      </c>
      <c r="AD407" s="21">
        <v>1.4576808412398921E-2</v>
      </c>
      <c r="AE407" s="21">
        <v>0</v>
      </c>
      <c r="AG407" s="21">
        <v>0.1425394089372819</v>
      </c>
      <c r="AH407" s="21">
        <v>7.1884095171919946E-2</v>
      </c>
      <c r="AI407" s="21">
        <v>0.1163424849972144</v>
      </c>
      <c r="AJ407" s="21">
        <v>0.1104770759616759</v>
      </c>
      <c r="AK407" s="21">
        <v>0.1198465128225739</v>
      </c>
      <c r="AL407" s="21">
        <v>0.42606137067182909</v>
      </c>
      <c r="AM407" s="21">
        <v>1.478352544913673E-2</v>
      </c>
    </row>
    <row r="408" spans="2:39" ht="16" x14ac:dyDescent="0.2">
      <c r="B408" s="20" t="s">
        <v>189</v>
      </c>
      <c r="C408" s="21">
        <v>0.13510626752655289</v>
      </c>
      <c r="D408" s="21">
        <v>0.10594610374145</v>
      </c>
      <c r="E408" s="21">
        <v>0.201168002346438</v>
      </c>
      <c r="F408" s="21">
        <v>0.22391878477355451</v>
      </c>
      <c r="G408" s="21">
        <v>0.13421475357624721</v>
      </c>
      <c r="H408" s="21">
        <v>0.14751746839223531</v>
      </c>
      <c r="I408" s="21">
        <v>2.9778314985555571E-2</v>
      </c>
      <c r="K408" s="21">
        <v>0.1289203958106894</v>
      </c>
      <c r="L408" s="21">
        <v>0.13219969465016029</v>
      </c>
      <c r="N408" s="21">
        <v>0.1151930028635275</v>
      </c>
      <c r="O408" s="21">
        <v>7.923601813528923E-2</v>
      </c>
      <c r="P408" s="21">
        <v>9.5583802078999983E-2</v>
      </c>
      <c r="Q408" s="21">
        <v>0.3547585964598296</v>
      </c>
      <c r="R408" s="21">
        <v>7.7795088878968841E-2</v>
      </c>
      <c r="S408" s="21">
        <v>0.24349049687864449</v>
      </c>
      <c r="T408" s="21">
        <v>7.4689275744037331E-2</v>
      </c>
      <c r="U408" s="21">
        <v>6.8745014595547715E-2</v>
      </c>
      <c r="W408" s="21">
        <v>0</v>
      </c>
      <c r="X408" s="21">
        <v>9.8657812441902554E-2</v>
      </c>
      <c r="Y408" s="21">
        <v>8.0592210805233405E-2</v>
      </c>
      <c r="Z408" s="21">
        <v>0.2570472287277315</v>
      </c>
      <c r="AA408" s="21">
        <v>7.0001180738694518E-2</v>
      </c>
      <c r="AB408" s="21">
        <v>0.2201295249162086</v>
      </c>
      <c r="AC408" s="21">
        <v>0.12836246412699151</v>
      </c>
      <c r="AD408" s="21">
        <v>0.14738092854851501</v>
      </c>
      <c r="AE408" s="21">
        <v>9.7304455870526746E-2</v>
      </c>
      <c r="AG408" s="21">
        <v>0.14319702149136759</v>
      </c>
      <c r="AH408" s="21">
        <v>0.1227000537137392</v>
      </c>
      <c r="AI408" s="21">
        <v>0.1072943013285608</v>
      </c>
      <c r="AJ408" s="21">
        <v>0.16662258727986781</v>
      </c>
      <c r="AK408" s="21">
        <v>0.1642575442300169</v>
      </c>
      <c r="AL408" s="21">
        <v>0.2230367668236205</v>
      </c>
      <c r="AM408" s="21">
        <v>8.833547393578399E-2</v>
      </c>
    </row>
    <row r="409" spans="2:39" ht="16" x14ac:dyDescent="0.2">
      <c r="B409" s="20" t="s">
        <v>190</v>
      </c>
      <c r="C409" s="21">
        <v>0.19093596689718381</v>
      </c>
      <c r="D409" s="21">
        <v>0.45580986192201578</v>
      </c>
      <c r="E409" s="21">
        <v>0.2200585374694124</v>
      </c>
      <c r="F409" s="21">
        <v>0.18813187905403389</v>
      </c>
      <c r="G409" s="21">
        <v>0.15297429625055919</v>
      </c>
      <c r="H409" s="21">
        <v>0.1728427331197728</v>
      </c>
      <c r="I409" s="21">
        <v>8.8334846653205693E-2</v>
      </c>
      <c r="K409" s="21">
        <v>0.15626549412995991</v>
      </c>
      <c r="L409" s="21">
        <v>0.22539444435647021</v>
      </c>
      <c r="N409" s="21">
        <v>3.7709758502438663E-2</v>
      </c>
      <c r="O409" s="21">
        <v>0.26463303256118248</v>
      </c>
      <c r="P409" s="21">
        <v>9.4826850723218573E-2</v>
      </c>
      <c r="Q409" s="21">
        <v>0.33027167680648839</v>
      </c>
      <c r="R409" s="21">
        <v>0.142183669905531</v>
      </c>
      <c r="S409" s="21">
        <v>0.12585393544786611</v>
      </c>
      <c r="T409" s="21">
        <v>0.42706980872041822</v>
      </c>
      <c r="U409" s="21">
        <v>0.27383912787873732</v>
      </c>
      <c r="W409" s="21">
        <v>0.1142917614312602</v>
      </c>
      <c r="X409" s="21">
        <v>0.20397499336155389</v>
      </c>
      <c r="Y409" s="21">
        <v>0.21554998844764051</v>
      </c>
      <c r="Z409" s="21">
        <v>0.34758165356573112</v>
      </c>
      <c r="AA409" s="21">
        <v>0.19051635449792681</v>
      </c>
      <c r="AB409" s="21">
        <v>0.13658678973000821</v>
      </c>
      <c r="AC409" s="21">
        <v>0.1204149479637618</v>
      </c>
      <c r="AD409" s="21">
        <v>0.37322362265843001</v>
      </c>
      <c r="AE409" s="21">
        <v>0</v>
      </c>
      <c r="AG409" s="21">
        <v>0.1725428618201772</v>
      </c>
      <c r="AH409" s="21">
        <v>0.250929270388696</v>
      </c>
      <c r="AI409" s="21">
        <v>0.13009633776858689</v>
      </c>
      <c r="AJ409" s="21">
        <v>0.20064732613040889</v>
      </c>
      <c r="AK409" s="21">
        <v>0.17850112128427659</v>
      </c>
      <c r="AL409" s="21">
        <v>0</v>
      </c>
      <c r="AM409" s="21">
        <v>0.27401094016761229</v>
      </c>
    </row>
    <row r="410" spans="2:39" ht="16" x14ac:dyDescent="0.2">
      <c r="B410" s="20" t="s">
        <v>191</v>
      </c>
      <c r="C410" s="21">
        <v>5.4395813611580857E-2</v>
      </c>
      <c r="D410" s="21">
        <v>0</v>
      </c>
      <c r="E410" s="21">
        <v>7.145377734679853E-2</v>
      </c>
      <c r="F410" s="21">
        <v>7.8293115530014404E-2</v>
      </c>
      <c r="G410" s="21">
        <v>1.535322521746587E-2</v>
      </c>
      <c r="H410" s="21">
        <v>6.2791737132262021E-2</v>
      </c>
      <c r="I410" s="21">
        <v>6.9490070243785326E-2</v>
      </c>
      <c r="K410" s="21">
        <v>5.0373641430232367E-2</v>
      </c>
      <c r="L410" s="21">
        <v>5.8718174559444683E-2</v>
      </c>
      <c r="N410" s="21">
        <v>4.618980325716273E-2</v>
      </c>
      <c r="O410" s="21">
        <v>8.3189170109084623E-2</v>
      </c>
      <c r="P410" s="21">
        <v>8.3910524030559958E-2</v>
      </c>
      <c r="Q410" s="21">
        <v>7.1075987682754874E-2</v>
      </c>
      <c r="R410" s="21">
        <v>2.0059116133912661E-2</v>
      </c>
      <c r="S410" s="21">
        <v>2.7569870398014271E-2</v>
      </c>
      <c r="T410" s="21">
        <v>5.0457422672145383E-2</v>
      </c>
      <c r="U410" s="21">
        <v>7.1819742603145539E-2</v>
      </c>
      <c r="W410" s="21">
        <v>0</v>
      </c>
      <c r="X410" s="21">
        <v>0.10223376314211929</v>
      </c>
      <c r="Y410" s="21">
        <v>3.2216510696229522E-2</v>
      </c>
      <c r="Z410" s="21">
        <v>2.996786318848739E-2</v>
      </c>
      <c r="AA410" s="21">
        <v>6.4032341800905626E-2</v>
      </c>
      <c r="AB410" s="21">
        <v>3.39274543096987E-2</v>
      </c>
      <c r="AC410" s="21">
        <v>2.930406403468825E-2</v>
      </c>
      <c r="AD410" s="21">
        <v>0.10620547412383161</v>
      </c>
      <c r="AE410" s="21">
        <v>0</v>
      </c>
      <c r="AG410" s="21">
        <v>4.6424995295653568E-2</v>
      </c>
      <c r="AH410" s="21">
        <v>4.5522116036217267E-2</v>
      </c>
      <c r="AI410" s="21">
        <v>5.889579993485284E-2</v>
      </c>
      <c r="AJ410" s="21">
        <v>2.9634572516540909E-2</v>
      </c>
      <c r="AK410" s="21">
        <v>9.2736934702562251E-2</v>
      </c>
      <c r="AL410" s="21">
        <v>0</v>
      </c>
      <c r="AM410" s="21">
        <v>3.7494499428702047E-2</v>
      </c>
    </row>
    <row r="411" spans="2:39" ht="16" x14ac:dyDescent="0.2">
      <c r="B411" s="20" t="s">
        <v>192</v>
      </c>
      <c r="C411" s="21">
        <v>7.8767466437296083E-2</v>
      </c>
      <c r="D411" s="21">
        <v>0.18979460938459</v>
      </c>
      <c r="E411" s="21">
        <v>6.5646911142840395E-2</v>
      </c>
      <c r="F411" s="21">
        <v>5.2911546039118421E-2</v>
      </c>
      <c r="G411" s="21">
        <v>8.2160817789319621E-2</v>
      </c>
      <c r="H411" s="21">
        <v>8.5246110508789996E-2</v>
      </c>
      <c r="I411" s="21">
        <v>4.9462310166867633E-2</v>
      </c>
      <c r="K411" s="21">
        <v>9.0273510230208673E-2</v>
      </c>
      <c r="L411" s="21">
        <v>6.8763388331272296E-2</v>
      </c>
      <c r="N411" s="21">
        <v>1.5493660413749661E-2</v>
      </c>
      <c r="O411" s="21">
        <v>9.6919489900244099E-2</v>
      </c>
      <c r="P411" s="21">
        <v>0.18106379259749761</v>
      </c>
      <c r="Q411" s="21">
        <v>0</v>
      </c>
      <c r="R411" s="21">
        <v>0.1149236911263203</v>
      </c>
      <c r="S411" s="21">
        <v>6.6813574830994343E-2</v>
      </c>
      <c r="T411" s="21">
        <v>0</v>
      </c>
      <c r="U411" s="21">
        <v>7.5204640024547131E-2</v>
      </c>
      <c r="W411" s="21">
        <v>1.9905603195350501E-2</v>
      </c>
      <c r="X411" s="21">
        <v>8.0907241990188117E-2</v>
      </c>
      <c r="Y411" s="21">
        <v>0.21721702684769481</v>
      </c>
      <c r="Z411" s="21">
        <v>2.787751497001062E-2</v>
      </c>
      <c r="AA411" s="21">
        <v>9.3057521310352623E-2</v>
      </c>
      <c r="AB411" s="21">
        <v>5.062281740838729E-2</v>
      </c>
      <c r="AC411" s="21">
        <v>7.2071226588558315E-2</v>
      </c>
      <c r="AD411" s="21">
        <v>0.1003288301981123</v>
      </c>
      <c r="AE411" s="21">
        <v>0.23988295798388051</v>
      </c>
      <c r="AG411" s="21">
        <v>8.4105465748252325E-2</v>
      </c>
      <c r="AH411" s="21">
        <v>0.1150861206620277</v>
      </c>
      <c r="AI411" s="21">
        <v>8.5959959504012362E-2</v>
      </c>
      <c r="AJ411" s="21">
        <v>2.4163501210479669E-2</v>
      </c>
      <c r="AK411" s="21">
        <v>9.6224882015162855E-2</v>
      </c>
      <c r="AL411" s="21">
        <v>0</v>
      </c>
      <c r="AM411" s="21">
        <v>0</v>
      </c>
    </row>
    <row r="412" spans="2:39" ht="16" x14ac:dyDescent="0.2">
      <c r="B412" s="20" t="s">
        <v>193</v>
      </c>
      <c r="C412" s="21">
        <v>0.27030101191658562</v>
      </c>
      <c r="D412" s="21">
        <v>0</v>
      </c>
      <c r="E412" s="21">
        <v>0.1001399588884567</v>
      </c>
      <c r="F412" s="21">
        <v>0.1382705307474966</v>
      </c>
      <c r="G412" s="21">
        <v>0.29672728098440632</v>
      </c>
      <c r="H412" s="21">
        <v>0.29627853145641181</v>
      </c>
      <c r="I412" s="21">
        <v>0.57467550796815936</v>
      </c>
      <c r="K412" s="21">
        <v>0.32299196580420741</v>
      </c>
      <c r="L412" s="21">
        <v>0.2235775646984651</v>
      </c>
      <c r="N412" s="21">
        <v>0.68379565483834059</v>
      </c>
      <c r="O412" s="21">
        <v>0.28712624539022952</v>
      </c>
      <c r="P412" s="21">
        <v>0.39906943106213072</v>
      </c>
      <c r="Q412" s="21">
        <v>7.1075987682754874E-2</v>
      </c>
      <c r="R412" s="21">
        <v>0.61339783953682736</v>
      </c>
      <c r="S412" s="21">
        <v>3.366225346489371E-2</v>
      </c>
      <c r="T412" s="21">
        <v>4.7151908541508733E-2</v>
      </c>
      <c r="U412" s="21">
        <v>0.25156968661206891</v>
      </c>
      <c r="W412" s="21">
        <v>0.8658026353733892</v>
      </c>
      <c r="X412" s="21">
        <v>0.27560715114578987</v>
      </c>
      <c r="Y412" s="21">
        <v>0.20896185567593839</v>
      </c>
      <c r="Z412" s="21">
        <v>0</v>
      </c>
      <c r="AA412" s="21">
        <v>0.54603278721260573</v>
      </c>
      <c r="AB412" s="21">
        <v>2.268631753449496E-2</v>
      </c>
      <c r="AC412" s="21">
        <v>0.29257708215893991</v>
      </c>
      <c r="AD412" s="21">
        <v>0.1316580959715008</v>
      </c>
      <c r="AE412" s="21">
        <v>0.6628125861455928</v>
      </c>
      <c r="AG412" s="21">
        <v>0.22975089942319471</v>
      </c>
      <c r="AH412" s="21">
        <v>0.30447016101978652</v>
      </c>
      <c r="AI412" s="21">
        <v>0.33080761653022422</v>
      </c>
      <c r="AJ412" s="21">
        <v>0.3470248463965242</v>
      </c>
      <c r="AK412" s="21">
        <v>0.13871429465043381</v>
      </c>
      <c r="AL412" s="21">
        <v>0</v>
      </c>
      <c r="AM412" s="21">
        <v>0.30289111681716641</v>
      </c>
    </row>
    <row r="413" spans="2:39" ht="16" x14ac:dyDescent="0.2">
      <c r="B413" s="20" t="s">
        <v>145</v>
      </c>
      <c r="C413" s="21">
        <v>7.1763421284640486E-2</v>
      </c>
      <c r="D413" s="21">
        <v>0.11162949071681651</v>
      </c>
      <c r="E413" s="21">
        <v>8.1801852848850831E-2</v>
      </c>
      <c r="F413" s="21">
        <v>0.11530795188426669</v>
      </c>
      <c r="G413" s="21">
        <v>6.5526074470491011E-2</v>
      </c>
      <c r="H413" s="21">
        <v>3.0956479599628769E-2</v>
      </c>
      <c r="I413" s="21">
        <v>4.6890359649057127E-2</v>
      </c>
      <c r="K413" s="21">
        <v>3.1965128247227047E-2</v>
      </c>
      <c r="L413" s="21">
        <v>0.1098335800723584</v>
      </c>
      <c r="N413" s="21">
        <v>0</v>
      </c>
      <c r="O413" s="21">
        <v>6.9437546361074451E-2</v>
      </c>
      <c r="P413" s="21">
        <v>2.6907628680128581E-2</v>
      </c>
      <c r="Q413" s="21">
        <v>9.1904683068362664E-2</v>
      </c>
      <c r="R413" s="21">
        <v>3.1640594418439909E-2</v>
      </c>
      <c r="S413" s="21">
        <v>3.2210952709716092E-2</v>
      </c>
      <c r="T413" s="21">
        <v>0.40063158432189039</v>
      </c>
      <c r="U413" s="21">
        <v>0.14842477344032759</v>
      </c>
      <c r="W413" s="21">
        <v>0</v>
      </c>
      <c r="X413" s="21">
        <v>3.0000551499346089E-2</v>
      </c>
      <c r="Y413" s="21">
        <v>0</v>
      </c>
      <c r="Z413" s="21">
        <v>7.311937092600744E-2</v>
      </c>
      <c r="AA413" s="21">
        <v>3.004607546103457E-2</v>
      </c>
      <c r="AB413" s="21">
        <v>5.4286635005306672E-2</v>
      </c>
      <c r="AC413" s="21">
        <v>0.35727021512705998</v>
      </c>
      <c r="AD413" s="21">
        <v>0.12662624008721149</v>
      </c>
      <c r="AE413" s="21">
        <v>0</v>
      </c>
      <c r="AG413" s="21">
        <v>8.2516500652285441E-2</v>
      </c>
      <c r="AH413" s="21">
        <v>5.0476061038267107E-2</v>
      </c>
      <c r="AI413" s="21">
        <v>5.76783384074828E-2</v>
      </c>
      <c r="AJ413" s="21">
        <v>4.7012916200207998E-2</v>
      </c>
      <c r="AK413" s="21">
        <v>6.1465629731877462E-2</v>
      </c>
      <c r="AL413" s="21">
        <v>0</v>
      </c>
      <c r="AM413" s="21">
        <v>0.24450785592389129</v>
      </c>
    </row>
    <row r="415" spans="2:39" ht="64" x14ac:dyDescent="0.2">
      <c r="B415" s="17" t="s">
        <v>198</v>
      </c>
    </row>
    <row r="416" spans="2:39" ht="16" x14ac:dyDescent="0.2">
      <c r="B416" s="18" t="s">
        <v>18</v>
      </c>
    </row>
    <row r="417" spans="2:39" x14ac:dyDescent="0.2">
      <c r="B417" s="13" t="s">
        <v>53</v>
      </c>
      <c r="C417" s="19">
        <v>406</v>
      </c>
      <c r="D417" s="19">
        <v>16</v>
      </c>
      <c r="E417" s="19">
        <v>63</v>
      </c>
      <c r="F417" s="19">
        <v>86</v>
      </c>
      <c r="G417" s="19">
        <v>73</v>
      </c>
      <c r="H417" s="19">
        <v>87</v>
      </c>
      <c r="I417" s="19">
        <v>81</v>
      </c>
      <c r="K417" s="19">
        <v>185</v>
      </c>
      <c r="L417" s="19">
        <v>219</v>
      </c>
      <c r="N417" s="19">
        <v>33</v>
      </c>
      <c r="O417" s="19">
        <v>99</v>
      </c>
      <c r="P417" s="19">
        <v>23</v>
      </c>
      <c r="Q417" s="19">
        <v>12</v>
      </c>
      <c r="R417" s="19">
        <v>38</v>
      </c>
      <c r="S417" s="19">
        <v>132</v>
      </c>
      <c r="T417" s="19">
        <v>15</v>
      </c>
      <c r="U417" s="19">
        <v>54</v>
      </c>
      <c r="W417" s="19">
        <v>28</v>
      </c>
      <c r="X417" s="19">
        <v>72</v>
      </c>
      <c r="Y417" s="19">
        <v>18</v>
      </c>
      <c r="Z417" s="19">
        <v>21</v>
      </c>
      <c r="AA417" s="19">
        <v>69</v>
      </c>
      <c r="AB417" s="19">
        <v>124</v>
      </c>
      <c r="AC417" s="19">
        <v>27</v>
      </c>
      <c r="AD417" s="19">
        <v>40</v>
      </c>
      <c r="AE417" s="19">
        <v>7</v>
      </c>
      <c r="AG417" s="19">
        <v>74</v>
      </c>
      <c r="AH417" s="19">
        <v>89</v>
      </c>
      <c r="AI417" s="19">
        <v>84</v>
      </c>
      <c r="AJ417" s="19">
        <v>54</v>
      </c>
      <c r="AK417" s="19">
        <v>73</v>
      </c>
      <c r="AL417" s="19">
        <v>3</v>
      </c>
      <c r="AM417" s="19">
        <v>29</v>
      </c>
    </row>
    <row r="418" spans="2:39" x14ac:dyDescent="0.2">
      <c r="B418" s="15" t="s">
        <v>54</v>
      </c>
      <c r="C418" s="19">
        <v>406</v>
      </c>
      <c r="D418" s="19">
        <v>44</v>
      </c>
      <c r="E418" s="19">
        <v>69</v>
      </c>
      <c r="F418" s="19">
        <v>69</v>
      </c>
      <c r="G418" s="19">
        <v>62</v>
      </c>
      <c r="H418" s="19">
        <v>65</v>
      </c>
      <c r="I418" s="19">
        <v>96</v>
      </c>
      <c r="K418" s="19">
        <v>196</v>
      </c>
      <c r="L418" s="19">
        <v>208</v>
      </c>
      <c r="N418" s="19">
        <v>37</v>
      </c>
      <c r="O418" s="19">
        <v>101</v>
      </c>
      <c r="P418" s="19">
        <v>26</v>
      </c>
      <c r="Q418" s="19">
        <v>10</v>
      </c>
      <c r="R418" s="19">
        <v>41</v>
      </c>
      <c r="S418" s="19">
        <v>116</v>
      </c>
      <c r="T418" s="19">
        <v>17</v>
      </c>
      <c r="U418" s="19">
        <v>59</v>
      </c>
      <c r="W418" s="19">
        <v>28</v>
      </c>
      <c r="X418" s="19">
        <v>78</v>
      </c>
      <c r="Y418" s="19">
        <v>21</v>
      </c>
      <c r="Z418" s="19">
        <v>26</v>
      </c>
      <c r="AA418" s="19">
        <v>66</v>
      </c>
      <c r="AB418" s="19">
        <v>107</v>
      </c>
      <c r="AC418" s="19">
        <v>35</v>
      </c>
      <c r="AD418" s="19">
        <v>36</v>
      </c>
      <c r="AE418" s="19">
        <v>9</v>
      </c>
      <c r="AG418" s="19">
        <v>67</v>
      </c>
      <c r="AH418" s="19">
        <v>87</v>
      </c>
      <c r="AI418" s="19">
        <v>88</v>
      </c>
      <c r="AJ418" s="19">
        <v>57</v>
      </c>
      <c r="AK418" s="19">
        <v>77</v>
      </c>
      <c r="AL418" s="19">
        <v>3</v>
      </c>
      <c r="AM418" s="19">
        <v>28</v>
      </c>
    </row>
    <row r="419" spans="2:39" ht="16" x14ac:dyDescent="0.2">
      <c r="B419" s="20" t="s">
        <v>187</v>
      </c>
      <c r="C419" s="21">
        <v>1.811060052255101E-2</v>
      </c>
      <c r="D419" s="21">
        <v>0</v>
      </c>
      <c r="E419" s="21">
        <v>3.9840369677124378E-2</v>
      </c>
      <c r="F419" s="21">
        <v>1.474224235696152E-2</v>
      </c>
      <c r="G419" s="21">
        <v>2.4824779376375169E-2</v>
      </c>
      <c r="H419" s="21">
        <v>0</v>
      </c>
      <c r="I419" s="21">
        <v>2.1261152497533919E-2</v>
      </c>
      <c r="K419" s="21">
        <v>2.5356758138808388E-2</v>
      </c>
      <c r="L419" s="21">
        <v>1.149310989155166E-2</v>
      </c>
      <c r="N419" s="21">
        <v>2.789769809572281E-2</v>
      </c>
      <c r="O419" s="21">
        <v>8.3084870433357428E-3</v>
      </c>
      <c r="P419" s="21">
        <v>0.10384344518040189</v>
      </c>
      <c r="Q419" s="21">
        <v>0</v>
      </c>
      <c r="R419" s="21">
        <v>2.9683421898471288E-2</v>
      </c>
      <c r="S419" s="21">
        <v>1.3382113986494949E-2</v>
      </c>
      <c r="T419" s="21">
        <v>0</v>
      </c>
      <c r="U419" s="21">
        <v>0</v>
      </c>
      <c r="W419" s="21">
        <v>0</v>
      </c>
      <c r="X419" s="21">
        <v>2.397767365730475E-2</v>
      </c>
      <c r="Y419" s="21">
        <v>9.1363903727278775E-2</v>
      </c>
      <c r="Z419" s="21">
        <v>0</v>
      </c>
      <c r="AA419" s="21">
        <v>3.0225389940801241E-2</v>
      </c>
      <c r="AB419" s="21">
        <v>1.452377783268486E-2</v>
      </c>
      <c r="AC419" s="21">
        <v>0</v>
      </c>
      <c r="AD419" s="21">
        <v>0</v>
      </c>
      <c r="AE419" s="21">
        <v>0</v>
      </c>
      <c r="AG419" s="21">
        <v>1.793698239212357E-2</v>
      </c>
      <c r="AH419" s="21">
        <v>0</v>
      </c>
      <c r="AI419" s="21">
        <v>4.8749278580779161E-2</v>
      </c>
      <c r="AJ419" s="21">
        <v>0</v>
      </c>
      <c r="AK419" s="21">
        <v>1.332939573419468E-2</v>
      </c>
      <c r="AL419" s="21">
        <v>0</v>
      </c>
      <c r="AM419" s="21">
        <v>3.0496545912312319E-2</v>
      </c>
    </row>
    <row r="420" spans="2:39" ht="16" x14ac:dyDescent="0.2">
      <c r="B420" s="20" t="s">
        <v>188</v>
      </c>
      <c r="C420" s="21">
        <v>6.468132278862769E-2</v>
      </c>
      <c r="D420" s="21">
        <v>6.1368896230282161E-2</v>
      </c>
      <c r="E420" s="21">
        <v>7.988999497903447E-2</v>
      </c>
      <c r="F420" s="21">
        <v>5.4830349817060253E-2</v>
      </c>
      <c r="G420" s="21">
        <v>0</v>
      </c>
      <c r="H420" s="21">
        <v>5.2458271189030778E-2</v>
      </c>
      <c r="I420" s="21">
        <v>0.11263018884754809</v>
      </c>
      <c r="K420" s="21">
        <v>5.2419549684231043E-2</v>
      </c>
      <c r="L420" s="21">
        <v>7.6839451787951318E-2</v>
      </c>
      <c r="N420" s="21">
        <v>7.3720422029057986E-2</v>
      </c>
      <c r="O420" s="21">
        <v>0.15625256905893131</v>
      </c>
      <c r="P420" s="21">
        <v>2.7370417382057921E-2</v>
      </c>
      <c r="Q420" s="21">
        <v>0</v>
      </c>
      <c r="R420" s="21">
        <v>0</v>
      </c>
      <c r="S420" s="21">
        <v>5.3396929084971873E-2</v>
      </c>
      <c r="T420" s="21">
        <v>0</v>
      </c>
      <c r="U420" s="21">
        <v>1.477416873959504E-2</v>
      </c>
      <c r="W420" s="21">
        <v>0</v>
      </c>
      <c r="X420" s="21">
        <v>0.17646001865545141</v>
      </c>
      <c r="Y420" s="21">
        <v>0.12638583173448051</v>
      </c>
      <c r="Z420" s="21">
        <v>0.1119147327593729</v>
      </c>
      <c r="AA420" s="21">
        <v>6.3137389784801356E-3</v>
      </c>
      <c r="AB420" s="21">
        <v>4.6613338586650621E-2</v>
      </c>
      <c r="AC420" s="21">
        <v>0</v>
      </c>
      <c r="AD420" s="21">
        <v>2.3411387234311309E-2</v>
      </c>
      <c r="AE420" s="21">
        <v>8.2352348002887502E-2</v>
      </c>
      <c r="AG420" s="21">
        <v>6.5032304836691757E-2</v>
      </c>
      <c r="AH420" s="21">
        <v>6.0471710544404478E-2</v>
      </c>
      <c r="AI420" s="21">
        <v>0.100868425496124</v>
      </c>
      <c r="AJ420" s="21">
        <v>0.1041909049183098</v>
      </c>
      <c r="AK420" s="21">
        <v>0</v>
      </c>
      <c r="AL420" s="21">
        <v>0.35090186250455041</v>
      </c>
      <c r="AM420" s="21">
        <v>3.1623347467534861E-2</v>
      </c>
    </row>
    <row r="421" spans="2:39" ht="16" x14ac:dyDescent="0.2">
      <c r="B421" s="20" t="s">
        <v>189</v>
      </c>
      <c r="C421" s="21">
        <v>6.5147026902032237E-2</v>
      </c>
      <c r="D421" s="21">
        <v>0.15273653930368089</v>
      </c>
      <c r="E421" s="21">
        <v>0.1247646247623501</v>
      </c>
      <c r="F421" s="21">
        <v>3.7453819214942112E-2</v>
      </c>
      <c r="G421" s="21">
        <v>2.101826296420185E-2</v>
      </c>
      <c r="H421" s="21">
        <v>3.7527076382627977E-2</v>
      </c>
      <c r="I421" s="21">
        <v>5.0004435768878447E-2</v>
      </c>
      <c r="K421" s="21">
        <v>5.8644781826880189E-2</v>
      </c>
      <c r="L421" s="21">
        <v>7.1905016359938512E-2</v>
      </c>
      <c r="N421" s="21">
        <v>0.1151930028635275</v>
      </c>
      <c r="O421" s="21">
        <v>9.8385180585554372E-2</v>
      </c>
      <c r="P421" s="21">
        <v>0.19416400041376691</v>
      </c>
      <c r="Q421" s="21">
        <v>0.23266772279094339</v>
      </c>
      <c r="R421" s="21">
        <v>3.2219578505064628E-2</v>
      </c>
      <c r="S421" s="21">
        <v>3.1261427074756439E-2</v>
      </c>
      <c r="T421" s="21">
        <v>0</v>
      </c>
      <c r="U421" s="21">
        <v>0</v>
      </c>
      <c r="W421" s="21">
        <v>1.9905603195350501E-2</v>
      </c>
      <c r="X421" s="21">
        <v>0.13022133286633941</v>
      </c>
      <c r="Y421" s="21">
        <v>0.1553872202245479</v>
      </c>
      <c r="Z421" s="21">
        <v>3.6591184506389027E-2</v>
      </c>
      <c r="AA421" s="21">
        <v>4.3612115127972653E-2</v>
      </c>
      <c r="AB421" s="21">
        <v>3.3272322995557192E-2</v>
      </c>
      <c r="AC421" s="21">
        <v>9.6440590911428509E-2</v>
      </c>
      <c r="AD421" s="21">
        <v>4.699984854396886E-2</v>
      </c>
      <c r="AE421" s="21">
        <v>0</v>
      </c>
      <c r="AG421" s="21">
        <v>5.2101617985330979E-2</v>
      </c>
      <c r="AH421" s="21">
        <v>2.0426106795368559E-2</v>
      </c>
      <c r="AI421" s="21">
        <v>9.8092290673986296E-2</v>
      </c>
      <c r="AJ421" s="21">
        <v>9.4571214040339135E-2</v>
      </c>
      <c r="AK421" s="21">
        <v>8.7987408636400533E-2</v>
      </c>
      <c r="AL421" s="21">
        <v>0</v>
      </c>
      <c r="AM421" s="21">
        <v>1.542381490638718E-2</v>
      </c>
    </row>
    <row r="422" spans="2:39" ht="16" x14ac:dyDescent="0.2">
      <c r="B422" s="20" t="s">
        <v>190</v>
      </c>
      <c r="C422" s="21">
        <v>0.24019002318250871</v>
      </c>
      <c r="D422" s="21">
        <v>0.25449004894518851</v>
      </c>
      <c r="E422" s="21">
        <v>0.24572058006639991</v>
      </c>
      <c r="F422" s="21">
        <v>0.28881727669017548</v>
      </c>
      <c r="G422" s="21">
        <v>0.29315632967025879</v>
      </c>
      <c r="H422" s="21">
        <v>0.2782811923849372</v>
      </c>
      <c r="I422" s="21">
        <v>0.13467251955079071</v>
      </c>
      <c r="K422" s="21">
        <v>0.24682207835021361</v>
      </c>
      <c r="L422" s="21">
        <v>0.2363856718892858</v>
      </c>
      <c r="N422" s="21">
        <v>4.2996366850687473E-2</v>
      </c>
      <c r="O422" s="21">
        <v>0.23897874539836139</v>
      </c>
      <c r="P422" s="21">
        <v>0.10745458218002681</v>
      </c>
      <c r="Q422" s="21">
        <v>0.13387172280540599</v>
      </c>
      <c r="R422" s="21">
        <v>0.21268348786668451</v>
      </c>
      <c r="S422" s="21">
        <v>0.34744269790986482</v>
      </c>
      <c r="T422" s="21">
        <v>7.5140742856930468E-2</v>
      </c>
      <c r="U422" s="21">
        <v>0.29687439152345491</v>
      </c>
      <c r="W422" s="21">
        <v>5.0244651295722732E-2</v>
      </c>
      <c r="X422" s="21">
        <v>0.18929356176576309</v>
      </c>
      <c r="Y422" s="21">
        <v>0.24471981420634911</v>
      </c>
      <c r="Z422" s="21">
        <v>9.5638296278842863E-2</v>
      </c>
      <c r="AA422" s="21">
        <v>0.25759930758942168</v>
      </c>
      <c r="AB422" s="21">
        <v>0.39227281324293822</v>
      </c>
      <c r="AC422" s="21">
        <v>0.15929889033687269</v>
      </c>
      <c r="AD422" s="21">
        <v>0.25711003731063897</v>
      </c>
      <c r="AE422" s="21">
        <v>0</v>
      </c>
      <c r="AG422" s="21">
        <v>0.19294453290949931</v>
      </c>
      <c r="AH422" s="21">
        <v>0.28546289695365168</v>
      </c>
      <c r="AI422" s="21">
        <v>0.24347316123029819</v>
      </c>
      <c r="AJ422" s="21">
        <v>0.16988460579113851</v>
      </c>
      <c r="AK422" s="21">
        <v>0.31177335697818631</v>
      </c>
      <c r="AL422" s="21">
        <v>0</v>
      </c>
      <c r="AM422" s="21">
        <v>0.1723276641553752</v>
      </c>
    </row>
    <row r="423" spans="2:39" ht="16" x14ac:dyDescent="0.2">
      <c r="B423" s="20" t="s">
        <v>191</v>
      </c>
      <c r="C423" s="21">
        <v>9.2937211662857358E-2</v>
      </c>
      <c r="D423" s="21">
        <v>0</v>
      </c>
      <c r="E423" s="21">
        <v>9.4093614435589418E-2</v>
      </c>
      <c r="F423" s="21">
        <v>0.14401694872042239</v>
      </c>
      <c r="G423" s="21">
        <v>0.13729700364729899</v>
      </c>
      <c r="H423" s="21">
        <v>9.0205695869034055E-2</v>
      </c>
      <c r="I423" s="21">
        <v>7.092072930613709E-2</v>
      </c>
      <c r="K423" s="21">
        <v>0.1062342340016758</v>
      </c>
      <c r="L423" s="21">
        <v>8.1395173840957666E-2</v>
      </c>
      <c r="N423" s="21">
        <v>0.13059953950248379</v>
      </c>
      <c r="O423" s="21">
        <v>9.0566413783151195E-2</v>
      </c>
      <c r="P423" s="21">
        <v>2.7443218747677921E-2</v>
      </c>
      <c r="Q423" s="21">
        <v>0.1507681697338189</v>
      </c>
      <c r="R423" s="21">
        <v>0.1595050284737895</v>
      </c>
      <c r="S423" s="21">
        <v>8.5460823957044629E-2</v>
      </c>
      <c r="T423" s="21">
        <v>5.1615392405407211E-2</v>
      </c>
      <c r="U423" s="21">
        <v>7.3835550832627952E-2</v>
      </c>
      <c r="W423" s="21">
        <v>0.20325919729490211</v>
      </c>
      <c r="X423" s="21">
        <v>8.7891879066036932E-2</v>
      </c>
      <c r="Y423" s="21">
        <v>6.6054074967527923E-2</v>
      </c>
      <c r="Z423" s="21">
        <v>6.5912646134980379E-2</v>
      </c>
      <c r="AA423" s="21">
        <v>0.14106535022240671</v>
      </c>
      <c r="AB423" s="21">
        <v>7.8801520310265563E-2</v>
      </c>
      <c r="AC423" s="21">
        <v>8.8377538562616043E-2</v>
      </c>
      <c r="AD423" s="21">
        <v>3.2644154429856527E-2</v>
      </c>
      <c r="AE423" s="21">
        <v>0</v>
      </c>
      <c r="AG423" s="21">
        <v>0.1062091244046893</v>
      </c>
      <c r="AH423" s="21">
        <v>0.1020364542948255</v>
      </c>
      <c r="AI423" s="21">
        <v>7.1919823759876683E-2</v>
      </c>
      <c r="AJ423" s="21">
        <v>0.1342478387130874</v>
      </c>
      <c r="AK423" s="21">
        <v>8.200729674736229E-2</v>
      </c>
      <c r="AL423" s="21">
        <v>0.2230367668236205</v>
      </c>
      <c r="AM423" s="21">
        <v>3.0913890897986601E-2</v>
      </c>
    </row>
    <row r="424" spans="2:39" ht="16" x14ac:dyDescent="0.2">
      <c r="B424" s="20" t="s">
        <v>192</v>
      </c>
      <c r="C424" s="21">
        <v>8.0105411872156695E-2</v>
      </c>
      <c r="D424" s="21">
        <v>0</v>
      </c>
      <c r="E424" s="21">
        <v>7.2394510715813779E-2</v>
      </c>
      <c r="F424" s="21">
        <v>5.2790420307479768E-2</v>
      </c>
      <c r="G424" s="21">
        <v>7.3654068434023487E-2</v>
      </c>
      <c r="H424" s="21">
        <v>5.1344326288813108E-2</v>
      </c>
      <c r="I424" s="21">
        <v>0.16541297477837019</v>
      </c>
      <c r="K424" s="21">
        <v>0.1223364135508845</v>
      </c>
      <c r="L424" s="21">
        <v>4.1282033861314578E-2</v>
      </c>
      <c r="N424" s="21">
        <v>7.7669705531673475E-2</v>
      </c>
      <c r="O424" s="21">
        <v>5.6820607759940432E-2</v>
      </c>
      <c r="P424" s="21">
        <v>3.9561661557594739E-2</v>
      </c>
      <c r="Q424" s="21">
        <v>0</v>
      </c>
      <c r="R424" s="21">
        <v>0.19237409921283341</v>
      </c>
      <c r="S424" s="21">
        <v>8.946342547672749E-2</v>
      </c>
      <c r="T424" s="21">
        <v>0</v>
      </c>
      <c r="U424" s="21">
        <v>7.9653534618594979E-2</v>
      </c>
      <c r="W424" s="21">
        <v>0.15406092813668221</v>
      </c>
      <c r="X424" s="21">
        <v>4.5634472673095561E-2</v>
      </c>
      <c r="Y424" s="21">
        <v>0</v>
      </c>
      <c r="Z424" s="21">
        <v>0</v>
      </c>
      <c r="AA424" s="21">
        <v>0.18947104100839221</v>
      </c>
      <c r="AB424" s="21">
        <v>0.1054255066838156</v>
      </c>
      <c r="AC424" s="21">
        <v>2.4160947665366E-2</v>
      </c>
      <c r="AD424" s="21">
        <v>0</v>
      </c>
      <c r="AE424" s="21">
        <v>0</v>
      </c>
      <c r="AG424" s="21">
        <v>9.476929168871473E-2</v>
      </c>
      <c r="AH424" s="21">
        <v>8.2316913238934919E-2</v>
      </c>
      <c r="AI424" s="21">
        <v>6.7503502487843578E-2</v>
      </c>
      <c r="AJ424" s="21">
        <v>1.83049578995453E-2</v>
      </c>
      <c r="AK424" s="21">
        <v>0.1168251195916634</v>
      </c>
      <c r="AL424" s="21">
        <v>0</v>
      </c>
      <c r="AM424" s="21">
        <v>0.11084995782475041</v>
      </c>
    </row>
    <row r="425" spans="2:39" ht="16" x14ac:dyDescent="0.2">
      <c r="B425" s="20" t="s">
        <v>193</v>
      </c>
      <c r="C425" s="21">
        <v>0.1200891529496145</v>
      </c>
      <c r="D425" s="21">
        <v>6.1368896230282161E-2</v>
      </c>
      <c r="E425" s="21">
        <v>0.1012742221814155</v>
      </c>
      <c r="F425" s="21">
        <v>9.3080280361062681E-2</v>
      </c>
      <c r="G425" s="21">
        <v>0.13486516410446911</v>
      </c>
      <c r="H425" s="21">
        <v>0.13911845050158991</v>
      </c>
      <c r="I425" s="21">
        <v>0.15716577564880649</v>
      </c>
      <c r="K425" s="21">
        <v>0.1328926215843157</v>
      </c>
      <c r="L425" s="21">
        <v>0.1092837567378984</v>
      </c>
      <c r="N425" s="21">
        <v>0.33939515592841257</v>
      </c>
      <c r="O425" s="21">
        <v>5.8472062988280629E-2</v>
      </c>
      <c r="P425" s="21">
        <v>0.12835396689619669</v>
      </c>
      <c r="Q425" s="21">
        <v>0</v>
      </c>
      <c r="R425" s="21">
        <v>0.12401447235481899</v>
      </c>
      <c r="S425" s="21">
        <v>0.1238796516605077</v>
      </c>
      <c r="T425" s="21">
        <v>4.7151908541508733E-2</v>
      </c>
      <c r="U425" s="21">
        <v>0.1163081917176402</v>
      </c>
      <c r="W425" s="21">
        <v>0.40358513412984959</v>
      </c>
      <c r="X425" s="21">
        <v>5.5479993612150412E-2</v>
      </c>
      <c r="Y425" s="21">
        <v>9.0824395171995337E-2</v>
      </c>
      <c r="Z425" s="21">
        <v>0.16685232296041599</v>
      </c>
      <c r="AA425" s="21">
        <v>7.6857820725405451E-2</v>
      </c>
      <c r="AB425" s="21">
        <v>8.9851123661251503E-2</v>
      </c>
      <c r="AC425" s="21">
        <v>0.1405688384897818</v>
      </c>
      <c r="AD425" s="21">
        <v>4.0084972119024058E-2</v>
      </c>
      <c r="AE425" s="21">
        <v>0.64234411326303265</v>
      </c>
      <c r="AG425" s="21">
        <v>0.1075089585063246</v>
      </c>
      <c r="AH425" s="21">
        <v>0.16085485684051781</v>
      </c>
      <c r="AI425" s="21">
        <v>8.5885399304022836E-2</v>
      </c>
      <c r="AJ425" s="21">
        <v>0.18752160136004981</v>
      </c>
      <c r="AK425" s="21">
        <v>4.6066989658397423E-2</v>
      </c>
      <c r="AL425" s="21">
        <v>0.42606137067182909</v>
      </c>
      <c r="AM425" s="21">
        <v>0.1675827371099573</v>
      </c>
    </row>
    <row r="426" spans="2:39" ht="16" x14ac:dyDescent="0.2">
      <c r="B426" s="20" t="s">
        <v>145</v>
      </c>
      <c r="C426" s="21">
        <v>0.31873925011965171</v>
      </c>
      <c r="D426" s="21">
        <v>0.47003561929056609</v>
      </c>
      <c r="E426" s="21">
        <v>0.24202208318227289</v>
      </c>
      <c r="F426" s="21">
        <v>0.31426866253189562</v>
      </c>
      <c r="G426" s="21">
        <v>0.31518439180337271</v>
      </c>
      <c r="H426" s="21">
        <v>0.35106498738396702</v>
      </c>
      <c r="I426" s="21">
        <v>0.28793222360193499</v>
      </c>
      <c r="K426" s="21">
        <v>0.25529356286299049</v>
      </c>
      <c r="L426" s="21">
        <v>0.371415785631102</v>
      </c>
      <c r="N426" s="21">
        <v>0.1925281091984343</v>
      </c>
      <c r="O426" s="21">
        <v>0.29221593338244489</v>
      </c>
      <c r="P426" s="21">
        <v>0.37180870764227703</v>
      </c>
      <c r="Q426" s="21">
        <v>0.48269238466983139</v>
      </c>
      <c r="R426" s="21">
        <v>0.24951991168833779</v>
      </c>
      <c r="S426" s="21">
        <v>0.25571293084963209</v>
      </c>
      <c r="T426" s="21">
        <v>0.82609195619615383</v>
      </c>
      <c r="U426" s="21">
        <v>0.41855416256808697</v>
      </c>
      <c r="W426" s="21">
        <v>0.16894448594749301</v>
      </c>
      <c r="X426" s="21">
        <v>0.29104106770385851</v>
      </c>
      <c r="Y426" s="21">
        <v>0.22526475996782061</v>
      </c>
      <c r="Z426" s="21">
        <v>0.52309081735999874</v>
      </c>
      <c r="AA426" s="21">
        <v>0.25485523640711988</v>
      </c>
      <c r="AB426" s="21">
        <v>0.2392395966868367</v>
      </c>
      <c r="AC426" s="21">
        <v>0.49115319403393493</v>
      </c>
      <c r="AD426" s="21">
        <v>0.59974960036220015</v>
      </c>
      <c r="AE426" s="21">
        <v>0.27530353873407998</v>
      </c>
      <c r="AG426" s="21">
        <v>0.36349718727662578</v>
      </c>
      <c r="AH426" s="21">
        <v>0.28843106133229701</v>
      </c>
      <c r="AI426" s="21">
        <v>0.28350811846706919</v>
      </c>
      <c r="AJ426" s="21">
        <v>0.2912788772775301</v>
      </c>
      <c r="AK426" s="21">
        <v>0.34201043265379522</v>
      </c>
      <c r="AL426" s="21">
        <v>0</v>
      </c>
      <c r="AM426" s="21">
        <v>0.44078204172569613</v>
      </c>
    </row>
    <row r="428" spans="2:39" ht="64" x14ac:dyDescent="0.2">
      <c r="B428" s="17" t="s">
        <v>199</v>
      </c>
    </row>
    <row r="429" spans="2:39" ht="16" x14ac:dyDescent="0.2">
      <c r="B429" s="18" t="s">
        <v>18</v>
      </c>
    </row>
    <row r="430" spans="2:39" x14ac:dyDescent="0.2">
      <c r="B430" s="13" t="s">
        <v>53</v>
      </c>
      <c r="C430" s="19">
        <v>406</v>
      </c>
      <c r="D430" s="19">
        <v>16</v>
      </c>
      <c r="E430" s="19">
        <v>63</v>
      </c>
      <c r="F430" s="19">
        <v>86</v>
      </c>
      <c r="G430" s="19">
        <v>73</v>
      </c>
      <c r="H430" s="19">
        <v>87</v>
      </c>
      <c r="I430" s="19">
        <v>81</v>
      </c>
      <c r="K430" s="19">
        <v>185</v>
      </c>
      <c r="L430" s="19">
        <v>219</v>
      </c>
      <c r="N430" s="19">
        <v>33</v>
      </c>
      <c r="O430" s="19">
        <v>99</v>
      </c>
      <c r="P430" s="19">
        <v>23</v>
      </c>
      <c r="Q430" s="19">
        <v>12</v>
      </c>
      <c r="R430" s="19">
        <v>38</v>
      </c>
      <c r="S430" s="19">
        <v>132</v>
      </c>
      <c r="T430" s="19">
        <v>15</v>
      </c>
      <c r="U430" s="19">
        <v>54</v>
      </c>
      <c r="W430" s="19">
        <v>28</v>
      </c>
      <c r="X430" s="19">
        <v>72</v>
      </c>
      <c r="Y430" s="19">
        <v>18</v>
      </c>
      <c r="Z430" s="19">
        <v>21</v>
      </c>
      <c r="AA430" s="19">
        <v>69</v>
      </c>
      <c r="AB430" s="19">
        <v>124</v>
      </c>
      <c r="AC430" s="19">
        <v>27</v>
      </c>
      <c r="AD430" s="19">
        <v>40</v>
      </c>
      <c r="AE430" s="19">
        <v>7</v>
      </c>
      <c r="AG430" s="19">
        <v>74</v>
      </c>
      <c r="AH430" s="19">
        <v>89</v>
      </c>
      <c r="AI430" s="19">
        <v>84</v>
      </c>
      <c r="AJ430" s="19">
        <v>54</v>
      </c>
      <c r="AK430" s="19">
        <v>73</v>
      </c>
      <c r="AL430" s="19">
        <v>3</v>
      </c>
      <c r="AM430" s="19">
        <v>29</v>
      </c>
    </row>
    <row r="431" spans="2:39" x14ac:dyDescent="0.2">
      <c r="B431" s="15" t="s">
        <v>54</v>
      </c>
      <c r="C431" s="19">
        <v>406</v>
      </c>
      <c r="D431" s="19">
        <v>44</v>
      </c>
      <c r="E431" s="19">
        <v>69</v>
      </c>
      <c r="F431" s="19">
        <v>69</v>
      </c>
      <c r="G431" s="19">
        <v>62</v>
      </c>
      <c r="H431" s="19">
        <v>65</v>
      </c>
      <c r="I431" s="19">
        <v>96</v>
      </c>
      <c r="K431" s="19">
        <v>196</v>
      </c>
      <c r="L431" s="19">
        <v>208</v>
      </c>
      <c r="N431" s="19">
        <v>37</v>
      </c>
      <c r="O431" s="19">
        <v>101</v>
      </c>
      <c r="P431" s="19">
        <v>26</v>
      </c>
      <c r="Q431" s="19">
        <v>10</v>
      </c>
      <c r="R431" s="19">
        <v>41</v>
      </c>
      <c r="S431" s="19">
        <v>116</v>
      </c>
      <c r="T431" s="19">
        <v>17</v>
      </c>
      <c r="U431" s="19">
        <v>59</v>
      </c>
      <c r="W431" s="19">
        <v>28</v>
      </c>
      <c r="X431" s="19">
        <v>78</v>
      </c>
      <c r="Y431" s="19">
        <v>21</v>
      </c>
      <c r="Z431" s="19">
        <v>26</v>
      </c>
      <c r="AA431" s="19">
        <v>66</v>
      </c>
      <c r="AB431" s="19">
        <v>107</v>
      </c>
      <c r="AC431" s="19">
        <v>35</v>
      </c>
      <c r="AD431" s="19">
        <v>36</v>
      </c>
      <c r="AE431" s="19">
        <v>9</v>
      </c>
      <c r="AG431" s="19">
        <v>67</v>
      </c>
      <c r="AH431" s="19">
        <v>87</v>
      </c>
      <c r="AI431" s="19">
        <v>88</v>
      </c>
      <c r="AJ431" s="19">
        <v>57</v>
      </c>
      <c r="AK431" s="19">
        <v>77</v>
      </c>
      <c r="AL431" s="19">
        <v>3</v>
      </c>
      <c r="AM431" s="19">
        <v>28</v>
      </c>
    </row>
    <row r="432" spans="2:39" ht="16" x14ac:dyDescent="0.2">
      <c r="B432" s="20" t="s">
        <v>200</v>
      </c>
      <c r="C432" s="21">
        <v>0.131053105704448</v>
      </c>
      <c r="D432" s="21">
        <v>5.1482595113135937E-2</v>
      </c>
      <c r="E432" s="21">
        <v>5.6477983311688539E-2</v>
      </c>
      <c r="F432" s="21">
        <v>0.1602876012076053</v>
      </c>
      <c r="G432" s="21">
        <v>0.1418303209284773</v>
      </c>
      <c r="H432" s="21">
        <v>0.15954338737667381</v>
      </c>
      <c r="I432" s="21">
        <v>0.1730857627206174</v>
      </c>
      <c r="K432" s="21">
        <v>0.15419856477745461</v>
      </c>
      <c r="L432" s="21">
        <v>0.1106530580575721</v>
      </c>
      <c r="N432" s="21">
        <v>0.38880948597025472</v>
      </c>
      <c r="O432" s="21">
        <v>4.1560845854167361E-2</v>
      </c>
      <c r="P432" s="21">
        <v>5.469282142052178E-2</v>
      </c>
      <c r="Q432" s="21">
        <v>0.25095310536228532</v>
      </c>
      <c r="R432" s="21">
        <v>0.36572655355988498</v>
      </c>
      <c r="S432" s="21">
        <v>8.7772400979026971E-2</v>
      </c>
      <c r="T432" s="21">
        <v>0.1030738373510931</v>
      </c>
      <c r="U432" s="21">
        <v>6.9595339956547542E-2</v>
      </c>
      <c r="W432" s="21">
        <v>0.36457079056682612</v>
      </c>
      <c r="X432" s="21">
        <v>1.0088855374951321E-2</v>
      </c>
      <c r="Y432" s="21">
        <v>0</v>
      </c>
      <c r="Z432" s="21">
        <v>0.10570181947457941</v>
      </c>
      <c r="AA432" s="21">
        <v>0.35903647368626701</v>
      </c>
      <c r="AB432" s="21">
        <v>7.3439425024570945E-2</v>
      </c>
      <c r="AC432" s="21">
        <v>9.259956724715919E-2</v>
      </c>
      <c r="AD432" s="21">
        <v>6.1912383029314601E-2</v>
      </c>
      <c r="AE432" s="21">
        <v>0.26186468891378101</v>
      </c>
      <c r="AG432" s="21">
        <v>0.1299989147875884</v>
      </c>
      <c r="AH432" s="21">
        <v>0.10215325838962799</v>
      </c>
      <c r="AI432" s="21">
        <v>0.1395227418208809</v>
      </c>
      <c r="AJ432" s="21">
        <v>0.16760837385007091</v>
      </c>
      <c r="AK432" s="21">
        <v>0.1115243600909616</v>
      </c>
      <c r="AL432" s="21">
        <v>0</v>
      </c>
      <c r="AM432" s="21">
        <v>0.1897025051090096</v>
      </c>
    </row>
    <row r="433" spans="2:39" ht="16" x14ac:dyDescent="0.2">
      <c r="B433" s="20" t="s">
        <v>201</v>
      </c>
      <c r="C433" s="21">
        <v>0.15514823560203819</v>
      </c>
      <c r="D433" s="21">
        <v>0.21906767449459291</v>
      </c>
      <c r="E433" s="21">
        <v>0.20930591841012469</v>
      </c>
      <c r="F433" s="21">
        <v>0.15644648957432339</v>
      </c>
      <c r="G433" s="21">
        <v>8.4708076813676439E-2</v>
      </c>
      <c r="H433" s="21">
        <v>0.17466272470011321</v>
      </c>
      <c r="I433" s="21">
        <v>0.118934327244708</v>
      </c>
      <c r="K433" s="21">
        <v>0.16966435177966749</v>
      </c>
      <c r="L433" s="21">
        <v>0.13301646601738901</v>
      </c>
      <c r="N433" s="21">
        <v>0.16540678730676159</v>
      </c>
      <c r="O433" s="21">
        <v>8.6851536073622171E-2</v>
      </c>
      <c r="P433" s="21">
        <v>3.7919336687879897E-2</v>
      </c>
      <c r="Q433" s="21">
        <v>0.1578205376459931</v>
      </c>
      <c r="R433" s="21">
        <v>0.26449547424617142</v>
      </c>
      <c r="S433" s="21">
        <v>0.1591143635349816</v>
      </c>
      <c r="T433" s="21">
        <v>0.22979749938487751</v>
      </c>
      <c r="U433" s="21">
        <v>0.2129843256615912</v>
      </c>
      <c r="W433" s="21">
        <v>0.1636508417269294</v>
      </c>
      <c r="X433" s="21">
        <v>1.2318635004478331E-2</v>
      </c>
      <c r="Y433" s="21">
        <v>2.3128125868813309E-2</v>
      </c>
      <c r="Z433" s="21">
        <v>6.2095538732974867E-2</v>
      </c>
      <c r="AA433" s="21">
        <v>0.24181763344245241</v>
      </c>
      <c r="AB433" s="21">
        <v>0.14892515632683059</v>
      </c>
      <c r="AC433" s="21">
        <v>0.31061253658308668</v>
      </c>
      <c r="AD433" s="21">
        <v>0.25525792068673991</v>
      </c>
      <c r="AE433" s="21">
        <v>0.38047942434925158</v>
      </c>
      <c r="AG433" s="21">
        <v>9.0706219621467341E-2</v>
      </c>
      <c r="AH433" s="21">
        <v>0.24139206132271371</v>
      </c>
      <c r="AI433" s="21">
        <v>0.11804754058648589</v>
      </c>
      <c r="AJ433" s="21">
        <v>8.8495303430716335E-2</v>
      </c>
      <c r="AK433" s="21">
        <v>0.19396439775517749</v>
      </c>
      <c r="AL433" s="21">
        <v>0.35090186250455041</v>
      </c>
      <c r="AM433" s="21">
        <v>0.1693142426039278</v>
      </c>
    </row>
    <row r="434" spans="2:39" ht="16" x14ac:dyDescent="0.2">
      <c r="B434" s="20" t="s">
        <v>202</v>
      </c>
      <c r="C434" s="21">
        <v>0.20877095074095409</v>
      </c>
      <c r="D434" s="21">
        <v>0.22678033590486321</v>
      </c>
      <c r="E434" s="21">
        <v>0.18586761269578461</v>
      </c>
      <c r="F434" s="21">
        <v>0.22978928152813349</v>
      </c>
      <c r="G434" s="21">
        <v>0.22347275386813259</v>
      </c>
      <c r="H434" s="21">
        <v>0.16805324852180109</v>
      </c>
      <c r="I434" s="21">
        <v>0.21985325336535641</v>
      </c>
      <c r="K434" s="21">
        <v>0.17339120454022761</v>
      </c>
      <c r="L434" s="21">
        <v>0.24407466112176501</v>
      </c>
      <c r="N434" s="21">
        <v>0.16977015961024411</v>
      </c>
      <c r="O434" s="21">
        <v>0.1619768320256135</v>
      </c>
      <c r="P434" s="21">
        <v>0.44905529239020148</v>
      </c>
      <c r="Q434" s="21">
        <v>0.22438747023083969</v>
      </c>
      <c r="R434" s="21">
        <v>0.1114736951996384</v>
      </c>
      <c r="S434" s="21">
        <v>0.20149437300318759</v>
      </c>
      <c r="T434" s="21">
        <v>0.4723639523101264</v>
      </c>
      <c r="U434" s="21">
        <v>0.20953989999074479</v>
      </c>
      <c r="W434" s="21">
        <v>0.21145155145228881</v>
      </c>
      <c r="X434" s="21">
        <v>0.11881319785610971</v>
      </c>
      <c r="Y434" s="21">
        <v>0.38336263012096772</v>
      </c>
      <c r="Z434" s="21">
        <v>0.28227709351870439</v>
      </c>
      <c r="AA434" s="21">
        <v>0.1174958595903349</v>
      </c>
      <c r="AB434" s="21">
        <v>0.19297089484187441</v>
      </c>
      <c r="AC434" s="21">
        <v>0.2106740306035863</v>
      </c>
      <c r="AD434" s="21">
        <v>0.42049759974589712</v>
      </c>
      <c r="AE434" s="21">
        <v>0.35765588673696752</v>
      </c>
      <c r="AG434" s="21">
        <v>0.23549585059388559</v>
      </c>
      <c r="AH434" s="21">
        <v>0.18790915565858821</v>
      </c>
      <c r="AI434" s="21">
        <v>0.18748902759610089</v>
      </c>
      <c r="AJ434" s="21">
        <v>0.25311687282717849</v>
      </c>
      <c r="AK434" s="21">
        <v>0.21132759578180479</v>
      </c>
      <c r="AL434" s="21">
        <v>0.2230367668236205</v>
      </c>
      <c r="AM434" s="21">
        <v>0.1769717051115772</v>
      </c>
    </row>
    <row r="435" spans="2:39" ht="16" x14ac:dyDescent="0.2">
      <c r="B435" s="20" t="s">
        <v>165</v>
      </c>
      <c r="C435" s="21">
        <v>0.39308980021481787</v>
      </c>
      <c r="D435" s="21">
        <v>0.44130049825712558</v>
      </c>
      <c r="E435" s="21">
        <v>0.48125820735284519</v>
      </c>
      <c r="F435" s="21">
        <v>0.37819315770606032</v>
      </c>
      <c r="G435" s="21">
        <v>0.44141478005653212</v>
      </c>
      <c r="H435" s="21">
        <v>0.38582091808160313</v>
      </c>
      <c r="I435" s="21">
        <v>0.29271280874693822</v>
      </c>
      <c r="K435" s="21">
        <v>0.40373188231151619</v>
      </c>
      <c r="L435" s="21">
        <v>0.38706243380086192</v>
      </c>
      <c r="N435" s="21">
        <v>0.20794785032515539</v>
      </c>
      <c r="O435" s="21">
        <v>0.52029406669603229</v>
      </c>
      <c r="P435" s="21">
        <v>0.45833254950139668</v>
      </c>
      <c r="Q435" s="21">
        <v>0.22441631050959279</v>
      </c>
      <c r="R435" s="21">
        <v>0.1957680451383032</v>
      </c>
      <c r="S435" s="21">
        <v>0.44655135991296602</v>
      </c>
      <c r="T435" s="21">
        <v>0.1947647109539031</v>
      </c>
      <c r="U435" s="21">
        <v>0.37667616546571031</v>
      </c>
      <c r="W435" s="21">
        <v>0.2266626775319632</v>
      </c>
      <c r="X435" s="21">
        <v>0.60721853576053431</v>
      </c>
      <c r="Y435" s="21">
        <v>0.52087481058844975</v>
      </c>
      <c r="Z435" s="21">
        <v>0.38526160738601228</v>
      </c>
      <c r="AA435" s="21">
        <v>0.2270109215418738</v>
      </c>
      <c r="AB435" s="21">
        <v>0.49532236050219253</v>
      </c>
      <c r="AC435" s="21">
        <v>0.2519671973195648</v>
      </c>
      <c r="AD435" s="21">
        <v>0.22722104069479021</v>
      </c>
      <c r="AE435" s="21">
        <v>0</v>
      </c>
      <c r="AG435" s="21">
        <v>0.43476587816779172</v>
      </c>
      <c r="AH435" s="21">
        <v>0.34020900234798812</v>
      </c>
      <c r="AI435" s="21">
        <v>0.43289228211983322</v>
      </c>
      <c r="AJ435" s="21">
        <v>0.3356357503292241</v>
      </c>
      <c r="AK435" s="21">
        <v>0.45118050950474409</v>
      </c>
      <c r="AL435" s="21">
        <v>0.42606137067182909</v>
      </c>
      <c r="AM435" s="21">
        <v>0.28486837294216538</v>
      </c>
    </row>
    <row r="436" spans="2:39" ht="16" x14ac:dyDescent="0.2">
      <c r="B436" s="20" t="s">
        <v>166</v>
      </c>
      <c r="C436" s="21">
        <v>0.1119379077377418</v>
      </c>
      <c r="D436" s="21">
        <v>6.1368896230282161E-2</v>
      </c>
      <c r="E436" s="21">
        <v>6.7090278229557196E-2</v>
      </c>
      <c r="F436" s="21">
        <v>7.528346998387743E-2</v>
      </c>
      <c r="G436" s="21">
        <v>0.1085740683331818</v>
      </c>
      <c r="H436" s="21">
        <v>0.1119197213198088</v>
      </c>
      <c r="I436" s="21">
        <v>0.19541384792238001</v>
      </c>
      <c r="K436" s="21">
        <v>9.9013996591133926E-2</v>
      </c>
      <c r="L436" s="21">
        <v>0.12519338100241201</v>
      </c>
      <c r="N436" s="21">
        <v>6.8065716787584205E-2</v>
      </c>
      <c r="O436" s="21">
        <v>0.18931671935056471</v>
      </c>
      <c r="P436" s="21">
        <v>0</v>
      </c>
      <c r="Q436" s="21">
        <v>0.14242257625128901</v>
      </c>
      <c r="R436" s="21">
        <v>6.2536231856002183E-2</v>
      </c>
      <c r="S436" s="21">
        <v>0.1050675025698377</v>
      </c>
      <c r="T436" s="21">
        <v>0</v>
      </c>
      <c r="U436" s="21">
        <v>0.13120426892540629</v>
      </c>
      <c r="W436" s="21">
        <v>3.3664138721992663E-2</v>
      </c>
      <c r="X436" s="21">
        <v>0.25156077600392618</v>
      </c>
      <c r="Y436" s="21">
        <v>7.2634433421769257E-2</v>
      </c>
      <c r="Z436" s="21">
        <v>0.16466394088772901</v>
      </c>
      <c r="AA436" s="21">
        <v>5.4639111739071891E-2</v>
      </c>
      <c r="AB436" s="21">
        <v>8.9342163304531666E-2</v>
      </c>
      <c r="AC436" s="21">
        <v>0.13414666824660279</v>
      </c>
      <c r="AD436" s="21">
        <v>3.5111055843258153E-2</v>
      </c>
      <c r="AE436" s="21">
        <v>0</v>
      </c>
      <c r="AG436" s="21">
        <v>0.10903313682926701</v>
      </c>
      <c r="AH436" s="21">
        <v>0.12833652228108211</v>
      </c>
      <c r="AI436" s="21">
        <v>0.122048407876699</v>
      </c>
      <c r="AJ436" s="21">
        <v>0.15514369956281021</v>
      </c>
      <c r="AK436" s="21">
        <v>3.2003136867311863E-2</v>
      </c>
      <c r="AL436" s="21">
        <v>0</v>
      </c>
      <c r="AM436" s="21">
        <v>0.17914317423331991</v>
      </c>
    </row>
    <row r="438" spans="2:39" ht="64" x14ac:dyDescent="0.2">
      <c r="B438" s="17" t="s">
        <v>203</v>
      </c>
    </row>
    <row r="439" spans="2:39" ht="16" x14ac:dyDescent="0.2">
      <c r="B439" s="18" t="s">
        <v>18</v>
      </c>
    </row>
    <row r="440" spans="2:39" x14ac:dyDescent="0.2">
      <c r="B440" s="13" t="s">
        <v>53</v>
      </c>
      <c r="C440" s="19">
        <v>406</v>
      </c>
      <c r="D440" s="19">
        <v>16</v>
      </c>
      <c r="E440" s="19">
        <v>63</v>
      </c>
      <c r="F440" s="19">
        <v>86</v>
      </c>
      <c r="G440" s="19">
        <v>73</v>
      </c>
      <c r="H440" s="19">
        <v>87</v>
      </c>
      <c r="I440" s="19">
        <v>81</v>
      </c>
      <c r="K440" s="19">
        <v>185</v>
      </c>
      <c r="L440" s="19">
        <v>219</v>
      </c>
      <c r="N440" s="19">
        <v>33</v>
      </c>
      <c r="O440" s="19">
        <v>99</v>
      </c>
      <c r="P440" s="19">
        <v>23</v>
      </c>
      <c r="Q440" s="19">
        <v>12</v>
      </c>
      <c r="R440" s="19">
        <v>38</v>
      </c>
      <c r="S440" s="19">
        <v>132</v>
      </c>
      <c r="T440" s="19">
        <v>15</v>
      </c>
      <c r="U440" s="19">
        <v>54</v>
      </c>
      <c r="W440" s="19">
        <v>28</v>
      </c>
      <c r="X440" s="19">
        <v>72</v>
      </c>
      <c r="Y440" s="19">
        <v>18</v>
      </c>
      <c r="Z440" s="19">
        <v>21</v>
      </c>
      <c r="AA440" s="19">
        <v>69</v>
      </c>
      <c r="AB440" s="19">
        <v>124</v>
      </c>
      <c r="AC440" s="19">
        <v>27</v>
      </c>
      <c r="AD440" s="19">
        <v>40</v>
      </c>
      <c r="AE440" s="19">
        <v>7</v>
      </c>
      <c r="AG440" s="19">
        <v>74</v>
      </c>
      <c r="AH440" s="19">
        <v>89</v>
      </c>
      <c r="AI440" s="19">
        <v>84</v>
      </c>
      <c r="AJ440" s="19">
        <v>54</v>
      </c>
      <c r="AK440" s="19">
        <v>73</v>
      </c>
      <c r="AL440" s="19">
        <v>3</v>
      </c>
      <c r="AM440" s="19">
        <v>29</v>
      </c>
    </row>
    <row r="441" spans="2:39" x14ac:dyDescent="0.2">
      <c r="B441" s="15" t="s">
        <v>54</v>
      </c>
      <c r="C441" s="19">
        <v>406</v>
      </c>
      <c r="D441" s="19">
        <v>44</v>
      </c>
      <c r="E441" s="19">
        <v>69</v>
      </c>
      <c r="F441" s="19">
        <v>69</v>
      </c>
      <c r="G441" s="19">
        <v>62</v>
      </c>
      <c r="H441" s="19">
        <v>65</v>
      </c>
      <c r="I441" s="19">
        <v>96</v>
      </c>
      <c r="K441" s="19">
        <v>196</v>
      </c>
      <c r="L441" s="19">
        <v>208</v>
      </c>
      <c r="N441" s="19">
        <v>37</v>
      </c>
      <c r="O441" s="19">
        <v>101</v>
      </c>
      <c r="P441" s="19">
        <v>26</v>
      </c>
      <c r="Q441" s="19">
        <v>10</v>
      </c>
      <c r="R441" s="19">
        <v>41</v>
      </c>
      <c r="S441" s="19">
        <v>116</v>
      </c>
      <c r="T441" s="19">
        <v>17</v>
      </c>
      <c r="U441" s="19">
        <v>59</v>
      </c>
      <c r="W441" s="19">
        <v>28</v>
      </c>
      <c r="X441" s="19">
        <v>78</v>
      </c>
      <c r="Y441" s="19">
        <v>21</v>
      </c>
      <c r="Z441" s="19">
        <v>26</v>
      </c>
      <c r="AA441" s="19">
        <v>66</v>
      </c>
      <c r="AB441" s="19">
        <v>107</v>
      </c>
      <c r="AC441" s="19">
        <v>35</v>
      </c>
      <c r="AD441" s="19">
        <v>36</v>
      </c>
      <c r="AE441" s="19">
        <v>9</v>
      </c>
      <c r="AG441" s="19">
        <v>67</v>
      </c>
      <c r="AH441" s="19">
        <v>87</v>
      </c>
      <c r="AI441" s="19">
        <v>88</v>
      </c>
      <c r="AJ441" s="19">
        <v>57</v>
      </c>
      <c r="AK441" s="19">
        <v>77</v>
      </c>
      <c r="AL441" s="19">
        <v>3</v>
      </c>
      <c r="AM441" s="19">
        <v>28</v>
      </c>
    </row>
    <row r="442" spans="2:39" ht="16" x14ac:dyDescent="0.2">
      <c r="B442" s="20" t="s">
        <v>200</v>
      </c>
      <c r="C442" s="21">
        <v>0.13545784543699771</v>
      </c>
      <c r="D442" s="21">
        <v>5.1482595113135937E-2</v>
      </c>
      <c r="E442" s="21">
        <v>0.1070330237622623</v>
      </c>
      <c r="F442" s="21">
        <v>0.16714370278558191</v>
      </c>
      <c r="G442" s="21">
        <v>0.16097186986839529</v>
      </c>
      <c r="H442" s="21">
        <v>0.16354345028394571</v>
      </c>
      <c r="I442" s="21">
        <v>0.13563453972668449</v>
      </c>
      <c r="K442" s="21">
        <v>0.1599127657302146</v>
      </c>
      <c r="L442" s="21">
        <v>0.1098463427557783</v>
      </c>
      <c r="N442" s="21">
        <v>0.29714946301866568</v>
      </c>
      <c r="O442" s="21">
        <v>7.7236910875606149E-2</v>
      </c>
      <c r="P442" s="21">
        <v>5.469282142052178E-2</v>
      </c>
      <c r="Q442" s="21">
        <v>0.26662166764276868</v>
      </c>
      <c r="R442" s="21">
        <v>0.33891725551863172</v>
      </c>
      <c r="S442" s="21">
        <v>0.1055768714156264</v>
      </c>
      <c r="T442" s="21">
        <v>0.12775715753587821</v>
      </c>
      <c r="U442" s="21">
        <v>6.9595339956547542E-2</v>
      </c>
      <c r="W442" s="21">
        <v>0.2468098485410232</v>
      </c>
      <c r="X442" s="21">
        <v>1.0088855374951321E-2</v>
      </c>
      <c r="Y442" s="21">
        <v>0</v>
      </c>
      <c r="Z442" s="21">
        <v>0.13782949501906691</v>
      </c>
      <c r="AA442" s="21">
        <v>0.34055349824995218</v>
      </c>
      <c r="AB442" s="21">
        <v>0.1030039560817297</v>
      </c>
      <c r="AC442" s="21">
        <v>9.259956724715919E-2</v>
      </c>
      <c r="AD442" s="21">
        <v>7.352175371959116E-2</v>
      </c>
      <c r="AE442" s="21">
        <v>0.48481350328203959</v>
      </c>
      <c r="AG442" s="21">
        <v>0.119808562109052</v>
      </c>
      <c r="AH442" s="21">
        <v>0.1183137904451772</v>
      </c>
      <c r="AI442" s="21">
        <v>0.15631135148175079</v>
      </c>
      <c r="AJ442" s="21">
        <v>0.1367688845688394</v>
      </c>
      <c r="AK442" s="21">
        <v>0.1237056481380822</v>
      </c>
      <c r="AL442" s="21">
        <v>0</v>
      </c>
      <c r="AM442" s="21">
        <v>0.2048253042291826</v>
      </c>
    </row>
    <row r="443" spans="2:39" ht="16" x14ac:dyDescent="0.2">
      <c r="B443" s="20" t="s">
        <v>201</v>
      </c>
      <c r="C443" s="21">
        <v>0.19342897564418701</v>
      </c>
      <c r="D443" s="21">
        <v>0.41909096825399272</v>
      </c>
      <c r="E443" s="21">
        <v>0.17722703373218479</v>
      </c>
      <c r="F443" s="21">
        <v>0.15716877083681069</v>
      </c>
      <c r="G443" s="21">
        <v>0.17945822748428461</v>
      </c>
      <c r="H443" s="21">
        <v>0.15394583730366759</v>
      </c>
      <c r="I443" s="21">
        <v>0.1639455746104074</v>
      </c>
      <c r="K443" s="21">
        <v>0.20644778976353989</v>
      </c>
      <c r="L443" s="21">
        <v>0.177114875864016</v>
      </c>
      <c r="N443" s="21">
        <v>0.38246608659676529</v>
      </c>
      <c r="O443" s="21">
        <v>0.12227536145295741</v>
      </c>
      <c r="P443" s="21">
        <v>0.13938845619656359</v>
      </c>
      <c r="Q443" s="21">
        <v>0.13387172280540599</v>
      </c>
      <c r="R443" s="21">
        <v>0.27891541465773062</v>
      </c>
      <c r="S443" s="21">
        <v>0.14169370886105651</v>
      </c>
      <c r="T443" s="21">
        <v>0.28141289179028472</v>
      </c>
      <c r="U443" s="21">
        <v>0.24934617870261699</v>
      </c>
      <c r="W443" s="21">
        <v>0.29459156057366831</v>
      </c>
      <c r="X443" s="21">
        <v>6.4964958777710372E-2</v>
      </c>
      <c r="Y443" s="21">
        <v>0.24087786133057251</v>
      </c>
      <c r="Z443" s="21">
        <v>0.16656942168659231</v>
      </c>
      <c r="AA443" s="21">
        <v>0.23288878118833831</v>
      </c>
      <c r="AB443" s="21">
        <v>0.13379835131700771</v>
      </c>
      <c r="AC443" s="21">
        <v>0.37034819029409899</v>
      </c>
      <c r="AD443" s="21">
        <v>0.23502341931032081</v>
      </c>
      <c r="AE443" s="21">
        <v>0.51518649671796046</v>
      </c>
      <c r="AG443" s="21">
        <v>0.1625120490334433</v>
      </c>
      <c r="AH443" s="21">
        <v>0.29816139671260911</v>
      </c>
      <c r="AI443" s="21">
        <v>0.13535702452241249</v>
      </c>
      <c r="AJ443" s="21">
        <v>0.103916929886007</v>
      </c>
      <c r="AK443" s="21">
        <v>0.1947062716065539</v>
      </c>
      <c r="AL443" s="21">
        <v>0.57393862932817075</v>
      </c>
      <c r="AM443" s="21">
        <v>0.26729704396864318</v>
      </c>
    </row>
    <row r="444" spans="2:39" ht="16" x14ac:dyDescent="0.2">
      <c r="B444" s="20" t="s">
        <v>202</v>
      </c>
      <c r="C444" s="21">
        <v>0.1954081738833893</v>
      </c>
      <c r="D444" s="21">
        <v>0.20281189301315369</v>
      </c>
      <c r="E444" s="21">
        <v>0.17766721918156669</v>
      </c>
      <c r="F444" s="21">
        <v>0.20367763139609801</v>
      </c>
      <c r="G444" s="21">
        <v>0.18412914370837291</v>
      </c>
      <c r="H444" s="21">
        <v>0.26754696894851709</v>
      </c>
      <c r="I444" s="21">
        <v>0.15709468743821031</v>
      </c>
      <c r="K444" s="21">
        <v>0.20561063440222349</v>
      </c>
      <c r="L444" s="21">
        <v>0.18780224160137679</v>
      </c>
      <c r="N444" s="21">
        <v>0.14221327897460401</v>
      </c>
      <c r="O444" s="21">
        <v>0.17868139048989171</v>
      </c>
      <c r="P444" s="21">
        <v>0.22724530959225969</v>
      </c>
      <c r="Q444" s="21">
        <v>8.0707507087132146E-2</v>
      </c>
      <c r="R444" s="21">
        <v>0.11535536990237889</v>
      </c>
      <c r="S444" s="21">
        <v>0.22258595303993911</v>
      </c>
      <c r="T444" s="21">
        <v>0.32198125895780322</v>
      </c>
      <c r="U444" s="21">
        <v>0.22746914205800231</v>
      </c>
      <c r="W444" s="21">
        <v>0.19725063112235061</v>
      </c>
      <c r="X444" s="21">
        <v>0.129231757607078</v>
      </c>
      <c r="Y444" s="21">
        <v>0.19947895895915349</v>
      </c>
      <c r="Z444" s="21">
        <v>0.15540875230123929</v>
      </c>
      <c r="AA444" s="21">
        <v>0.1710266529080893</v>
      </c>
      <c r="AB444" s="21">
        <v>0.24429853083850259</v>
      </c>
      <c r="AC444" s="21">
        <v>0.17093340099935861</v>
      </c>
      <c r="AD444" s="21">
        <v>0.33484283696355688</v>
      </c>
      <c r="AE444" s="21">
        <v>0</v>
      </c>
      <c r="AG444" s="21">
        <v>0.28616624689636772</v>
      </c>
      <c r="AH444" s="21">
        <v>0.22578707235305459</v>
      </c>
      <c r="AI444" s="21">
        <v>0.11827874500045089</v>
      </c>
      <c r="AJ444" s="21">
        <v>0.2116372328087778</v>
      </c>
      <c r="AK444" s="21">
        <v>0.18785462979954351</v>
      </c>
      <c r="AL444" s="21">
        <v>0</v>
      </c>
      <c r="AM444" s="21">
        <v>0.12992454273765511</v>
      </c>
    </row>
    <row r="445" spans="2:39" ht="16" x14ac:dyDescent="0.2">
      <c r="B445" s="20" t="s">
        <v>165</v>
      </c>
      <c r="C445" s="21">
        <v>0.39457302357891683</v>
      </c>
      <c r="D445" s="21">
        <v>0.32661454361971748</v>
      </c>
      <c r="E445" s="21">
        <v>0.4804252847458288</v>
      </c>
      <c r="F445" s="21">
        <v>0.42621090971155468</v>
      </c>
      <c r="G445" s="21">
        <v>0.3740580124484198</v>
      </c>
      <c r="H445" s="21">
        <v>0.36608338222136783</v>
      </c>
      <c r="I445" s="21">
        <v>0.37436492911690261</v>
      </c>
      <c r="K445" s="21">
        <v>0.33930505940043371</v>
      </c>
      <c r="L445" s="21">
        <v>0.45041160443512129</v>
      </c>
      <c r="N445" s="21">
        <v>0.11010545462238069</v>
      </c>
      <c r="O445" s="21">
        <v>0.46302818495638182</v>
      </c>
      <c r="P445" s="21">
        <v>0.57867341279065487</v>
      </c>
      <c r="Q445" s="21">
        <v>0.51879910246469307</v>
      </c>
      <c r="R445" s="21">
        <v>0.24217999607078541</v>
      </c>
      <c r="S445" s="21">
        <v>0.42335021872320472</v>
      </c>
      <c r="T445" s="21">
        <v>0.26884869171603393</v>
      </c>
      <c r="U445" s="21">
        <v>0.43607221646922251</v>
      </c>
      <c r="W445" s="21">
        <v>0.2276838210409653</v>
      </c>
      <c r="X445" s="21">
        <v>0.62426345412570117</v>
      </c>
      <c r="Y445" s="21">
        <v>0.5147214183540092</v>
      </c>
      <c r="Z445" s="21">
        <v>0.38586489147261338</v>
      </c>
      <c r="AA445" s="21">
        <v>0.2108464657072929</v>
      </c>
      <c r="AB445" s="21">
        <v>0.42471302658240939</v>
      </c>
      <c r="AC445" s="21">
        <v>0.36611884145938312</v>
      </c>
      <c r="AD445" s="21">
        <v>0.33730950346158489</v>
      </c>
      <c r="AE445" s="21">
        <v>0</v>
      </c>
      <c r="AG445" s="21">
        <v>0.35554661390962372</v>
      </c>
      <c r="AH445" s="21">
        <v>0.2525462224435841</v>
      </c>
      <c r="AI445" s="21">
        <v>0.49665195978901011</v>
      </c>
      <c r="AJ445" s="21">
        <v>0.48236650250304008</v>
      </c>
      <c r="AK445" s="21">
        <v>0.44357623434954319</v>
      </c>
      <c r="AL445" s="21">
        <v>0.42606137067182909</v>
      </c>
      <c r="AM445" s="21">
        <v>0.29246756429480247</v>
      </c>
    </row>
    <row r="446" spans="2:39" ht="16" x14ac:dyDescent="0.2">
      <c r="B446" s="20" t="s">
        <v>166</v>
      </c>
      <c r="C446" s="21">
        <v>8.11319814565091E-2</v>
      </c>
      <c r="D446" s="21">
        <v>0</v>
      </c>
      <c r="E446" s="21">
        <v>5.7647438578157822E-2</v>
      </c>
      <c r="F446" s="21">
        <v>4.5798985269954393E-2</v>
      </c>
      <c r="G446" s="21">
        <v>0.1013827464905275</v>
      </c>
      <c r="H446" s="21">
        <v>4.888036124250203E-2</v>
      </c>
      <c r="I446" s="21">
        <v>0.16896026910779541</v>
      </c>
      <c r="K446" s="21">
        <v>8.8723750703588233E-2</v>
      </c>
      <c r="L446" s="21">
        <v>7.4824935343707627E-2</v>
      </c>
      <c r="N446" s="21">
        <v>6.8065716787584205E-2</v>
      </c>
      <c r="O446" s="21">
        <v>0.15877815222516289</v>
      </c>
      <c r="P446" s="21">
        <v>0</v>
      </c>
      <c r="Q446" s="21">
        <v>0</v>
      </c>
      <c r="R446" s="21">
        <v>2.4631963850473629E-2</v>
      </c>
      <c r="S446" s="21">
        <v>0.1067932479601732</v>
      </c>
      <c r="T446" s="21">
        <v>0</v>
      </c>
      <c r="U446" s="21">
        <v>1.751712281361073E-2</v>
      </c>
      <c r="W446" s="21">
        <v>3.3664138721992663E-2</v>
      </c>
      <c r="X446" s="21">
        <v>0.17145097411455909</v>
      </c>
      <c r="Y446" s="21">
        <v>4.4921761356264973E-2</v>
      </c>
      <c r="Z446" s="21">
        <v>0.154327439520488</v>
      </c>
      <c r="AA446" s="21">
        <v>4.4684601946327202E-2</v>
      </c>
      <c r="AB446" s="21">
        <v>9.4186135180350794E-2</v>
      </c>
      <c r="AC446" s="21">
        <v>0</v>
      </c>
      <c r="AD446" s="21">
        <v>1.9302486544946248E-2</v>
      </c>
      <c r="AE446" s="21">
        <v>0</v>
      </c>
      <c r="AG446" s="21">
        <v>7.5966528051513341E-2</v>
      </c>
      <c r="AH446" s="21">
        <v>0.105191518045575</v>
      </c>
      <c r="AI446" s="21">
        <v>9.3400919206375582E-2</v>
      </c>
      <c r="AJ446" s="21">
        <v>6.5310450233335718E-2</v>
      </c>
      <c r="AK446" s="21">
        <v>5.0157216106276818E-2</v>
      </c>
      <c r="AL446" s="21">
        <v>0</v>
      </c>
      <c r="AM446" s="21">
        <v>0.1054855447697164</v>
      </c>
    </row>
    <row r="448" spans="2:39" ht="64" x14ac:dyDescent="0.2">
      <c r="B448" s="17" t="s">
        <v>204</v>
      </c>
    </row>
    <row r="449" spans="2:39" ht="16" x14ac:dyDescent="0.2">
      <c r="B449" s="18" t="s">
        <v>18</v>
      </c>
    </row>
    <row r="450" spans="2:39" x14ac:dyDescent="0.2">
      <c r="B450" s="13" t="s">
        <v>53</v>
      </c>
      <c r="C450" s="19">
        <v>406</v>
      </c>
      <c r="D450" s="19">
        <v>16</v>
      </c>
      <c r="E450" s="19">
        <v>63</v>
      </c>
      <c r="F450" s="19">
        <v>86</v>
      </c>
      <c r="G450" s="19">
        <v>73</v>
      </c>
      <c r="H450" s="19">
        <v>87</v>
      </c>
      <c r="I450" s="19">
        <v>81</v>
      </c>
      <c r="K450" s="19">
        <v>185</v>
      </c>
      <c r="L450" s="19">
        <v>219</v>
      </c>
      <c r="N450" s="19">
        <v>33</v>
      </c>
      <c r="O450" s="19">
        <v>99</v>
      </c>
      <c r="P450" s="19">
        <v>23</v>
      </c>
      <c r="Q450" s="19">
        <v>12</v>
      </c>
      <c r="R450" s="19">
        <v>38</v>
      </c>
      <c r="S450" s="19">
        <v>132</v>
      </c>
      <c r="T450" s="19">
        <v>15</v>
      </c>
      <c r="U450" s="19">
        <v>54</v>
      </c>
      <c r="W450" s="19">
        <v>28</v>
      </c>
      <c r="X450" s="19">
        <v>72</v>
      </c>
      <c r="Y450" s="19">
        <v>18</v>
      </c>
      <c r="Z450" s="19">
        <v>21</v>
      </c>
      <c r="AA450" s="19">
        <v>69</v>
      </c>
      <c r="AB450" s="19">
        <v>124</v>
      </c>
      <c r="AC450" s="19">
        <v>27</v>
      </c>
      <c r="AD450" s="19">
        <v>40</v>
      </c>
      <c r="AE450" s="19">
        <v>7</v>
      </c>
      <c r="AG450" s="19">
        <v>74</v>
      </c>
      <c r="AH450" s="19">
        <v>89</v>
      </c>
      <c r="AI450" s="19">
        <v>84</v>
      </c>
      <c r="AJ450" s="19">
        <v>54</v>
      </c>
      <c r="AK450" s="19">
        <v>73</v>
      </c>
      <c r="AL450" s="19">
        <v>3</v>
      </c>
      <c r="AM450" s="19">
        <v>29</v>
      </c>
    </row>
    <row r="451" spans="2:39" x14ac:dyDescent="0.2">
      <c r="B451" s="15" t="s">
        <v>54</v>
      </c>
      <c r="C451" s="19">
        <v>406</v>
      </c>
      <c r="D451" s="19">
        <v>44</v>
      </c>
      <c r="E451" s="19">
        <v>69</v>
      </c>
      <c r="F451" s="19">
        <v>69</v>
      </c>
      <c r="G451" s="19">
        <v>62</v>
      </c>
      <c r="H451" s="19">
        <v>65</v>
      </c>
      <c r="I451" s="19">
        <v>96</v>
      </c>
      <c r="K451" s="19">
        <v>196</v>
      </c>
      <c r="L451" s="19">
        <v>208</v>
      </c>
      <c r="N451" s="19">
        <v>37</v>
      </c>
      <c r="O451" s="19">
        <v>101</v>
      </c>
      <c r="P451" s="19">
        <v>26</v>
      </c>
      <c r="Q451" s="19">
        <v>10</v>
      </c>
      <c r="R451" s="19">
        <v>41</v>
      </c>
      <c r="S451" s="19">
        <v>116</v>
      </c>
      <c r="T451" s="19">
        <v>17</v>
      </c>
      <c r="U451" s="19">
        <v>59</v>
      </c>
      <c r="W451" s="19">
        <v>28</v>
      </c>
      <c r="X451" s="19">
        <v>78</v>
      </c>
      <c r="Y451" s="19">
        <v>21</v>
      </c>
      <c r="Z451" s="19">
        <v>26</v>
      </c>
      <c r="AA451" s="19">
        <v>66</v>
      </c>
      <c r="AB451" s="19">
        <v>107</v>
      </c>
      <c r="AC451" s="19">
        <v>35</v>
      </c>
      <c r="AD451" s="19">
        <v>36</v>
      </c>
      <c r="AE451" s="19">
        <v>9</v>
      </c>
      <c r="AG451" s="19">
        <v>67</v>
      </c>
      <c r="AH451" s="19">
        <v>87</v>
      </c>
      <c r="AI451" s="19">
        <v>88</v>
      </c>
      <c r="AJ451" s="19">
        <v>57</v>
      </c>
      <c r="AK451" s="19">
        <v>77</v>
      </c>
      <c r="AL451" s="19">
        <v>3</v>
      </c>
      <c r="AM451" s="19">
        <v>28</v>
      </c>
    </row>
    <row r="452" spans="2:39" ht="16" x14ac:dyDescent="0.2">
      <c r="B452" s="20" t="s">
        <v>200</v>
      </c>
      <c r="C452" s="21">
        <v>8.224990757054608E-2</v>
      </c>
      <c r="D452" s="21">
        <v>5.1482595113135937E-2</v>
      </c>
      <c r="E452" s="21">
        <v>4.2544003269252458E-2</v>
      </c>
      <c r="F452" s="21">
        <v>0.13412157025658439</v>
      </c>
      <c r="G452" s="21">
        <v>5.3167944716645002E-2</v>
      </c>
      <c r="H452" s="21">
        <v>0.1004093213199185</v>
      </c>
      <c r="I452" s="21">
        <v>9.3792023478526373E-2</v>
      </c>
      <c r="K452" s="21">
        <v>9.3433998037414617E-2</v>
      </c>
      <c r="L452" s="21">
        <v>7.2583031728221073E-2</v>
      </c>
      <c r="N452" s="21">
        <v>5.1712026969614321E-2</v>
      </c>
      <c r="O452" s="21">
        <v>4.3058226847397803E-2</v>
      </c>
      <c r="P452" s="21">
        <v>0</v>
      </c>
      <c r="Q452" s="21">
        <v>0.25095310536228532</v>
      </c>
      <c r="R452" s="21">
        <v>0.31493355691628577</v>
      </c>
      <c r="S452" s="21">
        <v>6.5752213845290786E-2</v>
      </c>
      <c r="T452" s="21">
        <v>7.1091776480768684E-2</v>
      </c>
      <c r="U452" s="21">
        <v>5.2078217142936818E-2</v>
      </c>
      <c r="W452" s="21">
        <v>8.7767713253601345E-2</v>
      </c>
      <c r="X452" s="21">
        <v>1.0088855374951321E-2</v>
      </c>
      <c r="Y452" s="21">
        <v>0</v>
      </c>
      <c r="Z452" s="21">
        <v>6.6621288336093265E-2</v>
      </c>
      <c r="AA452" s="21">
        <v>0.27084603044247119</v>
      </c>
      <c r="AB452" s="21">
        <v>5.7513958047413577E-2</v>
      </c>
      <c r="AC452" s="21">
        <v>6.5466011199194069E-2</v>
      </c>
      <c r="AD452" s="21">
        <v>5.7713184421279248E-2</v>
      </c>
      <c r="AE452" s="21">
        <v>0</v>
      </c>
      <c r="AG452" s="21">
        <v>7.0104514804562354E-2</v>
      </c>
      <c r="AH452" s="21">
        <v>9.020623358033078E-2</v>
      </c>
      <c r="AI452" s="21">
        <v>0.1077987106804274</v>
      </c>
      <c r="AJ452" s="21">
        <v>7.2811812929340733E-2</v>
      </c>
      <c r="AK452" s="21">
        <v>5.5965609578436423E-2</v>
      </c>
      <c r="AL452" s="21">
        <v>0</v>
      </c>
      <c r="AM452" s="21">
        <v>0.10609323677928439</v>
      </c>
    </row>
    <row r="453" spans="2:39" ht="16" x14ac:dyDescent="0.2">
      <c r="B453" s="20" t="s">
        <v>201</v>
      </c>
      <c r="C453" s="21">
        <v>0.14519133238830451</v>
      </c>
      <c r="D453" s="21">
        <v>0.19177268827256699</v>
      </c>
      <c r="E453" s="21">
        <v>0.2218582958218446</v>
      </c>
      <c r="F453" s="21">
        <v>0.17927461843836301</v>
      </c>
      <c r="G453" s="21">
        <v>0.1014025122312843</v>
      </c>
      <c r="H453" s="21">
        <v>0.11898921612260741</v>
      </c>
      <c r="I453" s="21">
        <v>9.1066421599091257E-2</v>
      </c>
      <c r="K453" s="21">
        <v>0.12524189489083301</v>
      </c>
      <c r="L453" s="21">
        <v>0.15932928508500019</v>
      </c>
      <c r="N453" s="21">
        <v>0.16872685888106889</v>
      </c>
      <c r="O453" s="21">
        <v>5.4691499778234433E-2</v>
      </c>
      <c r="P453" s="21">
        <v>9.6230870940497371E-2</v>
      </c>
      <c r="Q453" s="21">
        <v>8.0913068299809474E-2</v>
      </c>
      <c r="R453" s="21">
        <v>0.16733316011273369</v>
      </c>
      <c r="S453" s="21">
        <v>0.2021707334916048</v>
      </c>
      <c r="T453" s="21">
        <v>0.26233332021629829</v>
      </c>
      <c r="U453" s="21">
        <v>0.15732014000225819</v>
      </c>
      <c r="W453" s="21">
        <v>4.5256711855376497E-2</v>
      </c>
      <c r="X453" s="21">
        <v>4.8575147001900229E-2</v>
      </c>
      <c r="Y453" s="21">
        <v>0.20073048702207699</v>
      </c>
      <c r="Z453" s="21">
        <v>0.1440435496366605</v>
      </c>
      <c r="AA453" s="21">
        <v>0.23208627025401601</v>
      </c>
      <c r="AB453" s="21">
        <v>0.17656389732155831</v>
      </c>
      <c r="AC453" s="21">
        <v>9.6960753311266717E-2</v>
      </c>
      <c r="AD453" s="21">
        <v>0.1287122774406731</v>
      </c>
      <c r="AE453" s="21">
        <v>0.41939529889477412</v>
      </c>
      <c r="AG453" s="21">
        <v>0.14849985118038261</v>
      </c>
      <c r="AH453" s="21">
        <v>0.21919475503406771</v>
      </c>
      <c r="AI453" s="21">
        <v>5.0209388329382702E-2</v>
      </c>
      <c r="AJ453" s="21">
        <v>8.3410202904059275E-2</v>
      </c>
      <c r="AK453" s="21">
        <v>0.16157756892652261</v>
      </c>
      <c r="AL453" s="21">
        <v>0.35090186250455041</v>
      </c>
      <c r="AM453" s="21">
        <v>0.26804631005382601</v>
      </c>
    </row>
    <row r="454" spans="2:39" ht="16" x14ac:dyDescent="0.2">
      <c r="B454" s="20" t="s">
        <v>202</v>
      </c>
      <c r="C454" s="21">
        <v>0.2158463831375963</v>
      </c>
      <c r="D454" s="21">
        <v>0.2767708509816727</v>
      </c>
      <c r="E454" s="21">
        <v>0.1503228285864871</v>
      </c>
      <c r="F454" s="21">
        <v>0.203029196184596</v>
      </c>
      <c r="G454" s="21">
        <v>0.26124002252762801</v>
      </c>
      <c r="H454" s="21">
        <v>0.25209842989489317</v>
      </c>
      <c r="I454" s="21">
        <v>0.1899035720357331</v>
      </c>
      <c r="K454" s="21">
        <v>0.19510633005616301</v>
      </c>
      <c r="L454" s="21">
        <v>0.23345624259193221</v>
      </c>
      <c r="N454" s="21">
        <v>0.30292519157876979</v>
      </c>
      <c r="O454" s="21">
        <v>0.19017162438881999</v>
      </c>
      <c r="P454" s="21">
        <v>0.25629026243487962</v>
      </c>
      <c r="Q454" s="21">
        <v>8.6744549963238271E-2</v>
      </c>
      <c r="R454" s="21">
        <v>0.16957534286000639</v>
      </c>
      <c r="S454" s="21">
        <v>0.16897794180147921</v>
      </c>
      <c r="T454" s="21">
        <v>0.40445570526071761</v>
      </c>
      <c r="U454" s="21">
        <v>0.27910561150009028</v>
      </c>
      <c r="W454" s="21">
        <v>0.41085643218632872</v>
      </c>
      <c r="X454" s="21">
        <v>0.1091322626870537</v>
      </c>
      <c r="Y454" s="21">
        <v>0.29199872639368901</v>
      </c>
      <c r="Z454" s="21">
        <v>0.2337862935719569</v>
      </c>
      <c r="AA454" s="21">
        <v>0.1812053846279566</v>
      </c>
      <c r="AB454" s="21">
        <v>0.1514651060067588</v>
      </c>
      <c r="AC454" s="21">
        <v>0.2338467528112777</v>
      </c>
      <c r="AD454" s="21">
        <v>0.44928517183963318</v>
      </c>
      <c r="AE454" s="21">
        <v>0.30530116237114607</v>
      </c>
      <c r="AG454" s="21">
        <v>0.30304521862904821</v>
      </c>
      <c r="AH454" s="21">
        <v>0.2181273785234783</v>
      </c>
      <c r="AI454" s="21">
        <v>0.24106106911457301</v>
      </c>
      <c r="AJ454" s="21">
        <v>0.2148665614347561</v>
      </c>
      <c r="AK454" s="21">
        <v>0.1100550940743304</v>
      </c>
      <c r="AL454" s="21">
        <v>0</v>
      </c>
      <c r="AM454" s="21">
        <v>0.23211211279208729</v>
      </c>
    </row>
    <row r="455" spans="2:39" ht="16" x14ac:dyDescent="0.2">
      <c r="B455" s="20" t="s">
        <v>165</v>
      </c>
      <c r="C455" s="21">
        <v>0.38763133320160292</v>
      </c>
      <c r="D455" s="21">
        <v>0.32723732632894342</v>
      </c>
      <c r="E455" s="21">
        <v>0.4512247799647226</v>
      </c>
      <c r="F455" s="21">
        <v>0.40174012771199491</v>
      </c>
      <c r="G455" s="21">
        <v>0.42409429440153218</v>
      </c>
      <c r="H455" s="21">
        <v>0.37822401047115589</v>
      </c>
      <c r="I455" s="21">
        <v>0.34255268545837059</v>
      </c>
      <c r="K455" s="21">
        <v>0.40643283600634877</v>
      </c>
      <c r="L455" s="21">
        <v>0.37389206062805841</v>
      </c>
      <c r="N455" s="21">
        <v>0.39234011315620981</v>
      </c>
      <c r="O455" s="21">
        <v>0.42514006777870811</v>
      </c>
      <c r="P455" s="21">
        <v>0.58602349853562452</v>
      </c>
      <c r="Q455" s="21">
        <v>0.51031328869191195</v>
      </c>
      <c r="R455" s="21">
        <v>0.2396583560135449</v>
      </c>
      <c r="S455" s="21">
        <v>0.39454003421850259</v>
      </c>
      <c r="T455" s="21">
        <v>0.14539807058433291</v>
      </c>
      <c r="U455" s="21">
        <v>0.3697875023279818</v>
      </c>
      <c r="W455" s="21">
        <v>0.40160326365636562</v>
      </c>
      <c r="X455" s="21">
        <v>0.5064775703577693</v>
      </c>
      <c r="Y455" s="21">
        <v>0.40051921860482231</v>
      </c>
      <c r="Z455" s="21">
        <v>0.2887878815828408</v>
      </c>
      <c r="AA455" s="21">
        <v>0.23402288824536269</v>
      </c>
      <c r="AB455" s="21">
        <v>0.45620666567375417</v>
      </c>
      <c r="AC455" s="21">
        <v>0.41387094496888932</v>
      </c>
      <c r="AD455" s="21">
        <v>0.26369471920664961</v>
      </c>
      <c r="AE455" s="21">
        <v>0.27530353873407998</v>
      </c>
      <c r="AG455" s="21">
        <v>0.39229952730182138</v>
      </c>
      <c r="AH455" s="21">
        <v>0.27146603931133401</v>
      </c>
      <c r="AI455" s="21">
        <v>0.46351284925687469</v>
      </c>
      <c r="AJ455" s="21">
        <v>0.48207506911135728</v>
      </c>
      <c r="AK455" s="21">
        <v>0.42810056115694678</v>
      </c>
      <c r="AL455" s="21">
        <v>0.64909813749544965</v>
      </c>
      <c r="AM455" s="21">
        <v>0.16755800376756019</v>
      </c>
    </row>
    <row r="456" spans="2:39" ht="16" x14ac:dyDescent="0.2">
      <c r="B456" s="20" t="s">
        <v>166</v>
      </c>
      <c r="C456" s="21">
        <v>0.1690810437019501</v>
      </c>
      <c r="D456" s="21">
        <v>0.15273653930368089</v>
      </c>
      <c r="E456" s="21">
        <v>0.13405009235769361</v>
      </c>
      <c r="F456" s="21">
        <v>8.1834487408461526E-2</v>
      </c>
      <c r="G456" s="21">
        <v>0.16009522612291061</v>
      </c>
      <c r="H456" s="21">
        <v>0.15027902219142511</v>
      </c>
      <c r="I456" s="21">
        <v>0.28268529742827858</v>
      </c>
      <c r="K456" s="21">
        <v>0.17978494100924039</v>
      </c>
      <c r="L456" s="21">
        <v>0.16073937996678811</v>
      </c>
      <c r="N456" s="21">
        <v>8.4295809414337217E-2</v>
      </c>
      <c r="O456" s="21">
        <v>0.28693858120683968</v>
      </c>
      <c r="P456" s="21">
        <v>6.1455368088998312E-2</v>
      </c>
      <c r="Q456" s="21">
        <v>7.1075987682754874E-2</v>
      </c>
      <c r="R456" s="21">
        <v>0.1084995840974293</v>
      </c>
      <c r="S456" s="21">
        <v>0.16855907664312261</v>
      </c>
      <c r="T456" s="21">
        <v>0.1167211274578826</v>
      </c>
      <c r="U456" s="21">
        <v>0.141708529026733</v>
      </c>
      <c r="W456" s="21">
        <v>5.4515879048327998E-2</v>
      </c>
      <c r="X456" s="21">
        <v>0.32572616457832532</v>
      </c>
      <c r="Y456" s="21">
        <v>0.1067515679794119</v>
      </c>
      <c r="Z456" s="21">
        <v>0.26676098687244848</v>
      </c>
      <c r="AA456" s="21">
        <v>8.1839426430193457E-2</v>
      </c>
      <c r="AB456" s="21">
        <v>0.15825037295051531</v>
      </c>
      <c r="AC456" s="21">
        <v>0.189855537709372</v>
      </c>
      <c r="AD456" s="21">
        <v>0.10059464709176499</v>
      </c>
      <c r="AE456" s="21">
        <v>0</v>
      </c>
      <c r="AG456" s="21">
        <v>8.6050888084185456E-2</v>
      </c>
      <c r="AH456" s="21">
        <v>0.20100559355078901</v>
      </c>
      <c r="AI456" s="21">
        <v>0.13741798261874211</v>
      </c>
      <c r="AJ456" s="21">
        <v>0.14683635362048661</v>
      </c>
      <c r="AK456" s="21">
        <v>0.24430116626376361</v>
      </c>
      <c r="AL456" s="21">
        <v>0</v>
      </c>
      <c r="AM456" s="21">
        <v>0.22619033660724189</v>
      </c>
    </row>
    <row r="458" spans="2:39" ht="64" x14ac:dyDescent="0.2">
      <c r="B458" s="17" t="s">
        <v>205</v>
      </c>
    </row>
    <row r="459" spans="2:39" ht="16" x14ac:dyDescent="0.2">
      <c r="B459" s="18" t="s">
        <v>18</v>
      </c>
    </row>
    <row r="460" spans="2:39" x14ac:dyDescent="0.2">
      <c r="B460" s="13" t="s">
        <v>53</v>
      </c>
      <c r="C460" s="19">
        <v>406</v>
      </c>
      <c r="D460" s="19">
        <v>16</v>
      </c>
      <c r="E460" s="19">
        <v>63</v>
      </c>
      <c r="F460" s="19">
        <v>86</v>
      </c>
      <c r="G460" s="19">
        <v>73</v>
      </c>
      <c r="H460" s="19">
        <v>87</v>
      </c>
      <c r="I460" s="19">
        <v>81</v>
      </c>
      <c r="K460" s="19">
        <v>185</v>
      </c>
      <c r="L460" s="19">
        <v>219</v>
      </c>
      <c r="N460" s="19">
        <v>33</v>
      </c>
      <c r="O460" s="19">
        <v>99</v>
      </c>
      <c r="P460" s="19">
        <v>23</v>
      </c>
      <c r="Q460" s="19">
        <v>12</v>
      </c>
      <c r="R460" s="19">
        <v>38</v>
      </c>
      <c r="S460" s="19">
        <v>132</v>
      </c>
      <c r="T460" s="19">
        <v>15</v>
      </c>
      <c r="U460" s="19">
        <v>54</v>
      </c>
      <c r="W460" s="19">
        <v>28</v>
      </c>
      <c r="X460" s="19">
        <v>72</v>
      </c>
      <c r="Y460" s="19">
        <v>18</v>
      </c>
      <c r="Z460" s="19">
        <v>21</v>
      </c>
      <c r="AA460" s="19">
        <v>69</v>
      </c>
      <c r="AB460" s="19">
        <v>124</v>
      </c>
      <c r="AC460" s="19">
        <v>27</v>
      </c>
      <c r="AD460" s="19">
        <v>40</v>
      </c>
      <c r="AE460" s="19">
        <v>7</v>
      </c>
      <c r="AG460" s="19">
        <v>74</v>
      </c>
      <c r="AH460" s="19">
        <v>89</v>
      </c>
      <c r="AI460" s="19">
        <v>84</v>
      </c>
      <c r="AJ460" s="19">
        <v>54</v>
      </c>
      <c r="AK460" s="19">
        <v>73</v>
      </c>
      <c r="AL460" s="19">
        <v>3</v>
      </c>
      <c r="AM460" s="19">
        <v>29</v>
      </c>
    </row>
    <row r="461" spans="2:39" x14ac:dyDescent="0.2">
      <c r="B461" s="15" t="s">
        <v>54</v>
      </c>
      <c r="C461" s="19">
        <v>406</v>
      </c>
      <c r="D461" s="19">
        <v>44</v>
      </c>
      <c r="E461" s="19">
        <v>69</v>
      </c>
      <c r="F461" s="19">
        <v>69</v>
      </c>
      <c r="G461" s="19">
        <v>62</v>
      </c>
      <c r="H461" s="19">
        <v>65</v>
      </c>
      <c r="I461" s="19">
        <v>96</v>
      </c>
      <c r="K461" s="19">
        <v>196</v>
      </c>
      <c r="L461" s="19">
        <v>208</v>
      </c>
      <c r="N461" s="19">
        <v>37</v>
      </c>
      <c r="O461" s="19">
        <v>101</v>
      </c>
      <c r="P461" s="19">
        <v>26</v>
      </c>
      <c r="Q461" s="19">
        <v>10</v>
      </c>
      <c r="R461" s="19">
        <v>41</v>
      </c>
      <c r="S461" s="19">
        <v>116</v>
      </c>
      <c r="T461" s="19">
        <v>17</v>
      </c>
      <c r="U461" s="19">
        <v>59</v>
      </c>
      <c r="W461" s="19">
        <v>28</v>
      </c>
      <c r="X461" s="19">
        <v>78</v>
      </c>
      <c r="Y461" s="19">
        <v>21</v>
      </c>
      <c r="Z461" s="19">
        <v>26</v>
      </c>
      <c r="AA461" s="19">
        <v>66</v>
      </c>
      <c r="AB461" s="19">
        <v>107</v>
      </c>
      <c r="AC461" s="19">
        <v>35</v>
      </c>
      <c r="AD461" s="19">
        <v>36</v>
      </c>
      <c r="AE461" s="19">
        <v>9</v>
      </c>
      <c r="AG461" s="19">
        <v>67</v>
      </c>
      <c r="AH461" s="19">
        <v>87</v>
      </c>
      <c r="AI461" s="19">
        <v>88</v>
      </c>
      <c r="AJ461" s="19">
        <v>57</v>
      </c>
      <c r="AK461" s="19">
        <v>77</v>
      </c>
      <c r="AL461" s="19">
        <v>3</v>
      </c>
      <c r="AM461" s="19">
        <v>28</v>
      </c>
    </row>
    <row r="462" spans="2:39" ht="16" x14ac:dyDescent="0.2">
      <c r="B462" s="20" t="s">
        <v>200</v>
      </c>
      <c r="C462" s="21">
        <v>0.1457272145063794</v>
      </c>
      <c r="D462" s="21">
        <v>0.1771942276045157</v>
      </c>
      <c r="E462" s="21">
        <v>6.4670483012972499E-2</v>
      </c>
      <c r="F462" s="21">
        <v>0.18836829805221991</v>
      </c>
      <c r="G462" s="21">
        <v>0.1335521939837275</v>
      </c>
      <c r="H462" s="21">
        <v>0.18543519270114969</v>
      </c>
      <c r="I462" s="21">
        <v>0.13937923806961239</v>
      </c>
      <c r="K462" s="21">
        <v>0.15198926588285219</v>
      </c>
      <c r="L462" s="21">
        <v>0.14131862040111651</v>
      </c>
      <c r="N462" s="21">
        <v>0.2860561987386136</v>
      </c>
      <c r="O462" s="21">
        <v>4.712192356420887E-2</v>
      </c>
      <c r="P462" s="21">
        <v>5.469282142052178E-2</v>
      </c>
      <c r="Q462" s="21">
        <v>0.1629806707511175</v>
      </c>
      <c r="R462" s="21">
        <v>0.33554875301291909</v>
      </c>
      <c r="S462" s="21">
        <v>0.1195239240619153</v>
      </c>
      <c r="T462" s="21">
        <v>0.2262000001216089</v>
      </c>
      <c r="U462" s="21">
        <v>0.1626381069496674</v>
      </c>
      <c r="W462" s="21">
        <v>0.29181305381904021</v>
      </c>
      <c r="X462" s="21">
        <v>1.0088855374951321E-2</v>
      </c>
      <c r="Y462" s="21">
        <v>0</v>
      </c>
      <c r="Z462" s="21">
        <v>0.2000881100690724</v>
      </c>
      <c r="AA462" s="21">
        <v>0.33840314246453401</v>
      </c>
      <c r="AB462" s="21">
        <v>0.10789975525121701</v>
      </c>
      <c r="AC462" s="21">
        <v>7.7020169356278798E-2</v>
      </c>
      <c r="AD462" s="21">
        <v>0.16776944627735199</v>
      </c>
      <c r="AE462" s="21">
        <v>0.26186468891378101</v>
      </c>
      <c r="AG462" s="21">
        <v>0.1331838191495385</v>
      </c>
      <c r="AH462" s="21">
        <v>0.1203876433082951</v>
      </c>
      <c r="AI462" s="21">
        <v>0.19459844421854289</v>
      </c>
      <c r="AJ462" s="21">
        <v>8.32532852412457E-2</v>
      </c>
      <c r="AK462" s="21">
        <v>0.17114669446332681</v>
      </c>
      <c r="AL462" s="21">
        <v>0</v>
      </c>
      <c r="AM462" s="21">
        <v>0.17335689103757379</v>
      </c>
    </row>
    <row r="463" spans="2:39" ht="16" x14ac:dyDescent="0.2">
      <c r="B463" s="20" t="s">
        <v>201</v>
      </c>
      <c r="C463" s="21">
        <v>0.14463703810268391</v>
      </c>
      <c r="D463" s="21">
        <v>0.1639193596382546</v>
      </c>
      <c r="E463" s="21">
        <v>0.18906343615131441</v>
      </c>
      <c r="F463" s="21">
        <v>0.15823003143405831</v>
      </c>
      <c r="G463" s="21">
        <v>0.10491085080549981</v>
      </c>
      <c r="H463" s="21">
        <v>0.1150496921168257</v>
      </c>
      <c r="I463" s="21">
        <v>0.14027500831362741</v>
      </c>
      <c r="K463" s="21">
        <v>0.11957969577318581</v>
      </c>
      <c r="L463" s="21">
        <v>0.1696080672883708</v>
      </c>
      <c r="N463" s="21">
        <v>4.6121812436318278E-2</v>
      </c>
      <c r="O463" s="21">
        <v>9.4685888900340479E-2</v>
      </c>
      <c r="P463" s="21">
        <v>0.3039070847431124</v>
      </c>
      <c r="Q463" s="21">
        <v>8.7972434611167757E-2</v>
      </c>
      <c r="R463" s="21">
        <v>0.3233618149191968</v>
      </c>
      <c r="S463" s="21">
        <v>0.1175083531705769</v>
      </c>
      <c r="T463" s="21">
        <v>0.3388284349173879</v>
      </c>
      <c r="U463" s="21">
        <v>0.1037230495985485</v>
      </c>
      <c r="W463" s="21">
        <v>0.1215474749547807</v>
      </c>
      <c r="X463" s="21">
        <v>8.9218091842993737E-3</v>
      </c>
      <c r="Y463" s="21">
        <v>0.26987924982063999</v>
      </c>
      <c r="Z463" s="21">
        <v>0.23043959485109</v>
      </c>
      <c r="AA463" s="21">
        <v>0.27035779623617379</v>
      </c>
      <c r="AB463" s="21">
        <v>0.1202342803887529</v>
      </c>
      <c r="AC463" s="21">
        <v>0.1174634435145251</v>
      </c>
      <c r="AD463" s="21">
        <v>0.22299339243985869</v>
      </c>
      <c r="AE463" s="21">
        <v>0</v>
      </c>
      <c r="AG463" s="21">
        <v>0.1194882923752744</v>
      </c>
      <c r="AH463" s="21">
        <v>0.203283025047649</v>
      </c>
      <c r="AI463" s="21">
        <v>0.14579263663653819</v>
      </c>
      <c r="AJ463" s="21">
        <v>0.16868719079971001</v>
      </c>
      <c r="AK463" s="21">
        <v>8.2396674567095846E-2</v>
      </c>
      <c r="AL463" s="21">
        <v>0</v>
      </c>
      <c r="AM463" s="21">
        <v>0.15502256740173451</v>
      </c>
    </row>
    <row r="464" spans="2:39" ht="16" x14ac:dyDescent="0.2">
      <c r="B464" s="20" t="s">
        <v>202</v>
      </c>
      <c r="C464" s="21">
        <v>0.23554652606710119</v>
      </c>
      <c r="D464" s="21">
        <v>0.1242298724968907</v>
      </c>
      <c r="E464" s="21">
        <v>0.25070222181642388</v>
      </c>
      <c r="F464" s="21">
        <v>0.1934999471797697</v>
      </c>
      <c r="G464" s="21">
        <v>0.2522340934798053</v>
      </c>
      <c r="H464" s="21">
        <v>0.21186582840077731</v>
      </c>
      <c r="I464" s="21">
        <v>0.31096225925656368</v>
      </c>
      <c r="K464" s="21">
        <v>0.22828907175260871</v>
      </c>
      <c r="L464" s="21">
        <v>0.24070253235728281</v>
      </c>
      <c r="N464" s="21">
        <v>0.27078275795401741</v>
      </c>
      <c r="O464" s="21">
        <v>0.18343111963910971</v>
      </c>
      <c r="P464" s="21">
        <v>0.26485371965126131</v>
      </c>
      <c r="Q464" s="21">
        <v>0.4714663684098479</v>
      </c>
      <c r="R464" s="21">
        <v>0.1292856596105203</v>
      </c>
      <c r="S464" s="21">
        <v>0.24351461975904271</v>
      </c>
      <c r="T464" s="21">
        <v>0.21783276588700889</v>
      </c>
      <c r="U464" s="21">
        <v>0.31414850333583322</v>
      </c>
      <c r="W464" s="21">
        <v>0.33378101911900382</v>
      </c>
      <c r="X464" s="21">
        <v>0.1241199663132794</v>
      </c>
      <c r="Y464" s="21">
        <v>0.29331493382214402</v>
      </c>
      <c r="Z464" s="21">
        <v>0.36062482715405603</v>
      </c>
      <c r="AA464" s="21">
        <v>0.12561068864516881</v>
      </c>
      <c r="AB464" s="21">
        <v>0.24486968289791269</v>
      </c>
      <c r="AC464" s="21">
        <v>0.19267197655448651</v>
      </c>
      <c r="AD464" s="21">
        <v>0.36705155346816642</v>
      </c>
      <c r="AE464" s="21">
        <v>0.7381353110862191</v>
      </c>
      <c r="AG464" s="21">
        <v>0.22706788465405151</v>
      </c>
      <c r="AH464" s="21">
        <v>0.32025748897716749</v>
      </c>
      <c r="AI464" s="21">
        <v>0.19341291361749921</v>
      </c>
      <c r="AJ464" s="21">
        <v>0.21808815299213771</v>
      </c>
      <c r="AK464" s="21">
        <v>0.2112791933462288</v>
      </c>
      <c r="AL464" s="21">
        <v>0.2230367668236205</v>
      </c>
      <c r="AM464" s="21">
        <v>0.22790734410237051</v>
      </c>
    </row>
    <row r="465" spans="2:39" ht="16" x14ac:dyDescent="0.2">
      <c r="B465" s="20" t="s">
        <v>165</v>
      </c>
      <c r="C465" s="21">
        <v>0.349423962650667</v>
      </c>
      <c r="D465" s="21">
        <v>0.3960021427312212</v>
      </c>
      <c r="E465" s="21">
        <v>0.40017827740500173</v>
      </c>
      <c r="F465" s="21">
        <v>0.38678743601951399</v>
      </c>
      <c r="G465" s="21">
        <v>0.36682418447918502</v>
      </c>
      <c r="H465" s="21">
        <v>0.38706274275286001</v>
      </c>
      <c r="I465" s="21">
        <v>0.22844947528534701</v>
      </c>
      <c r="K465" s="21">
        <v>0.36495566554043812</v>
      </c>
      <c r="L465" s="21">
        <v>0.33232296133503292</v>
      </c>
      <c r="N465" s="21">
        <v>0.30907310654968911</v>
      </c>
      <c r="O465" s="21">
        <v>0.47690033365104789</v>
      </c>
      <c r="P465" s="21">
        <v>0.34680163113132839</v>
      </c>
      <c r="Q465" s="21">
        <v>0.27758052622786672</v>
      </c>
      <c r="R465" s="21">
        <v>0.15495223010182571</v>
      </c>
      <c r="S465" s="21">
        <v>0.37791624990755041</v>
      </c>
      <c r="T465" s="21">
        <v>0.16552340666858731</v>
      </c>
      <c r="U465" s="21">
        <v>0.30003320668730338</v>
      </c>
      <c r="W465" s="21">
        <v>0.19362710684943121</v>
      </c>
      <c r="X465" s="21">
        <v>0.5776445786377008</v>
      </c>
      <c r="Y465" s="21">
        <v>0.36417138293544687</v>
      </c>
      <c r="Z465" s="21">
        <v>0.20884746792578149</v>
      </c>
      <c r="AA465" s="21">
        <v>0.21011949330290139</v>
      </c>
      <c r="AB465" s="21">
        <v>0.37925588876063498</v>
      </c>
      <c r="AC465" s="21">
        <v>0.45398231437734821</v>
      </c>
      <c r="AD465" s="21">
        <v>0.2228831212696768</v>
      </c>
      <c r="AE465" s="21">
        <v>0</v>
      </c>
      <c r="AG465" s="21">
        <v>0.36969066523837241</v>
      </c>
      <c r="AH465" s="21">
        <v>0.2215249291683985</v>
      </c>
      <c r="AI465" s="21">
        <v>0.35960197049991061</v>
      </c>
      <c r="AJ465" s="21">
        <v>0.41945654277833139</v>
      </c>
      <c r="AK465" s="21">
        <v>0.46430926163968339</v>
      </c>
      <c r="AL465" s="21">
        <v>0.42606137067182909</v>
      </c>
      <c r="AM465" s="21">
        <v>0.19959238136740601</v>
      </c>
    </row>
    <row r="466" spans="2:39" ht="16" x14ac:dyDescent="0.2">
      <c r="B466" s="20" t="s">
        <v>166</v>
      </c>
      <c r="C466" s="21">
        <v>0.1246652586731683</v>
      </c>
      <c r="D466" s="21">
        <v>0.1386543975291176</v>
      </c>
      <c r="E466" s="21">
        <v>9.5385581614287909E-2</v>
      </c>
      <c r="F466" s="21">
        <v>7.3114287314437865E-2</v>
      </c>
      <c r="G466" s="21">
        <v>0.14247867725178259</v>
      </c>
      <c r="H466" s="21">
        <v>0.10058654402838769</v>
      </c>
      <c r="I466" s="21">
        <v>0.18093401907484941</v>
      </c>
      <c r="K466" s="21">
        <v>0.1351863010509152</v>
      </c>
      <c r="L466" s="21">
        <v>0.11604781861819689</v>
      </c>
      <c r="N466" s="21">
        <v>8.7966124321361569E-2</v>
      </c>
      <c r="O466" s="21">
        <v>0.19786073424529299</v>
      </c>
      <c r="P466" s="21">
        <v>2.9744743053776099E-2</v>
      </c>
      <c r="Q466" s="21">
        <v>0</v>
      </c>
      <c r="R466" s="21">
        <v>5.685154235553825E-2</v>
      </c>
      <c r="S466" s="21">
        <v>0.14153685310091471</v>
      </c>
      <c r="T466" s="21">
        <v>5.1615392405407211E-2</v>
      </c>
      <c r="U466" s="21">
        <v>0.11945713342864769</v>
      </c>
      <c r="W466" s="21">
        <v>5.9231345257744233E-2</v>
      </c>
      <c r="X466" s="21">
        <v>0.27922479048976911</v>
      </c>
      <c r="Y466" s="21">
        <v>7.2634433421769257E-2</v>
      </c>
      <c r="Z466" s="21">
        <v>0</v>
      </c>
      <c r="AA466" s="21">
        <v>5.5508879351221722E-2</v>
      </c>
      <c r="AB466" s="21">
        <v>0.14774039270148251</v>
      </c>
      <c r="AC466" s="21">
        <v>0.1588620961973613</v>
      </c>
      <c r="AD466" s="21">
        <v>1.9302486544946248E-2</v>
      </c>
      <c r="AE466" s="21">
        <v>0</v>
      </c>
      <c r="AG466" s="21">
        <v>0.1505693385827632</v>
      </c>
      <c r="AH466" s="21">
        <v>0.13454691349848991</v>
      </c>
      <c r="AI466" s="21">
        <v>0.106594035027509</v>
      </c>
      <c r="AJ466" s="21">
        <v>0.11051482818857521</v>
      </c>
      <c r="AK466" s="21">
        <v>7.0868175983664974E-2</v>
      </c>
      <c r="AL466" s="21">
        <v>0.35090186250455041</v>
      </c>
      <c r="AM466" s="21">
        <v>0.2441208160909151</v>
      </c>
    </row>
    <row r="468" spans="2:39" ht="64" x14ac:dyDescent="0.2">
      <c r="B468" s="17" t="s">
        <v>206</v>
      </c>
    </row>
    <row r="469" spans="2:39" ht="16" x14ac:dyDescent="0.2">
      <c r="B469" s="18" t="s">
        <v>18</v>
      </c>
    </row>
    <row r="470" spans="2:39" x14ac:dyDescent="0.2">
      <c r="B470" s="13" t="s">
        <v>53</v>
      </c>
      <c r="C470" s="19">
        <v>406</v>
      </c>
      <c r="D470" s="19">
        <v>16</v>
      </c>
      <c r="E470" s="19">
        <v>63</v>
      </c>
      <c r="F470" s="19">
        <v>86</v>
      </c>
      <c r="G470" s="19">
        <v>73</v>
      </c>
      <c r="H470" s="19">
        <v>87</v>
      </c>
      <c r="I470" s="19">
        <v>81</v>
      </c>
      <c r="K470" s="19">
        <v>185</v>
      </c>
      <c r="L470" s="19">
        <v>219</v>
      </c>
      <c r="N470" s="19">
        <v>33</v>
      </c>
      <c r="O470" s="19">
        <v>99</v>
      </c>
      <c r="P470" s="19">
        <v>23</v>
      </c>
      <c r="Q470" s="19">
        <v>12</v>
      </c>
      <c r="R470" s="19">
        <v>38</v>
      </c>
      <c r="S470" s="19">
        <v>132</v>
      </c>
      <c r="T470" s="19">
        <v>15</v>
      </c>
      <c r="U470" s="19">
        <v>54</v>
      </c>
      <c r="W470" s="19">
        <v>28</v>
      </c>
      <c r="X470" s="19">
        <v>72</v>
      </c>
      <c r="Y470" s="19">
        <v>18</v>
      </c>
      <c r="Z470" s="19">
        <v>21</v>
      </c>
      <c r="AA470" s="19">
        <v>69</v>
      </c>
      <c r="AB470" s="19">
        <v>124</v>
      </c>
      <c r="AC470" s="19">
        <v>27</v>
      </c>
      <c r="AD470" s="19">
        <v>40</v>
      </c>
      <c r="AE470" s="19">
        <v>7</v>
      </c>
      <c r="AG470" s="19">
        <v>74</v>
      </c>
      <c r="AH470" s="19">
        <v>89</v>
      </c>
      <c r="AI470" s="19">
        <v>84</v>
      </c>
      <c r="AJ470" s="19">
        <v>54</v>
      </c>
      <c r="AK470" s="19">
        <v>73</v>
      </c>
      <c r="AL470" s="19">
        <v>3</v>
      </c>
      <c r="AM470" s="19">
        <v>29</v>
      </c>
    </row>
    <row r="471" spans="2:39" x14ac:dyDescent="0.2">
      <c r="B471" s="15" t="s">
        <v>54</v>
      </c>
      <c r="C471" s="19">
        <v>406</v>
      </c>
      <c r="D471" s="19">
        <v>44</v>
      </c>
      <c r="E471" s="19">
        <v>69</v>
      </c>
      <c r="F471" s="19">
        <v>69</v>
      </c>
      <c r="G471" s="19">
        <v>62</v>
      </c>
      <c r="H471" s="19">
        <v>65</v>
      </c>
      <c r="I471" s="19">
        <v>96</v>
      </c>
      <c r="K471" s="19">
        <v>196</v>
      </c>
      <c r="L471" s="19">
        <v>208</v>
      </c>
      <c r="N471" s="19">
        <v>37</v>
      </c>
      <c r="O471" s="19">
        <v>101</v>
      </c>
      <c r="P471" s="19">
        <v>26</v>
      </c>
      <c r="Q471" s="19">
        <v>10</v>
      </c>
      <c r="R471" s="19">
        <v>41</v>
      </c>
      <c r="S471" s="19">
        <v>116</v>
      </c>
      <c r="T471" s="19">
        <v>17</v>
      </c>
      <c r="U471" s="19">
        <v>59</v>
      </c>
      <c r="W471" s="19">
        <v>28</v>
      </c>
      <c r="X471" s="19">
        <v>78</v>
      </c>
      <c r="Y471" s="19">
        <v>21</v>
      </c>
      <c r="Z471" s="19">
        <v>26</v>
      </c>
      <c r="AA471" s="19">
        <v>66</v>
      </c>
      <c r="AB471" s="19">
        <v>107</v>
      </c>
      <c r="AC471" s="19">
        <v>35</v>
      </c>
      <c r="AD471" s="19">
        <v>36</v>
      </c>
      <c r="AE471" s="19">
        <v>9</v>
      </c>
      <c r="AG471" s="19">
        <v>67</v>
      </c>
      <c r="AH471" s="19">
        <v>87</v>
      </c>
      <c r="AI471" s="19">
        <v>88</v>
      </c>
      <c r="AJ471" s="19">
        <v>57</v>
      </c>
      <c r="AK471" s="19">
        <v>77</v>
      </c>
      <c r="AL471" s="19">
        <v>3</v>
      </c>
      <c r="AM471" s="19">
        <v>28</v>
      </c>
    </row>
    <row r="472" spans="2:39" ht="16" x14ac:dyDescent="0.2">
      <c r="B472" s="20" t="s">
        <v>200</v>
      </c>
      <c r="C472" s="21">
        <v>0.15796537488778181</v>
      </c>
      <c r="D472" s="21">
        <v>0.1275460957853698</v>
      </c>
      <c r="E472" s="21">
        <v>0.1013055690837206</v>
      </c>
      <c r="F472" s="21">
        <v>0.13534861682606841</v>
      </c>
      <c r="G472" s="21">
        <v>0.1490119244200539</v>
      </c>
      <c r="H472" s="21">
        <v>0.17714043228355841</v>
      </c>
      <c r="I472" s="21">
        <v>0.2211802757077074</v>
      </c>
      <c r="K472" s="21">
        <v>0.18859683870816141</v>
      </c>
      <c r="L472" s="21">
        <v>0.13081141361525181</v>
      </c>
      <c r="N472" s="21">
        <v>0.46683052080688608</v>
      </c>
      <c r="O472" s="21">
        <v>6.6330236408488147E-2</v>
      </c>
      <c r="P472" s="21">
        <v>0.1476525336234544</v>
      </c>
      <c r="Q472" s="21">
        <v>0.23996149059373209</v>
      </c>
      <c r="R472" s="21">
        <v>0.39732891794667441</v>
      </c>
      <c r="S472" s="21">
        <v>8.1585718483289507E-2</v>
      </c>
      <c r="T472" s="21">
        <v>0.17738711971313509</v>
      </c>
      <c r="U472" s="21">
        <v>9.3429370873596013E-2</v>
      </c>
      <c r="W472" s="21">
        <v>0.38802748084196198</v>
      </c>
      <c r="X472" s="21">
        <v>5.5569362492243743E-2</v>
      </c>
      <c r="Y472" s="21">
        <v>3.4117134557642613E-2</v>
      </c>
      <c r="Z472" s="21">
        <v>6.2550311737059314E-2</v>
      </c>
      <c r="AA472" s="21">
        <v>0.39590406114011217</v>
      </c>
      <c r="AB472" s="21">
        <v>6.6724940139736566E-2</v>
      </c>
      <c r="AC472" s="21">
        <v>0.13484197938582351</v>
      </c>
      <c r="AD472" s="21">
        <v>0.15134204632614801</v>
      </c>
      <c r="AE472" s="21">
        <v>0.3442170369166685</v>
      </c>
      <c r="AG472" s="21">
        <v>0.14698424299778301</v>
      </c>
      <c r="AH472" s="21">
        <v>0.1132868179804928</v>
      </c>
      <c r="AI472" s="21">
        <v>0.19274702438709779</v>
      </c>
      <c r="AJ472" s="21">
        <v>0.14796789317652309</v>
      </c>
      <c r="AK472" s="21">
        <v>0.1647583205393971</v>
      </c>
      <c r="AL472" s="21">
        <v>0</v>
      </c>
      <c r="AM472" s="21">
        <v>0.23245507135291041</v>
      </c>
    </row>
    <row r="473" spans="2:39" ht="16" x14ac:dyDescent="0.2">
      <c r="B473" s="20" t="s">
        <v>201</v>
      </c>
      <c r="C473" s="21">
        <v>0.27477141600925992</v>
      </c>
      <c r="D473" s="21">
        <v>0.28016649131515031</v>
      </c>
      <c r="E473" s="21">
        <v>0.2083206488017155</v>
      </c>
      <c r="F473" s="21">
        <v>0.25284875219396108</v>
      </c>
      <c r="G473" s="21">
        <v>0.26167496604287388</v>
      </c>
      <c r="H473" s="21">
        <v>0.36835872475434173</v>
      </c>
      <c r="I473" s="21">
        <v>0.28034114758964601</v>
      </c>
      <c r="K473" s="21">
        <v>0.28532396578379771</v>
      </c>
      <c r="L473" s="21">
        <v>0.26159100435547639</v>
      </c>
      <c r="N473" s="21">
        <v>0.26674730009418252</v>
      </c>
      <c r="O473" s="21">
        <v>0.31057035175990871</v>
      </c>
      <c r="P473" s="21">
        <v>0.33138287122275911</v>
      </c>
      <c r="Q473" s="21">
        <v>0.1629806707511175</v>
      </c>
      <c r="R473" s="21">
        <v>0.25649648892400229</v>
      </c>
      <c r="S473" s="21">
        <v>0.31137588052127407</v>
      </c>
      <c r="T473" s="21">
        <v>0.18016753720762069</v>
      </c>
      <c r="U473" s="21">
        <v>0.17919836086626981</v>
      </c>
      <c r="W473" s="21">
        <v>0.27890310342016827</v>
      </c>
      <c r="X473" s="21">
        <v>0.33092871528538997</v>
      </c>
      <c r="Y473" s="21">
        <v>0.31596643320765883</v>
      </c>
      <c r="Z473" s="21">
        <v>0.17383108751690479</v>
      </c>
      <c r="AA473" s="21">
        <v>0.23651821715318039</v>
      </c>
      <c r="AB473" s="21">
        <v>0.28130343877514208</v>
      </c>
      <c r="AC473" s="21">
        <v>0.21123879773916041</v>
      </c>
      <c r="AD473" s="21">
        <v>0.21937101229642531</v>
      </c>
      <c r="AE473" s="21">
        <v>0.65578296308333162</v>
      </c>
      <c r="AG473" s="21">
        <v>0.31456501237251738</v>
      </c>
      <c r="AH473" s="21">
        <v>0.25442959336946741</v>
      </c>
      <c r="AI473" s="21">
        <v>0.30207544577606837</v>
      </c>
      <c r="AJ473" s="21">
        <v>0.29154854029471422</v>
      </c>
      <c r="AK473" s="21">
        <v>0.29120804067654787</v>
      </c>
      <c r="AL473" s="21">
        <v>0</v>
      </c>
      <c r="AM473" s="21">
        <v>0.1011850673061773</v>
      </c>
    </row>
    <row r="474" spans="2:39" ht="16" x14ac:dyDescent="0.2">
      <c r="B474" s="20" t="s">
        <v>202</v>
      </c>
      <c r="C474" s="21">
        <v>0.37395552982683861</v>
      </c>
      <c r="D474" s="21">
        <v>0.32704176551004438</v>
      </c>
      <c r="E474" s="21">
        <v>0.31237246916922429</v>
      </c>
      <c r="F474" s="21">
        <v>0.3714404052628279</v>
      </c>
      <c r="G474" s="21">
        <v>0.46823354454172811</v>
      </c>
      <c r="H474" s="21">
        <v>0.32951129111025768</v>
      </c>
      <c r="I474" s="21">
        <v>0.41004139324190347</v>
      </c>
      <c r="K474" s="21">
        <v>0.33054294893938241</v>
      </c>
      <c r="L474" s="21">
        <v>0.41846116937714217</v>
      </c>
      <c r="N474" s="21">
        <v>0.1344408109461292</v>
      </c>
      <c r="O474" s="21">
        <v>0.41648425832279701</v>
      </c>
      <c r="P474" s="21">
        <v>0.3651964350175656</v>
      </c>
      <c r="Q474" s="21">
        <v>9.8795999985537342E-2</v>
      </c>
      <c r="R474" s="21">
        <v>0.30651035038387209</v>
      </c>
      <c r="S474" s="21">
        <v>0.36891626504583352</v>
      </c>
      <c r="T474" s="21">
        <v>0.59082995067383715</v>
      </c>
      <c r="U474" s="21">
        <v>0.49333584089816668</v>
      </c>
      <c r="W474" s="21">
        <v>0.25754344234751497</v>
      </c>
      <c r="X474" s="21">
        <v>0.34685226893849902</v>
      </c>
      <c r="Y474" s="21">
        <v>0.45292704047613952</v>
      </c>
      <c r="Z474" s="21">
        <v>0.36118589286862762</v>
      </c>
      <c r="AA474" s="21">
        <v>0.27387731024395129</v>
      </c>
      <c r="AB474" s="21">
        <v>0.40797649304389499</v>
      </c>
      <c r="AC474" s="21">
        <v>0.45122125909206118</v>
      </c>
      <c r="AD474" s="21">
        <v>0.58541667271376518</v>
      </c>
      <c r="AE474" s="21">
        <v>0</v>
      </c>
      <c r="AG474" s="21">
        <v>0.38640080570619439</v>
      </c>
      <c r="AH474" s="21">
        <v>0.53917260453263471</v>
      </c>
      <c r="AI474" s="21">
        <v>0.2897078242423457</v>
      </c>
      <c r="AJ474" s="21">
        <v>0.27961513896235801</v>
      </c>
      <c r="AK474" s="21">
        <v>0.36105400849125391</v>
      </c>
      <c r="AL474" s="21">
        <v>0</v>
      </c>
      <c r="AM474" s="21">
        <v>0.35800399021042678</v>
      </c>
    </row>
    <row r="475" spans="2:39" ht="16" x14ac:dyDescent="0.2">
      <c r="B475" s="20" t="s">
        <v>165</v>
      </c>
      <c r="C475" s="21">
        <v>0.16035816940546421</v>
      </c>
      <c r="D475" s="21">
        <v>0.2652456473894354</v>
      </c>
      <c r="E475" s="21">
        <v>0.31641771854979939</v>
      </c>
      <c r="F475" s="21">
        <v>0.21050054874314431</v>
      </c>
      <c r="G475" s="21">
        <v>7.2761169053056671E-2</v>
      </c>
      <c r="H475" s="21">
        <v>8.0986004669789821E-2</v>
      </c>
      <c r="I475" s="21">
        <v>7.607133987865751E-2</v>
      </c>
      <c r="K475" s="21">
        <v>0.16589624658744109</v>
      </c>
      <c r="L475" s="21">
        <v>0.15274932929956189</v>
      </c>
      <c r="N475" s="21">
        <v>0.1057786588773684</v>
      </c>
      <c r="O475" s="21">
        <v>0.15507604262495009</v>
      </c>
      <c r="P475" s="21">
        <v>0.1260234170824448</v>
      </c>
      <c r="Q475" s="21">
        <v>0.35583926241832392</v>
      </c>
      <c r="R475" s="21">
        <v>1.785861789248731E-2</v>
      </c>
      <c r="S475" s="21">
        <v>0.21737088620329839</v>
      </c>
      <c r="T475" s="21">
        <v>0</v>
      </c>
      <c r="U475" s="21">
        <v>0.21896818224249939</v>
      </c>
      <c r="W475" s="21">
        <v>4.1861834668362179E-2</v>
      </c>
      <c r="X475" s="21">
        <v>0.1934316381907755</v>
      </c>
      <c r="Y475" s="21">
        <v>0.1553872202245479</v>
      </c>
      <c r="Z475" s="21">
        <v>0.34968349974905211</v>
      </c>
      <c r="AA475" s="21">
        <v>7.5515867533665612E-2</v>
      </c>
      <c r="AB475" s="21">
        <v>0.22147353381702251</v>
      </c>
      <c r="AC475" s="21">
        <v>0.17798253583219631</v>
      </c>
      <c r="AD475" s="21">
        <v>4.3870268663661463E-2</v>
      </c>
      <c r="AE475" s="21">
        <v>0</v>
      </c>
      <c r="AG475" s="21">
        <v>0.1036011510458264</v>
      </c>
      <c r="AH475" s="21">
        <v>7.8105596166390484E-2</v>
      </c>
      <c r="AI475" s="21">
        <v>0.19323560009775151</v>
      </c>
      <c r="AJ475" s="21">
        <v>0.20813741369230421</v>
      </c>
      <c r="AK475" s="21">
        <v>0.18297963029280101</v>
      </c>
      <c r="AL475" s="21">
        <v>0.64909813749544965</v>
      </c>
      <c r="AM475" s="21">
        <v>0.24447972084624239</v>
      </c>
    </row>
    <row r="476" spans="2:39" ht="16" x14ac:dyDescent="0.2">
      <c r="B476" s="20" t="s">
        <v>166</v>
      </c>
      <c r="C476" s="21">
        <v>3.2949509870655543E-2</v>
      </c>
      <c r="D476" s="21">
        <v>0</v>
      </c>
      <c r="E476" s="21">
        <v>6.1583594395540599E-2</v>
      </c>
      <c r="F476" s="21">
        <v>2.9861676973998219E-2</v>
      </c>
      <c r="G476" s="21">
        <v>4.8318395942287491E-2</v>
      </c>
      <c r="H476" s="21">
        <v>4.4003547182052329E-2</v>
      </c>
      <c r="I476" s="21">
        <v>1.2365843582085629E-2</v>
      </c>
      <c r="K476" s="21">
        <v>2.9639999981217399E-2</v>
      </c>
      <c r="L476" s="21">
        <v>3.6387083352567733E-2</v>
      </c>
      <c r="N476" s="21">
        <v>2.6202709275433771E-2</v>
      </c>
      <c r="O476" s="21">
        <v>5.1539110883855987E-2</v>
      </c>
      <c r="P476" s="21">
        <v>2.9744743053776099E-2</v>
      </c>
      <c r="Q476" s="21">
        <v>0.14242257625128901</v>
      </c>
      <c r="R476" s="21">
        <v>2.1805624852963921E-2</v>
      </c>
      <c r="S476" s="21">
        <v>2.07512497463044E-2</v>
      </c>
      <c r="T476" s="21">
        <v>5.1615392405407211E-2</v>
      </c>
      <c r="U476" s="21">
        <v>1.5068245119468259E-2</v>
      </c>
      <c r="W476" s="21">
        <v>3.3664138721992663E-2</v>
      </c>
      <c r="X476" s="21">
        <v>7.3218015093091809E-2</v>
      </c>
      <c r="Y476" s="21">
        <v>4.1602171534011259E-2</v>
      </c>
      <c r="Z476" s="21">
        <v>5.2749208128356102E-2</v>
      </c>
      <c r="AA476" s="21">
        <v>1.818454392909034E-2</v>
      </c>
      <c r="AB476" s="21">
        <v>2.2521594224203918E-2</v>
      </c>
      <c r="AC476" s="21">
        <v>2.4715427950758411E-2</v>
      </c>
      <c r="AD476" s="21">
        <v>0</v>
      </c>
      <c r="AE476" s="21">
        <v>0</v>
      </c>
      <c r="AG476" s="21">
        <v>4.8448787877678701E-2</v>
      </c>
      <c r="AH476" s="21">
        <v>1.5005387951014521E-2</v>
      </c>
      <c r="AI476" s="21">
        <v>2.2234105496736462E-2</v>
      </c>
      <c r="AJ476" s="21">
        <v>7.273101387410065E-2</v>
      </c>
      <c r="AK476" s="21">
        <v>0</v>
      </c>
      <c r="AL476" s="21">
        <v>0.35090186250455041</v>
      </c>
      <c r="AM476" s="21">
        <v>6.3876150284242927E-2</v>
      </c>
    </row>
    <row r="478" spans="2:39" ht="64" x14ac:dyDescent="0.2">
      <c r="B478" s="17" t="s">
        <v>207</v>
      </c>
    </row>
    <row r="479" spans="2:39" ht="16" x14ac:dyDescent="0.2">
      <c r="B479" s="18" t="s">
        <v>18</v>
      </c>
    </row>
    <row r="480" spans="2:39" x14ac:dyDescent="0.2">
      <c r="B480" s="13" t="s">
        <v>53</v>
      </c>
      <c r="C480" s="19">
        <v>406</v>
      </c>
      <c r="D480" s="19">
        <v>16</v>
      </c>
      <c r="E480" s="19">
        <v>63</v>
      </c>
      <c r="F480" s="19">
        <v>86</v>
      </c>
      <c r="G480" s="19">
        <v>73</v>
      </c>
      <c r="H480" s="19">
        <v>87</v>
      </c>
      <c r="I480" s="19">
        <v>81</v>
      </c>
      <c r="K480" s="19">
        <v>185</v>
      </c>
      <c r="L480" s="19">
        <v>219</v>
      </c>
      <c r="N480" s="19">
        <v>33</v>
      </c>
      <c r="O480" s="19">
        <v>99</v>
      </c>
      <c r="P480" s="19">
        <v>23</v>
      </c>
      <c r="Q480" s="19">
        <v>12</v>
      </c>
      <c r="R480" s="19">
        <v>38</v>
      </c>
      <c r="S480" s="19">
        <v>132</v>
      </c>
      <c r="T480" s="19">
        <v>15</v>
      </c>
      <c r="U480" s="19">
        <v>54</v>
      </c>
      <c r="W480" s="19">
        <v>28</v>
      </c>
      <c r="X480" s="19">
        <v>72</v>
      </c>
      <c r="Y480" s="19">
        <v>18</v>
      </c>
      <c r="Z480" s="19">
        <v>21</v>
      </c>
      <c r="AA480" s="19">
        <v>69</v>
      </c>
      <c r="AB480" s="19">
        <v>124</v>
      </c>
      <c r="AC480" s="19">
        <v>27</v>
      </c>
      <c r="AD480" s="19">
        <v>40</v>
      </c>
      <c r="AE480" s="19">
        <v>7</v>
      </c>
      <c r="AG480" s="19">
        <v>74</v>
      </c>
      <c r="AH480" s="19">
        <v>89</v>
      </c>
      <c r="AI480" s="19">
        <v>84</v>
      </c>
      <c r="AJ480" s="19">
        <v>54</v>
      </c>
      <c r="AK480" s="19">
        <v>73</v>
      </c>
      <c r="AL480" s="19">
        <v>3</v>
      </c>
      <c r="AM480" s="19">
        <v>29</v>
      </c>
    </row>
    <row r="481" spans="2:39" x14ac:dyDescent="0.2">
      <c r="B481" s="15" t="s">
        <v>54</v>
      </c>
      <c r="C481" s="19">
        <v>406</v>
      </c>
      <c r="D481" s="19">
        <v>44</v>
      </c>
      <c r="E481" s="19">
        <v>69</v>
      </c>
      <c r="F481" s="19">
        <v>69</v>
      </c>
      <c r="G481" s="19">
        <v>62</v>
      </c>
      <c r="H481" s="19">
        <v>65</v>
      </c>
      <c r="I481" s="19">
        <v>96</v>
      </c>
      <c r="K481" s="19">
        <v>196</v>
      </c>
      <c r="L481" s="19">
        <v>208</v>
      </c>
      <c r="N481" s="19">
        <v>37</v>
      </c>
      <c r="O481" s="19">
        <v>101</v>
      </c>
      <c r="P481" s="19">
        <v>26</v>
      </c>
      <c r="Q481" s="19">
        <v>10</v>
      </c>
      <c r="R481" s="19">
        <v>41</v>
      </c>
      <c r="S481" s="19">
        <v>116</v>
      </c>
      <c r="T481" s="19">
        <v>17</v>
      </c>
      <c r="U481" s="19">
        <v>59</v>
      </c>
      <c r="W481" s="19">
        <v>28</v>
      </c>
      <c r="X481" s="19">
        <v>78</v>
      </c>
      <c r="Y481" s="19">
        <v>21</v>
      </c>
      <c r="Z481" s="19">
        <v>26</v>
      </c>
      <c r="AA481" s="19">
        <v>66</v>
      </c>
      <c r="AB481" s="19">
        <v>107</v>
      </c>
      <c r="AC481" s="19">
        <v>35</v>
      </c>
      <c r="AD481" s="19">
        <v>36</v>
      </c>
      <c r="AE481" s="19">
        <v>9</v>
      </c>
      <c r="AG481" s="19">
        <v>67</v>
      </c>
      <c r="AH481" s="19">
        <v>87</v>
      </c>
      <c r="AI481" s="19">
        <v>88</v>
      </c>
      <c r="AJ481" s="19">
        <v>57</v>
      </c>
      <c r="AK481" s="19">
        <v>77</v>
      </c>
      <c r="AL481" s="19">
        <v>3</v>
      </c>
      <c r="AM481" s="19">
        <v>28</v>
      </c>
    </row>
    <row r="482" spans="2:39" ht="16" x14ac:dyDescent="0.2">
      <c r="B482" s="20" t="s">
        <v>200</v>
      </c>
      <c r="C482" s="21">
        <v>0.10753668643069959</v>
      </c>
      <c r="D482" s="21">
        <v>0.1275460957853698</v>
      </c>
      <c r="E482" s="21">
        <v>5.6477983311688539E-2</v>
      </c>
      <c r="F482" s="21">
        <v>0.1114241530748421</v>
      </c>
      <c r="G482" s="21">
        <v>0.13734051770617961</v>
      </c>
      <c r="H482" s="21">
        <v>0.13501479156045659</v>
      </c>
      <c r="I482" s="21">
        <v>9.400738430732046E-2</v>
      </c>
      <c r="K482" s="21">
        <v>0.13267046332635479</v>
      </c>
      <c r="L482" s="21">
        <v>8.5033905543526592E-2</v>
      </c>
      <c r="N482" s="21">
        <v>0.16884680102305269</v>
      </c>
      <c r="O482" s="21">
        <v>7.5178767580488456E-2</v>
      </c>
      <c r="P482" s="21">
        <v>5.469282142052178E-2</v>
      </c>
      <c r="Q482" s="21">
        <v>9.1904683068362664E-2</v>
      </c>
      <c r="R482" s="21">
        <v>0.14982227636457279</v>
      </c>
      <c r="S482" s="21">
        <v>0.11892563007915891</v>
      </c>
      <c r="T482" s="21">
        <v>0.2340525007682446</v>
      </c>
      <c r="U482" s="21">
        <v>6.3258484733016956E-2</v>
      </c>
      <c r="W482" s="21">
        <v>0.1335293696156509</v>
      </c>
      <c r="X482" s="21">
        <v>5.3872885634530701E-2</v>
      </c>
      <c r="Y482" s="21">
        <v>0</v>
      </c>
      <c r="Z482" s="21">
        <v>7.311937092600744E-2</v>
      </c>
      <c r="AA482" s="21">
        <v>0.19283737114179231</v>
      </c>
      <c r="AB482" s="21">
        <v>0.1154067235564335</v>
      </c>
      <c r="AC482" s="21">
        <v>6.5534944522360125E-2</v>
      </c>
      <c r="AD482" s="21">
        <v>0.1154108854909946</v>
      </c>
      <c r="AE482" s="21">
        <v>0.26186468891378101</v>
      </c>
      <c r="AG482" s="21">
        <v>0.1040786260330944</v>
      </c>
      <c r="AH482" s="21">
        <v>0.11920730196706231</v>
      </c>
      <c r="AI482" s="21">
        <v>0.10946251118639611</v>
      </c>
      <c r="AJ482" s="21">
        <v>0.1024838325908229</v>
      </c>
      <c r="AK482" s="21">
        <v>7.5532123903415044E-2</v>
      </c>
      <c r="AL482" s="21">
        <v>0</v>
      </c>
      <c r="AM482" s="21">
        <v>0.18309353801742159</v>
      </c>
    </row>
    <row r="483" spans="2:39" ht="16" x14ac:dyDescent="0.2">
      <c r="B483" s="20" t="s">
        <v>201</v>
      </c>
      <c r="C483" s="21">
        <v>0.1513517796197833</v>
      </c>
      <c r="D483" s="21">
        <v>0.21845521182720451</v>
      </c>
      <c r="E483" s="21">
        <v>0.15446880165444951</v>
      </c>
      <c r="F483" s="21">
        <v>0.2033762237651722</v>
      </c>
      <c r="G483" s="21">
        <v>0.1182473901106198</v>
      </c>
      <c r="H483" s="21">
        <v>0.20632847275321581</v>
      </c>
      <c r="I483" s="21">
        <v>6.5334447275946644E-2</v>
      </c>
      <c r="K483" s="21">
        <v>0.15196085677186469</v>
      </c>
      <c r="L483" s="21">
        <v>0.14625935393369879</v>
      </c>
      <c r="N483" s="21">
        <v>7.5153317602964079E-2</v>
      </c>
      <c r="O483" s="21">
        <v>0.129810890898475</v>
      </c>
      <c r="P483" s="21">
        <v>0.1301474124689691</v>
      </c>
      <c r="Q483" s="21">
        <v>0.1590484222939226</v>
      </c>
      <c r="R483" s="21">
        <v>0.26095313875890619</v>
      </c>
      <c r="S483" s="21">
        <v>0.14390436543920071</v>
      </c>
      <c r="T483" s="21">
        <v>9.8818835967726046E-2</v>
      </c>
      <c r="U483" s="21">
        <v>0.1976523023789365</v>
      </c>
      <c r="W483" s="21">
        <v>9.655382130946738E-2</v>
      </c>
      <c r="X483" s="21">
        <v>4.3645838313762009E-2</v>
      </c>
      <c r="Y483" s="21">
        <v>0.15941379095235711</v>
      </c>
      <c r="Z483" s="21">
        <v>0.2221014994286962</v>
      </c>
      <c r="AA483" s="21">
        <v>0.2599841532369993</v>
      </c>
      <c r="AB483" s="21">
        <v>0.1242612483710796</v>
      </c>
      <c r="AC483" s="21">
        <v>0.18032501572203449</v>
      </c>
      <c r="AD483" s="21">
        <v>0.22248441530745869</v>
      </c>
      <c r="AE483" s="21">
        <v>0.157530609980993</v>
      </c>
      <c r="AG483" s="21">
        <v>0.11805339325277341</v>
      </c>
      <c r="AH483" s="21">
        <v>0.23036218388886301</v>
      </c>
      <c r="AI483" s="21">
        <v>0.115408143320332</v>
      </c>
      <c r="AJ483" s="21">
        <v>4.5688722088107779E-2</v>
      </c>
      <c r="AK483" s="21">
        <v>0.2034559835956801</v>
      </c>
      <c r="AL483" s="21">
        <v>0.35090186250455041</v>
      </c>
      <c r="AM483" s="21">
        <v>0.15160441529684651</v>
      </c>
    </row>
    <row r="484" spans="2:39" ht="16" x14ac:dyDescent="0.2">
      <c r="B484" s="20" t="s">
        <v>202</v>
      </c>
      <c r="C484" s="21">
        <v>0.22143222687961081</v>
      </c>
      <c r="D484" s="21">
        <v>0.30257375716737223</v>
      </c>
      <c r="E484" s="21">
        <v>0.25531948798599141</v>
      </c>
      <c r="F484" s="21">
        <v>0.2200885088787182</v>
      </c>
      <c r="G484" s="21">
        <v>0.184429268738832</v>
      </c>
      <c r="H484" s="21">
        <v>0.23593220731124259</v>
      </c>
      <c r="I484" s="21">
        <v>0.1754290503801251</v>
      </c>
      <c r="K484" s="21">
        <v>0.18113308084941521</v>
      </c>
      <c r="L484" s="21">
        <v>0.257452904379664</v>
      </c>
      <c r="N484" s="21">
        <v>0.29613779324953371</v>
      </c>
      <c r="O484" s="21">
        <v>0.18246622058363149</v>
      </c>
      <c r="P484" s="21">
        <v>0.43019538404112889</v>
      </c>
      <c r="Q484" s="21">
        <v>0.22916712621452731</v>
      </c>
      <c r="R484" s="21">
        <v>0.1733926905967875</v>
      </c>
      <c r="S484" s="21">
        <v>0.12010061901573631</v>
      </c>
      <c r="T484" s="21">
        <v>0.44543188008950418</v>
      </c>
      <c r="U484" s="21">
        <v>0.31569570378037931</v>
      </c>
      <c r="W484" s="21">
        <v>0.27367198960001338</v>
      </c>
      <c r="X484" s="21">
        <v>0.13757343506662029</v>
      </c>
      <c r="Y484" s="21">
        <v>0.38996990234640722</v>
      </c>
      <c r="Z484" s="21">
        <v>0.13539875141110361</v>
      </c>
      <c r="AA484" s="21">
        <v>0.21905519105790749</v>
      </c>
      <c r="AB484" s="21">
        <v>0.13841184212144339</v>
      </c>
      <c r="AC484" s="21">
        <v>0.48824915301075222</v>
      </c>
      <c r="AD484" s="21">
        <v>0.31275752731641071</v>
      </c>
      <c r="AE484" s="21">
        <v>0.22294881436825861</v>
      </c>
      <c r="AG484" s="21">
        <v>0.22625331533121609</v>
      </c>
      <c r="AH484" s="21">
        <v>0.22313435407215659</v>
      </c>
      <c r="AI484" s="21">
        <v>0.22263094373198231</v>
      </c>
      <c r="AJ484" s="21">
        <v>0.31183331821827892</v>
      </c>
      <c r="AK484" s="21">
        <v>0.15513495918016809</v>
      </c>
      <c r="AL484" s="21">
        <v>0</v>
      </c>
      <c r="AM484" s="21">
        <v>0.21997777786288589</v>
      </c>
    </row>
    <row r="485" spans="2:39" ht="16" x14ac:dyDescent="0.2">
      <c r="B485" s="20" t="s">
        <v>165</v>
      </c>
      <c r="C485" s="21">
        <v>0.39684586080608047</v>
      </c>
      <c r="D485" s="21">
        <v>0.35142493522005341</v>
      </c>
      <c r="E485" s="21">
        <v>0.46147708970600032</v>
      </c>
      <c r="F485" s="21">
        <v>0.38694221490336989</v>
      </c>
      <c r="G485" s="21">
        <v>0.47468305933144239</v>
      </c>
      <c r="H485" s="21">
        <v>0.33336639175283428</v>
      </c>
      <c r="I485" s="21">
        <v>0.37132282670459649</v>
      </c>
      <c r="K485" s="21">
        <v>0.42080742601004462</v>
      </c>
      <c r="L485" s="21">
        <v>0.37835711751100592</v>
      </c>
      <c r="N485" s="21">
        <v>0.39179637133686529</v>
      </c>
      <c r="O485" s="21">
        <v>0.41461062508266422</v>
      </c>
      <c r="P485" s="21">
        <v>0.38496438206938022</v>
      </c>
      <c r="Q485" s="21">
        <v>0.44880378074043242</v>
      </c>
      <c r="R485" s="21">
        <v>0.30208834127592171</v>
      </c>
      <c r="S485" s="21">
        <v>0.48422408426268521</v>
      </c>
      <c r="T485" s="21">
        <v>0.1014733485011705</v>
      </c>
      <c r="U485" s="21">
        <v>0.34462872376539472</v>
      </c>
      <c r="W485" s="21">
        <v>0.46258068075287578</v>
      </c>
      <c r="X485" s="21">
        <v>0.49928627186934732</v>
      </c>
      <c r="Y485" s="21">
        <v>0.45061630670123592</v>
      </c>
      <c r="Z485" s="21">
        <v>0.41505293871370469</v>
      </c>
      <c r="AA485" s="21">
        <v>0.2493063400082221</v>
      </c>
      <c r="AB485" s="21">
        <v>0.50195667227395979</v>
      </c>
      <c r="AC485" s="21">
        <v>0.20832329887641851</v>
      </c>
      <c r="AD485" s="21">
        <v>0.23091457153302949</v>
      </c>
      <c r="AE485" s="21">
        <v>0.35765588673696752</v>
      </c>
      <c r="AG485" s="21">
        <v>0.44381070856248611</v>
      </c>
      <c r="AH485" s="21">
        <v>0.31040288950767331</v>
      </c>
      <c r="AI485" s="21">
        <v>0.4371831472247879</v>
      </c>
      <c r="AJ485" s="21">
        <v>0.45543947566337262</v>
      </c>
      <c r="AK485" s="21">
        <v>0.40187274912030402</v>
      </c>
      <c r="AL485" s="21">
        <v>0.64909813749544965</v>
      </c>
      <c r="AM485" s="21">
        <v>0.26618109458952599</v>
      </c>
    </row>
    <row r="486" spans="2:39" ht="16" x14ac:dyDescent="0.2">
      <c r="B486" s="20" t="s">
        <v>166</v>
      </c>
      <c r="C486" s="21">
        <v>0.1228334462638257</v>
      </c>
      <c r="D486" s="21">
        <v>0</v>
      </c>
      <c r="E486" s="21">
        <v>7.2256637341870697E-2</v>
      </c>
      <c r="F486" s="21">
        <v>7.8168899377897616E-2</v>
      </c>
      <c r="G486" s="21">
        <v>8.5299764112926418E-2</v>
      </c>
      <c r="H486" s="21">
        <v>8.9358136622250811E-2</v>
      </c>
      <c r="I486" s="21">
        <v>0.29390629133201118</v>
      </c>
      <c r="K486" s="21">
        <v>0.1134281730423206</v>
      </c>
      <c r="L486" s="21">
        <v>0.1328967186321047</v>
      </c>
      <c r="N486" s="21">
        <v>6.8065716787584205E-2</v>
      </c>
      <c r="O486" s="21">
        <v>0.19793349585474079</v>
      </c>
      <c r="P486" s="21">
        <v>0</v>
      </c>
      <c r="Q486" s="21">
        <v>7.1075987682754874E-2</v>
      </c>
      <c r="R486" s="21">
        <v>0.11374355300381191</v>
      </c>
      <c r="S486" s="21">
        <v>0.13284530120321891</v>
      </c>
      <c r="T486" s="21">
        <v>0.12022343467335481</v>
      </c>
      <c r="U486" s="21">
        <v>7.8764785342272672E-2</v>
      </c>
      <c r="W486" s="21">
        <v>3.3664138721992663E-2</v>
      </c>
      <c r="X486" s="21">
        <v>0.26562156911573948</v>
      </c>
      <c r="Y486" s="21">
        <v>0</v>
      </c>
      <c r="Z486" s="21">
        <v>0.154327439520488</v>
      </c>
      <c r="AA486" s="21">
        <v>7.8816944555078816E-2</v>
      </c>
      <c r="AB486" s="21">
        <v>0.1199635136770837</v>
      </c>
      <c r="AC486" s="21">
        <v>5.7567587868434578E-2</v>
      </c>
      <c r="AD486" s="21">
        <v>0.11843260035210661</v>
      </c>
      <c r="AE486" s="21">
        <v>0</v>
      </c>
      <c r="AG486" s="21">
        <v>0.1078039568204299</v>
      </c>
      <c r="AH486" s="21">
        <v>0.1168932705642448</v>
      </c>
      <c r="AI486" s="21">
        <v>0.1153152545365017</v>
      </c>
      <c r="AJ486" s="21">
        <v>8.4554651439417913E-2</v>
      </c>
      <c r="AK486" s="21">
        <v>0.1640041842004327</v>
      </c>
      <c r="AL486" s="21">
        <v>0</v>
      </c>
      <c r="AM486" s="21">
        <v>0.17914317423331991</v>
      </c>
    </row>
    <row r="488" spans="2:39" ht="64" x14ac:dyDescent="0.2">
      <c r="B488" s="17" t="s">
        <v>208</v>
      </c>
    </row>
    <row r="489" spans="2:39" ht="16" x14ac:dyDescent="0.2">
      <c r="B489" s="18" t="s">
        <v>18</v>
      </c>
    </row>
    <row r="490" spans="2:39" x14ac:dyDescent="0.2">
      <c r="B490" s="13" t="s">
        <v>53</v>
      </c>
      <c r="C490" s="19">
        <v>406</v>
      </c>
      <c r="D490" s="19">
        <v>16</v>
      </c>
      <c r="E490" s="19">
        <v>63</v>
      </c>
      <c r="F490" s="19">
        <v>86</v>
      </c>
      <c r="G490" s="19">
        <v>73</v>
      </c>
      <c r="H490" s="19">
        <v>87</v>
      </c>
      <c r="I490" s="19">
        <v>81</v>
      </c>
      <c r="K490" s="19">
        <v>185</v>
      </c>
      <c r="L490" s="19">
        <v>219</v>
      </c>
      <c r="N490" s="19">
        <v>33</v>
      </c>
      <c r="O490" s="19">
        <v>99</v>
      </c>
      <c r="P490" s="19">
        <v>23</v>
      </c>
      <c r="Q490" s="19">
        <v>12</v>
      </c>
      <c r="R490" s="19">
        <v>38</v>
      </c>
      <c r="S490" s="19">
        <v>132</v>
      </c>
      <c r="T490" s="19">
        <v>15</v>
      </c>
      <c r="U490" s="19">
        <v>54</v>
      </c>
      <c r="W490" s="19">
        <v>28</v>
      </c>
      <c r="X490" s="19">
        <v>72</v>
      </c>
      <c r="Y490" s="19">
        <v>18</v>
      </c>
      <c r="Z490" s="19">
        <v>21</v>
      </c>
      <c r="AA490" s="19">
        <v>69</v>
      </c>
      <c r="AB490" s="19">
        <v>124</v>
      </c>
      <c r="AC490" s="19">
        <v>27</v>
      </c>
      <c r="AD490" s="19">
        <v>40</v>
      </c>
      <c r="AE490" s="19">
        <v>7</v>
      </c>
      <c r="AG490" s="19">
        <v>74</v>
      </c>
      <c r="AH490" s="19">
        <v>89</v>
      </c>
      <c r="AI490" s="19">
        <v>84</v>
      </c>
      <c r="AJ490" s="19">
        <v>54</v>
      </c>
      <c r="AK490" s="19">
        <v>73</v>
      </c>
      <c r="AL490" s="19">
        <v>3</v>
      </c>
      <c r="AM490" s="19">
        <v>29</v>
      </c>
    </row>
    <row r="491" spans="2:39" x14ac:dyDescent="0.2">
      <c r="B491" s="15" t="s">
        <v>54</v>
      </c>
      <c r="C491" s="19">
        <v>406</v>
      </c>
      <c r="D491" s="19">
        <v>44</v>
      </c>
      <c r="E491" s="19">
        <v>69</v>
      </c>
      <c r="F491" s="19">
        <v>69</v>
      </c>
      <c r="G491" s="19">
        <v>62</v>
      </c>
      <c r="H491" s="19">
        <v>65</v>
      </c>
      <c r="I491" s="19">
        <v>96</v>
      </c>
      <c r="K491" s="19">
        <v>196</v>
      </c>
      <c r="L491" s="19">
        <v>208</v>
      </c>
      <c r="N491" s="19">
        <v>37</v>
      </c>
      <c r="O491" s="19">
        <v>101</v>
      </c>
      <c r="P491" s="19">
        <v>26</v>
      </c>
      <c r="Q491" s="19">
        <v>10</v>
      </c>
      <c r="R491" s="19">
        <v>41</v>
      </c>
      <c r="S491" s="19">
        <v>116</v>
      </c>
      <c r="T491" s="19">
        <v>17</v>
      </c>
      <c r="U491" s="19">
        <v>59</v>
      </c>
      <c r="W491" s="19">
        <v>28</v>
      </c>
      <c r="X491" s="19">
        <v>78</v>
      </c>
      <c r="Y491" s="19">
        <v>21</v>
      </c>
      <c r="Z491" s="19">
        <v>26</v>
      </c>
      <c r="AA491" s="19">
        <v>66</v>
      </c>
      <c r="AB491" s="19">
        <v>107</v>
      </c>
      <c r="AC491" s="19">
        <v>35</v>
      </c>
      <c r="AD491" s="19">
        <v>36</v>
      </c>
      <c r="AE491" s="19">
        <v>9</v>
      </c>
      <c r="AG491" s="19">
        <v>67</v>
      </c>
      <c r="AH491" s="19">
        <v>87</v>
      </c>
      <c r="AI491" s="19">
        <v>88</v>
      </c>
      <c r="AJ491" s="19">
        <v>57</v>
      </c>
      <c r="AK491" s="19">
        <v>77</v>
      </c>
      <c r="AL491" s="19">
        <v>3</v>
      </c>
      <c r="AM491" s="19">
        <v>28</v>
      </c>
    </row>
    <row r="492" spans="2:39" ht="16" x14ac:dyDescent="0.2">
      <c r="B492" s="20" t="s">
        <v>200</v>
      </c>
      <c r="C492" s="21">
        <v>0.13707186510302061</v>
      </c>
      <c r="D492" s="21">
        <v>0.1771942276045157</v>
      </c>
      <c r="E492" s="21">
        <v>8.4906544018542307E-2</v>
      </c>
      <c r="F492" s="21">
        <v>0.1371996893168429</v>
      </c>
      <c r="G492" s="21">
        <v>0.13015891421460291</v>
      </c>
      <c r="H492" s="21">
        <v>0.13359167707214609</v>
      </c>
      <c r="I492" s="21">
        <v>0.1626385761183039</v>
      </c>
      <c r="K492" s="21">
        <v>0.1580259923911663</v>
      </c>
      <c r="L492" s="21">
        <v>0.11878882002656289</v>
      </c>
      <c r="N492" s="21">
        <v>0.28605619873861371</v>
      </c>
      <c r="O492" s="21">
        <v>5.0756315472977348E-2</v>
      </c>
      <c r="P492" s="21">
        <v>5.469282142052178E-2</v>
      </c>
      <c r="Q492" s="21">
        <v>0.1590484222939226</v>
      </c>
      <c r="R492" s="21">
        <v>0.36148071493483258</v>
      </c>
      <c r="S492" s="21">
        <v>0.1119343462027038</v>
      </c>
      <c r="T492" s="21">
        <v>0.17738711971313509</v>
      </c>
      <c r="U492" s="21">
        <v>0.1083592389367654</v>
      </c>
      <c r="W492" s="21">
        <v>0.23255768920597611</v>
      </c>
      <c r="X492" s="21">
        <v>1.0088855374951321E-2</v>
      </c>
      <c r="Y492" s="21">
        <v>0</v>
      </c>
      <c r="Z492" s="21">
        <v>0.1595511876916369</v>
      </c>
      <c r="AA492" s="21">
        <v>0.34075720211815103</v>
      </c>
      <c r="AB492" s="21">
        <v>0.1076360113250657</v>
      </c>
      <c r="AC492" s="21">
        <v>6.5466011199194069E-2</v>
      </c>
      <c r="AD492" s="21">
        <v>0.12351592115721891</v>
      </c>
      <c r="AE492" s="21">
        <v>0.38750904741151282</v>
      </c>
      <c r="AG492" s="21">
        <v>0.12773958715178621</v>
      </c>
      <c r="AH492" s="21">
        <v>0.110780284013568</v>
      </c>
      <c r="AI492" s="21">
        <v>0.1665207247362463</v>
      </c>
      <c r="AJ492" s="21">
        <v>0.1367688845688394</v>
      </c>
      <c r="AK492" s="21">
        <v>0.12775660541556391</v>
      </c>
      <c r="AL492" s="21">
        <v>0</v>
      </c>
      <c r="AM492" s="21">
        <v>0.18914798281538739</v>
      </c>
    </row>
    <row r="493" spans="2:39" ht="16" x14ac:dyDescent="0.2">
      <c r="B493" s="20" t="s">
        <v>201</v>
      </c>
      <c r="C493" s="21">
        <v>0.18281015499390041</v>
      </c>
      <c r="D493" s="21">
        <v>0.15289047493950531</v>
      </c>
      <c r="E493" s="21">
        <v>0.13059547590830031</v>
      </c>
      <c r="F493" s="21">
        <v>0.2436087095764437</v>
      </c>
      <c r="G493" s="21">
        <v>0.15124016833878479</v>
      </c>
      <c r="H493" s="21">
        <v>0.25827854003588357</v>
      </c>
      <c r="I493" s="21">
        <v>0.15919716603845771</v>
      </c>
      <c r="K493" s="21">
        <v>0.17797660811541699</v>
      </c>
      <c r="L493" s="21">
        <v>0.1831420309309176</v>
      </c>
      <c r="N493" s="21">
        <v>0.17531956212152711</v>
      </c>
      <c r="O493" s="21">
        <v>0.10268867327153899</v>
      </c>
      <c r="P493" s="21">
        <v>0.1331317708784806</v>
      </c>
      <c r="Q493" s="21">
        <v>0.15470041819101379</v>
      </c>
      <c r="R493" s="21">
        <v>0.24210265096492389</v>
      </c>
      <c r="S493" s="21">
        <v>0.17637415795545089</v>
      </c>
      <c r="T493" s="21">
        <v>0.23178292961302779</v>
      </c>
      <c r="U493" s="21">
        <v>0.30926562201795882</v>
      </c>
      <c r="W493" s="21">
        <v>0.292044353573298</v>
      </c>
      <c r="X493" s="21">
        <v>4.9859128279400262E-2</v>
      </c>
      <c r="Y493" s="21">
        <v>7.4344655287596567E-2</v>
      </c>
      <c r="Z493" s="21">
        <v>0.28210149937371493</v>
      </c>
      <c r="AA493" s="21">
        <v>0.27448531797937697</v>
      </c>
      <c r="AB493" s="21">
        <v>0.16564474071075089</v>
      </c>
      <c r="AC493" s="21">
        <v>0.25015826812484432</v>
      </c>
      <c r="AD493" s="21">
        <v>0.14601593994816339</v>
      </c>
      <c r="AE493" s="21">
        <v>0.3726079946046067</v>
      </c>
      <c r="AG493" s="21">
        <v>0.13770628377539901</v>
      </c>
      <c r="AH493" s="21">
        <v>0.25041822960072108</v>
      </c>
      <c r="AI493" s="21">
        <v>0.13538966830086721</v>
      </c>
      <c r="AJ493" s="21">
        <v>0.11754007788111891</v>
      </c>
      <c r="AK493" s="21">
        <v>0.216623166073899</v>
      </c>
      <c r="AL493" s="21">
        <v>0.2230367668236205</v>
      </c>
      <c r="AM493" s="21">
        <v>0.26785156626226542</v>
      </c>
    </row>
    <row r="494" spans="2:39" ht="16" x14ac:dyDescent="0.2">
      <c r="B494" s="20" t="s">
        <v>202</v>
      </c>
      <c r="C494" s="21">
        <v>0.2127597902846492</v>
      </c>
      <c r="D494" s="21">
        <v>0.1784162282311173</v>
      </c>
      <c r="E494" s="21">
        <v>0.1957311862528377</v>
      </c>
      <c r="F494" s="21">
        <v>0.23302090108351081</v>
      </c>
      <c r="G494" s="21">
        <v>0.26982815078323319</v>
      </c>
      <c r="H494" s="21">
        <v>0.1834660567783534</v>
      </c>
      <c r="I494" s="21">
        <v>0.2088851539865669</v>
      </c>
      <c r="K494" s="21">
        <v>0.20001191985931319</v>
      </c>
      <c r="L494" s="21">
        <v>0.2228385726434266</v>
      </c>
      <c r="N494" s="21">
        <v>0.17665924025091831</v>
      </c>
      <c r="O494" s="21">
        <v>0.18900501894406141</v>
      </c>
      <c r="P494" s="21">
        <v>0.37784621929530171</v>
      </c>
      <c r="Q494" s="21">
        <v>0.32904379215855889</v>
      </c>
      <c r="R494" s="21">
        <v>0.13497164157627961</v>
      </c>
      <c r="S494" s="21">
        <v>0.21012388400030149</v>
      </c>
      <c r="T494" s="21">
        <v>0.22053881344126339</v>
      </c>
      <c r="U494" s="21">
        <v>0.23987558875989121</v>
      </c>
      <c r="W494" s="21">
        <v>0.20838839411736701</v>
      </c>
      <c r="X494" s="21">
        <v>0.17948121418481131</v>
      </c>
      <c r="Y494" s="21">
        <v>0.34874128697790729</v>
      </c>
      <c r="Z494" s="21">
        <v>0.20809363045037799</v>
      </c>
      <c r="AA494" s="21">
        <v>0.17560861880145701</v>
      </c>
      <c r="AB494" s="21">
        <v>0.2238522258952996</v>
      </c>
      <c r="AC494" s="21">
        <v>0.17330713467342229</v>
      </c>
      <c r="AD494" s="21">
        <v>0.3366375639087652</v>
      </c>
      <c r="AE494" s="21">
        <v>0</v>
      </c>
      <c r="AG494" s="21">
        <v>0.26568394028910258</v>
      </c>
      <c r="AH494" s="21">
        <v>0.2240126096830202</v>
      </c>
      <c r="AI494" s="21">
        <v>0.18531792355466281</v>
      </c>
      <c r="AJ494" s="21">
        <v>0.21169150352305641</v>
      </c>
      <c r="AK494" s="21">
        <v>0.2119853507352964</v>
      </c>
      <c r="AL494" s="21">
        <v>0</v>
      </c>
      <c r="AM494" s="21">
        <v>0.16047115676421531</v>
      </c>
    </row>
    <row r="495" spans="2:39" ht="16" x14ac:dyDescent="0.2">
      <c r="B495" s="20" t="s">
        <v>165</v>
      </c>
      <c r="C495" s="21">
        <v>0.37356093333670259</v>
      </c>
      <c r="D495" s="21">
        <v>0.49149906922486147</v>
      </c>
      <c r="E495" s="21">
        <v>0.4559188437899126</v>
      </c>
      <c r="F495" s="21">
        <v>0.34383798147008482</v>
      </c>
      <c r="G495" s="21">
        <v>0.3873798557594138</v>
      </c>
      <c r="H495" s="21">
        <v>0.38045792455480593</v>
      </c>
      <c r="I495" s="21">
        <v>0.26891908346640192</v>
      </c>
      <c r="K495" s="21">
        <v>0.37190521373868729</v>
      </c>
      <c r="L495" s="21">
        <v>0.37887731332079078</v>
      </c>
      <c r="N495" s="21">
        <v>0.2938992821013568</v>
      </c>
      <c r="O495" s="21">
        <v>0.48062496139991723</v>
      </c>
      <c r="P495" s="21">
        <v>0.36023048627907012</v>
      </c>
      <c r="Q495" s="21">
        <v>0.35720736735650449</v>
      </c>
      <c r="R495" s="21">
        <v>0.25103103887186318</v>
      </c>
      <c r="S495" s="21">
        <v>0.39947427946478059</v>
      </c>
      <c r="T495" s="21">
        <v>0.32313922869106498</v>
      </c>
      <c r="U495" s="21">
        <v>0.2963401740297677</v>
      </c>
      <c r="W495" s="21">
        <v>0.23334542438136641</v>
      </c>
      <c r="X495" s="21">
        <v>0.55312798361695148</v>
      </c>
      <c r="Y495" s="21">
        <v>0.48555015400721763</v>
      </c>
      <c r="Z495" s="21">
        <v>0.2383389497248973</v>
      </c>
      <c r="AA495" s="21">
        <v>0.18890976961888961</v>
      </c>
      <c r="AB495" s="21">
        <v>0.39691767546216361</v>
      </c>
      <c r="AC495" s="21">
        <v>0.4309228573123694</v>
      </c>
      <c r="AD495" s="21">
        <v>0.37452808844090618</v>
      </c>
      <c r="AE495" s="21">
        <v>0.23988295798388051</v>
      </c>
      <c r="AG495" s="21">
        <v>0.4011086159799907</v>
      </c>
      <c r="AH495" s="21">
        <v>0.31625356950470063</v>
      </c>
      <c r="AI495" s="21">
        <v>0.42015259974579072</v>
      </c>
      <c r="AJ495" s="21">
        <v>0.44054443944016769</v>
      </c>
      <c r="AK495" s="21">
        <v>0.36256526957044077</v>
      </c>
      <c r="AL495" s="21">
        <v>0.42606137067182909</v>
      </c>
      <c r="AM495" s="21">
        <v>0.22545680444712679</v>
      </c>
    </row>
    <row r="496" spans="2:39" ht="16" x14ac:dyDescent="0.2">
      <c r="B496" s="20" t="s">
        <v>166</v>
      </c>
      <c r="C496" s="21">
        <v>9.3797256281727082E-2</v>
      </c>
      <c r="D496" s="21">
        <v>0</v>
      </c>
      <c r="E496" s="21">
        <v>0.1328479500304075</v>
      </c>
      <c r="F496" s="21">
        <v>4.2332718553117751E-2</v>
      </c>
      <c r="G496" s="21">
        <v>6.1392910903965328E-2</v>
      </c>
      <c r="H496" s="21">
        <v>4.4205801558811222E-2</v>
      </c>
      <c r="I496" s="21">
        <v>0.2003600203902694</v>
      </c>
      <c r="K496" s="21">
        <v>9.2080265895416055E-2</v>
      </c>
      <c r="L496" s="21">
        <v>9.6353263078301984E-2</v>
      </c>
      <c r="N496" s="21">
        <v>6.8065716787584205E-2</v>
      </c>
      <c r="O496" s="21">
        <v>0.1769250309115051</v>
      </c>
      <c r="P496" s="21">
        <v>7.4098702126625837E-2</v>
      </c>
      <c r="Q496" s="21">
        <v>0</v>
      </c>
      <c r="R496" s="21">
        <v>1.041395365210071E-2</v>
      </c>
      <c r="S496" s="21">
        <v>0.1020933323767632</v>
      </c>
      <c r="T496" s="21">
        <v>4.7151908541508733E-2</v>
      </c>
      <c r="U496" s="21">
        <v>4.6159376255617023E-2</v>
      </c>
      <c r="W496" s="21">
        <v>3.3664138721992663E-2</v>
      </c>
      <c r="X496" s="21">
        <v>0.20744281854388569</v>
      </c>
      <c r="Y496" s="21">
        <v>9.1363903727278775E-2</v>
      </c>
      <c r="Z496" s="21">
        <v>0.1119147327593729</v>
      </c>
      <c r="AA496" s="21">
        <v>2.023909148212541E-2</v>
      </c>
      <c r="AB496" s="21">
        <v>0.1059493466067204</v>
      </c>
      <c r="AC496" s="21">
        <v>8.0145728690169851E-2</v>
      </c>
      <c r="AD496" s="21">
        <v>1.9302486544946248E-2</v>
      </c>
      <c r="AE496" s="21">
        <v>0</v>
      </c>
      <c r="AG496" s="21">
        <v>6.7761572803721429E-2</v>
      </c>
      <c r="AH496" s="21">
        <v>9.8535307197990099E-2</v>
      </c>
      <c r="AI496" s="21">
        <v>9.2619083662433113E-2</v>
      </c>
      <c r="AJ496" s="21">
        <v>9.3455094586817611E-2</v>
      </c>
      <c r="AK496" s="21">
        <v>8.1069608204799817E-2</v>
      </c>
      <c r="AL496" s="21">
        <v>0.35090186250455041</v>
      </c>
      <c r="AM496" s="21">
        <v>0.15707248971100499</v>
      </c>
    </row>
    <row r="498" spans="2:39" ht="64" x14ac:dyDescent="0.2">
      <c r="B498" s="17" t="s">
        <v>209</v>
      </c>
    </row>
    <row r="499" spans="2:39" ht="16" x14ac:dyDescent="0.2">
      <c r="B499" s="18" t="s">
        <v>18</v>
      </c>
    </row>
    <row r="500" spans="2:39" x14ac:dyDescent="0.2">
      <c r="B500" s="13" t="s">
        <v>53</v>
      </c>
      <c r="C500" s="19">
        <v>406</v>
      </c>
      <c r="D500" s="19">
        <v>16</v>
      </c>
      <c r="E500" s="19">
        <v>63</v>
      </c>
      <c r="F500" s="19">
        <v>86</v>
      </c>
      <c r="G500" s="19">
        <v>73</v>
      </c>
      <c r="H500" s="19">
        <v>87</v>
      </c>
      <c r="I500" s="19">
        <v>81</v>
      </c>
      <c r="K500" s="19">
        <v>185</v>
      </c>
      <c r="L500" s="19">
        <v>219</v>
      </c>
      <c r="N500" s="19">
        <v>33</v>
      </c>
      <c r="O500" s="19">
        <v>99</v>
      </c>
      <c r="P500" s="19">
        <v>23</v>
      </c>
      <c r="Q500" s="19">
        <v>12</v>
      </c>
      <c r="R500" s="19">
        <v>38</v>
      </c>
      <c r="S500" s="19">
        <v>132</v>
      </c>
      <c r="T500" s="19">
        <v>15</v>
      </c>
      <c r="U500" s="19">
        <v>54</v>
      </c>
      <c r="W500" s="19">
        <v>28</v>
      </c>
      <c r="X500" s="19">
        <v>72</v>
      </c>
      <c r="Y500" s="19">
        <v>18</v>
      </c>
      <c r="Z500" s="19">
        <v>21</v>
      </c>
      <c r="AA500" s="19">
        <v>69</v>
      </c>
      <c r="AB500" s="19">
        <v>124</v>
      </c>
      <c r="AC500" s="19">
        <v>27</v>
      </c>
      <c r="AD500" s="19">
        <v>40</v>
      </c>
      <c r="AE500" s="19">
        <v>7</v>
      </c>
      <c r="AG500" s="19">
        <v>74</v>
      </c>
      <c r="AH500" s="19">
        <v>89</v>
      </c>
      <c r="AI500" s="19">
        <v>84</v>
      </c>
      <c r="AJ500" s="19">
        <v>54</v>
      </c>
      <c r="AK500" s="19">
        <v>73</v>
      </c>
      <c r="AL500" s="19">
        <v>3</v>
      </c>
      <c r="AM500" s="19">
        <v>29</v>
      </c>
    </row>
    <row r="501" spans="2:39" x14ac:dyDescent="0.2">
      <c r="B501" s="15" t="s">
        <v>54</v>
      </c>
      <c r="C501" s="19">
        <v>406</v>
      </c>
      <c r="D501" s="19">
        <v>44</v>
      </c>
      <c r="E501" s="19">
        <v>69</v>
      </c>
      <c r="F501" s="19">
        <v>69</v>
      </c>
      <c r="G501" s="19">
        <v>62</v>
      </c>
      <c r="H501" s="19">
        <v>65</v>
      </c>
      <c r="I501" s="19">
        <v>96</v>
      </c>
      <c r="K501" s="19">
        <v>196</v>
      </c>
      <c r="L501" s="19">
        <v>208</v>
      </c>
      <c r="N501" s="19">
        <v>37</v>
      </c>
      <c r="O501" s="19">
        <v>101</v>
      </c>
      <c r="P501" s="19">
        <v>26</v>
      </c>
      <c r="Q501" s="19">
        <v>10</v>
      </c>
      <c r="R501" s="19">
        <v>41</v>
      </c>
      <c r="S501" s="19">
        <v>116</v>
      </c>
      <c r="T501" s="19">
        <v>17</v>
      </c>
      <c r="U501" s="19">
        <v>59</v>
      </c>
      <c r="W501" s="19">
        <v>28</v>
      </c>
      <c r="X501" s="19">
        <v>78</v>
      </c>
      <c r="Y501" s="19">
        <v>21</v>
      </c>
      <c r="Z501" s="19">
        <v>26</v>
      </c>
      <c r="AA501" s="19">
        <v>66</v>
      </c>
      <c r="AB501" s="19">
        <v>107</v>
      </c>
      <c r="AC501" s="19">
        <v>35</v>
      </c>
      <c r="AD501" s="19">
        <v>36</v>
      </c>
      <c r="AE501" s="19">
        <v>9</v>
      </c>
      <c r="AG501" s="19">
        <v>67</v>
      </c>
      <c r="AH501" s="19">
        <v>87</v>
      </c>
      <c r="AI501" s="19">
        <v>88</v>
      </c>
      <c r="AJ501" s="19">
        <v>57</v>
      </c>
      <c r="AK501" s="19">
        <v>77</v>
      </c>
      <c r="AL501" s="19">
        <v>3</v>
      </c>
      <c r="AM501" s="19">
        <v>28</v>
      </c>
    </row>
    <row r="502" spans="2:39" ht="16" x14ac:dyDescent="0.2">
      <c r="B502" s="20" t="s">
        <v>200</v>
      </c>
      <c r="C502" s="21">
        <v>9.9493867044865333E-2</v>
      </c>
      <c r="D502" s="21">
        <v>0.1017431895996702</v>
      </c>
      <c r="E502" s="21">
        <v>4.2544003269252458E-2</v>
      </c>
      <c r="F502" s="21">
        <v>0.1499857422979253</v>
      </c>
      <c r="G502" s="21">
        <v>0.1032407875021233</v>
      </c>
      <c r="H502" s="21">
        <v>0.1127488616324074</v>
      </c>
      <c r="I502" s="21">
        <v>9.1305771220566212E-2</v>
      </c>
      <c r="K502" s="21">
        <v>0.1060515614328735</v>
      </c>
      <c r="L502" s="21">
        <v>9.434215966506572E-2</v>
      </c>
      <c r="N502" s="21">
        <v>0.21427806240843481</v>
      </c>
      <c r="O502" s="21">
        <v>4.1560845854167361E-2</v>
      </c>
      <c r="P502" s="21">
        <v>5.469282142052178E-2</v>
      </c>
      <c r="Q502" s="21">
        <v>8.7972434611167757E-2</v>
      </c>
      <c r="R502" s="21">
        <v>0.31599390673980932</v>
      </c>
      <c r="S502" s="21">
        <v>6.9717432200319382E-2</v>
      </c>
      <c r="T502" s="21">
        <v>0.17738711971313509</v>
      </c>
      <c r="U502" s="21">
        <v>3.5899767641422518E-2</v>
      </c>
      <c r="W502" s="21">
        <v>0.14034015882675391</v>
      </c>
      <c r="X502" s="21">
        <v>1.0088855374951321E-2</v>
      </c>
      <c r="Y502" s="21">
        <v>0</v>
      </c>
      <c r="Z502" s="21">
        <v>7.1662979687058037E-2</v>
      </c>
      <c r="AA502" s="21">
        <v>0.30220307689867648</v>
      </c>
      <c r="AB502" s="21">
        <v>5.3844138690689318E-2</v>
      </c>
      <c r="AC502" s="21">
        <v>3.8401388474394997E-2</v>
      </c>
      <c r="AD502" s="21">
        <v>0.12351592115721891</v>
      </c>
      <c r="AE502" s="21">
        <v>0.26186468891378101</v>
      </c>
      <c r="AG502" s="21">
        <v>9.2467299894998647E-2</v>
      </c>
      <c r="AH502" s="21">
        <v>5.9446120337702031E-2</v>
      </c>
      <c r="AI502" s="21">
        <v>0.13655292511902609</v>
      </c>
      <c r="AJ502" s="21">
        <v>8.9819694681899015E-2</v>
      </c>
      <c r="AK502" s="21">
        <v>7.8035513931411588E-2</v>
      </c>
      <c r="AL502" s="21">
        <v>0</v>
      </c>
      <c r="AM502" s="21">
        <v>0.21452459186923731</v>
      </c>
    </row>
    <row r="503" spans="2:39" ht="16" x14ac:dyDescent="0.2">
      <c r="B503" s="20" t="s">
        <v>201</v>
      </c>
      <c r="C503" s="21">
        <v>0.1238044616469781</v>
      </c>
      <c r="D503" s="21">
        <v>0.23287973685943139</v>
      </c>
      <c r="E503" s="21">
        <v>0.1541851726337268</v>
      </c>
      <c r="F503" s="21">
        <v>0.16151836298871519</v>
      </c>
      <c r="G503" s="21">
        <v>2.1036455653923071E-2</v>
      </c>
      <c r="H503" s="21">
        <v>0.1215199525867358</v>
      </c>
      <c r="I503" s="21">
        <v>9.3490381159043276E-2</v>
      </c>
      <c r="K503" s="21">
        <v>0.1147348967092176</v>
      </c>
      <c r="L503" s="21">
        <v>0.12751715799470459</v>
      </c>
      <c r="N503" s="21">
        <v>0.1834104289033878</v>
      </c>
      <c r="O503" s="21">
        <v>7.3376071733602874E-2</v>
      </c>
      <c r="P503" s="21">
        <v>0.16394275377032469</v>
      </c>
      <c r="Q503" s="21">
        <v>0.13387172280540599</v>
      </c>
      <c r="R503" s="21">
        <v>0.23388684547894861</v>
      </c>
      <c r="S503" s="21">
        <v>0.10193712894016591</v>
      </c>
      <c r="T503" s="21">
        <v>0.20709960942824279</v>
      </c>
      <c r="U503" s="21">
        <v>9.6666888149562785E-2</v>
      </c>
      <c r="W503" s="21">
        <v>0.1163604190922263</v>
      </c>
      <c r="X503" s="21">
        <v>2.9166085027505451E-2</v>
      </c>
      <c r="Y503" s="21">
        <v>0.17851534609336131</v>
      </c>
      <c r="Z503" s="21">
        <v>3.3330197586408442E-2</v>
      </c>
      <c r="AA503" s="21">
        <v>0.230602692551308</v>
      </c>
      <c r="AB503" s="21">
        <v>0.1089925580647943</v>
      </c>
      <c r="AC503" s="21">
        <v>0.2253067512029204</v>
      </c>
      <c r="AD503" s="21">
        <v>0.1075910144190186</v>
      </c>
      <c r="AE503" s="21">
        <v>0.157530609980993</v>
      </c>
      <c r="AG503" s="21">
        <v>0.14063675385281699</v>
      </c>
      <c r="AH503" s="21">
        <v>0.16881434933322989</v>
      </c>
      <c r="AI503" s="21">
        <v>7.0555894932958177E-2</v>
      </c>
      <c r="AJ503" s="21">
        <v>6.4846672533460048E-2</v>
      </c>
      <c r="AK503" s="21">
        <v>0.1673196966831795</v>
      </c>
      <c r="AL503" s="21">
        <v>0.2230367668236205</v>
      </c>
      <c r="AM503" s="21">
        <v>0.1011850673061773</v>
      </c>
    </row>
    <row r="504" spans="2:39" ht="16" x14ac:dyDescent="0.2">
      <c r="B504" s="20" t="s">
        <v>202</v>
      </c>
      <c r="C504" s="21">
        <v>0.23078642698956159</v>
      </c>
      <c r="D504" s="21">
        <v>0.20151537379572609</v>
      </c>
      <c r="E504" s="21">
        <v>0.20453061799811209</v>
      </c>
      <c r="F504" s="21">
        <v>0.18398244969179861</v>
      </c>
      <c r="G504" s="21">
        <v>0.36916065157228339</v>
      </c>
      <c r="H504" s="21">
        <v>0.25377850646023392</v>
      </c>
      <c r="I504" s="21">
        <v>0.19120524595934529</v>
      </c>
      <c r="K504" s="21">
        <v>0.26376972510397639</v>
      </c>
      <c r="L504" s="21">
        <v>0.20215894530188741</v>
      </c>
      <c r="N504" s="21">
        <v>0.18891447375594889</v>
      </c>
      <c r="O504" s="21">
        <v>0.22512504966788621</v>
      </c>
      <c r="P504" s="21">
        <v>0.17330148543800161</v>
      </c>
      <c r="Q504" s="21">
        <v>8.0913068299809474E-2</v>
      </c>
      <c r="R504" s="21">
        <v>0.15620293106710631</v>
      </c>
      <c r="S504" s="21">
        <v>0.22621830984720029</v>
      </c>
      <c r="T504" s="21">
        <v>0.28349226090058061</v>
      </c>
      <c r="U504" s="21">
        <v>0.36227459560605663</v>
      </c>
      <c r="W504" s="21">
        <v>0.24653145207909691</v>
      </c>
      <c r="X504" s="21">
        <v>0.1873170889168837</v>
      </c>
      <c r="Y504" s="21">
        <v>0.1606787473267943</v>
      </c>
      <c r="Z504" s="21">
        <v>0.32233720919685033</v>
      </c>
      <c r="AA504" s="21">
        <v>0.1705193819160814</v>
      </c>
      <c r="AB504" s="21">
        <v>0.20304500798540651</v>
      </c>
      <c r="AC504" s="21">
        <v>0.24702159670736859</v>
      </c>
      <c r="AD504" s="21">
        <v>0.3995772881960255</v>
      </c>
      <c r="AE504" s="21">
        <v>0.49825235310233851</v>
      </c>
      <c r="AG504" s="21">
        <v>0.22617140526861529</v>
      </c>
      <c r="AH504" s="21">
        <v>0.34689670643595177</v>
      </c>
      <c r="AI504" s="21">
        <v>0.1892276699665765</v>
      </c>
      <c r="AJ504" s="21">
        <v>0.14003699322963831</v>
      </c>
      <c r="AK504" s="21">
        <v>0.205133577988733</v>
      </c>
      <c r="AL504" s="21">
        <v>0</v>
      </c>
      <c r="AM504" s="21">
        <v>0.28948418579460278</v>
      </c>
    </row>
    <row r="505" spans="2:39" ht="16" x14ac:dyDescent="0.2">
      <c r="B505" s="20" t="s">
        <v>165</v>
      </c>
      <c r="C505" s="21">
        <v>0.4181744861705467</v>
      </c>
      <c r="D505" s="21">
        <v>0.463861699745172</v>
      </c>
      <c r="E505" s="21">
        <v>0.46001615893053188</v>
      </c>
      <c r="F505" s="21">
        <v>0.38831783724072111</v>
      </c>
      <c r="G505" s="21">
        <v>0.3637371591711312</v>
      </c>
      <c r="H505" s="21">
        <v>0.33642147328289462</v>
      </c>
      <c r="I505" s="21">
        <v>0.47972632251884822</v>
      </c>
      <c r="K505" s="21">
        <v>0.35431499514268427</v>
      </c>
      <c r="L505" s="21">
        <v>0.47828620810097</v>
      </c>
      <c r="N505" s="21">
        <v>0.27580659525315743</v>
      </c>
      <c r="O505" s="21">
        <v>0.45394351146911799</v>
      </c>
      <c r="P505" s="21">
        <v>0.55017173459471491</v>
      </c>
      <c r="Q505" s="21">
        <v>0.60533809121525384</v>
      </c>
      <c r="R505" s="21">
        <v>0.18888950311517291</v>
      </c>
      <c r="S505" s="21">
        <v>0.48659201953036157</v>
      </c>
      <c r="T505" s="21">
        <v>0.33202100995804162</v>
      </c>
      <c r="U505" s="21">
        <v>0.40437336488337172</v>
      </c>
      <c r="W505" s="21">
        <v>0.43753662474417881</v>
      </c>
      <c r="X505" s="21">
        <v>0.47757836526868142</v>
      </c>
      <c r="Y505" s="21">
        <v>0.54955049996970751</v>
      </c>
      <c r="Z505" s="21">
        <v>0.49621806698104659</v>
      </c>
      <c r="AA505" s="21">
        <v>0.236857049911809</v>
      </c>
      <c r="AB505" s="21">
        <v>0.51138702610848741</v>
      </c>
      <c r="AC505" s="21">
        <v>0.41160012217962999</v>
      </c>
      <c r="AD505" s="21">
        <v>0.28356492502609099</v>
      </c>
      <c r="AE505" s="21">
        <v>8.2352348002887502E-2</v>
      </c>
      <c r="AG505" s="21">
        <v>0.39911796762741081</v>
      </c>
      <c r="AH505" s="21">
        <v>0.3111922432444873</v>
      </c>
      <c r="AI505" s="21">
        <v>0.50716143095266641</v>
      </c>
      <c r="AJ505" s="21">
        <v>0.56586025148866226</v>
      </c>
      <c r="AK505" s="21">
        <v>0.41724427753851351</v>
      </c>
      <c r="AL505" s="21">
        <v>0.42606137067182909</v>
      </c>
      <c r="AM505" s="21">
        <v>0.21566298079666271</v>
      </c>
    </row>
    <row r="506" spans="2:39" ht="16" x14ac:dyDescent="0.2">
      <c r="B506" s="20" t="s">
        <v>166</v>
      </c>
      <c r="C506" s="21">
        <v>0.12774075814804811</v>
      </c>
      <c r="D506" s="21">
        <v>0</v>
      </c>
      <c r="E506" s="21">
        <v>0.138724047168377</v>
      </c>
      <c r="F506" s="21">
        <v>0.1161956077808397</v>
      </c>
      <c r="G506" s="21">
        <v>0.1428249461005392</v>
      </c>
      <c r="H506" s="21">
        <v>0.17553120603772851</v>
      </c>
      <c r="I506" s="21">
        <v>0.14427227914219701</v>
      </c>
      <c r="K506" s="21">
        <v>0.1611288216112482</v>
      </c>
      <c r="L506" s="21">
        <v>9.7695528937372364E-2</v>
      </c>
      <c r="N506" s="21">
        <v>0.137590439679071</v>
      </c>
      <c r="O506" s="21">
        <v>0.2059945212752255</v>
      </c>
      <c r="P506" s="21">
        <v>5.7891204776436993E-2</v>
      </c>
      <c r="Q506" s="21">
        <v>9.1904683068362664E-2</v>
      </c>
      <c r="R506" s="21">
        <v>0.1050268135989631</v>
      </c>
      <c r="S506" s="21">
        <v>0.11553510948195279</v>
      </c>
      <c r="T506" s="21">
        <v>0</v>
      </c>
      <c r="U506" s="21">
        <v>0.1007853837195866</v>
      </c>
      <c r="W506" s="21">
        <v>5.9231345257744233E-2</v>
      </c>
      <c r="X506" s="21">
        <v>0.29584960541197808</v>
      </c>
      <c r="Y506" s="21">
        <v>0.11125540661013709</v>
      </c>
      <c r="Z506" s="21">
        <v>7.6451546548636437E-2</v>
      </c>
      <c r="AA506" s="21">
        <v>5.9817798722125053E-2</v>
      </c>
      <c r="AB506" s="21">
        <v>0.1227312691506227</v>
      </c>
      <c r="AC506" s="21">
        <v>7.7670141435685749E-2</v>
      </c>
      <c r="AD506" s="21">
        <v>8.5750851201646106E-2</v>
      </c>
      <c r="AE506" s="21">
        <v>0</v>
      </c>
      <c r="AG506" s="21">
        <v>0.14160657335615831</v>
      </c>
      <c r="AH506" s="21">
        <v>0.1136505806486289</v>
      </c>
      <c r="AI506" s="21">
        <v>9.6502079028772822E-2</v>
      </c>
      <c r="AJ506" s="21">
        <v>0.13943638806634029</v>
      </c>
      <c r="AK506" s="21">
        <v>0.13226693385816229</v>
      </c>
      <c r="AL506" s="21">
        <v>0.35090186250455041</v>
      </c>
      <c r="AM506" s="21">
        <v>0.17914317423331991</v>
      </c>
    </row>
    <row r="508" spans="2:39" ht="64" x14ac:dyDescent="0.2">
      <c r="B508" s="17" t="s">
        <v>210</v>
      </c>
    </row>
    <row r="509" spans="2:39" ht="16" x14ac:dyDescent="0.2">
      <c r="B509" s="18" t="s">
        <v>18</v>
      </c>
    </row>
    <row r="510" spans="2:39" x14ac:dyDescent="0.2">
      <c r="B510" s="13" t="s">
        <v>53</v>
      </c>
      <c r="C510" s="19">
        <v>406</v>
      </c>
      <c r="D510" s="19">
        <v>16</v>
      </c>
      <c r="E510" s="19">
        <v>63</v>
      </c>
      <c r="F510" s="19">
        <v>86</v>
      </c>
      <c r="G510" s="19">
        <v>73</v>
      </c>
      <c r="H510" s="19">
        <v>87</v>
      </c>
      <c r="I510" s="19">
        <v>81</v>
      </c>
      <c r="K510" s="19">
        <v>185</v>
      </c>
      <c r="L510" s="19">
        <v>219</v>
      </c>
      <c r="N510" s="19">
        <v>33</v>
      </c>
      <c r="O510" s="19">
        <v>99</v>
      </c>
      <c r="P510" s="19">
        <v>23</v>
      </c>
      <c r="Q510" s="19">
        <v>12</v>
      </c>
      <c r="R510" s="19">
        <v>38</v>
      </c>
      <c r="S510" s="19">
        <v>132</v>
      </c>
      <c r="T510" s="19">
        <v>15</v>
      </c>
      <c r="U510" s="19">
        <v>54</v>
      </c>
      <c r="W510" s="19">
        <v>28</v>
      </c>
      <c r="X510" s="19">
        <v>72</v>
      </c>
      <c r="Y510" s="19">
        <v>18</v>
      </c>
      <c r="Z510" s="19">
        <v>21</v>
      </c>
      <c r="AA510" s="19">
        <v>69</v>
      </c>
      <c r="AB510" s="19">
        <v>124</v>
      </c>
      <c r="AC510" s="19">
        <v>27</v>
      </c>
      <c r="AD510" s="19">
        <v>40</v>
      </c>
      <c r="AE510" s="19">
        <v>7</v>
      </c>
      <c r="AG510" s="19">
        <v>74</v>
      </c>
      <c r="AH510" s="19">
        <v>89</v>
      </c>
      <c r="AI510" s="19">
        <v>84</v>
      </c>
      <c r="AJ510" s="19">
        <v>54</v>
      </c>
      <c r="AK510" s="19">
        <v>73</v>
      </c>
      <c r="AL510" s="19">
        <v>3</v>
      </c>
      <c r="AM510" s="19">
        <v>29</v>
      </c>
    </row>
    <row r="511" spans="2:39" x14ac:dyDescent="0.2">
      <c r="B511" s="15" t="s">
        <v>54</v>
      </c>
      <c r="C511" s="19">
        <v>406</v>
      </c>
      <c r="D511" s="19">
        <v>44</v>
      </c>
      <c r="E511" s="19">
        <v>69</v>
      </c>
      <c r="F511" s="19">
        <v>69</v>
      </c>
      <c r="G511" s="19">
        <v>62</v>
      </c>
      <c r="H511" s="19">
        <v>65</v>
      </c>
      <c r="I511" s="19">
        <v>96</v>
      </c>
      <c r="K511" s="19">
        <v>196</v>
      </c>
      <c r="L511" s="19">
        <v>208</v>
      </c>
      <c r="N511" s="19">
        <v>37</v>
      </c>
      <c r="O511" s="19">
        <v>101</v>
      </c>
      <c r="P511" s="19">
        <v>26</v>
      </c>
      <c r="Q511" s="19">
        <v>10</v>
      </c>
      <c r="R511" s="19">
        <v>41</v>
      </c>
      <c r="S511" s="19">
        <v>116</v>
      </c>
      <c r="T511" s="19">
        <v>17</v>
      </c>
      <c r="U511" s="19">
        <v>59</v>
      </c>
      <c r="W511" s="19">
        <v>28</v>
      </c>
      <c r="X511" s="19">
        <v>78</v>
      </c>
      <c r="Y511" s="19">
        <v>21</v>
      </c>
      <c r="Z511" s="19">
        <v>26</v>
      </c>
      <c r="AA511" s="19">
        <v>66</v>
      </c>
      <c r="AB511" s="19">
        <v>107</v>
      </c>
      <c r="AC511" s="19">
        <v>35</v>
      </c>
      <c r="AD511" s="19">
        <v>36</v>
      </c>
      <c r="AE511" s="19">
        <v>9</v>
      </c>
      <c r="AG511" s="19">
        <v>67</v>
      </c>
      <c r="AH511" s="19">
        <v>87</v>
      </c>
      <c r="AI511" s="19">
        <v>88</v>
      </c>
      <c r="AJ511" s="19">
        <v>57</v>
      </c>
      <c r="AK511" s="19">
        <v>77</v>
      </c>
      <c r="AL511" s="19">
        <v>3</v>
      </c>
      <c r="AM511" s="19">
        <v>28</v>
      </c>
    </row>
    <row r="512" spans="2:39" ht="16" x14ac:dyDescent="0.2">
      <c r="B512" s="20" t="s">
        <v>200</v>
      </c>
      <c r="C512" s="21">
        <v>0.21197690358696619</v>
      </c>
      <c r="D512" s="21">
        <v>5.0260594486534312E-2</v>
      </c>
      <c r="E512" s="21">
        <v>5.1252178647395022E-2</v>
      </c>
      <c r="F512" s="21">
        <v>0.1157666939302477</v>
      </c>
      <c r="G512" s="21">
        <v>0.26641587450280207</v>
      </c>
      <c r="H512" s="21">
        <v>0.2473140900895148</v>
      </c>
      <c r="I512" s="21">
        <v>0.40991761220210399</v>
      </c>
      <c r="K512" s="21">
        <v>0.2593002173884183</v>
      </c>
      <c r="L512" s="21">
        <v>0.16970307355369069</v>
      </c>
      <c r="N512" s="21">
        <v>0.57619597059825678</v>
      </c>
      <c r="O512" s="21">
        <v>0.19577476026704951</v>
      </c>
      <c r="P512" s="21">
        <v>0.40043542190655829</v>
      </c>
      <c r="Q512" s="21">
        <v>0.1629806707511175</v>
      </c>
      <c r="R512" s="21">
        <v>0.4456763255424423</v>
      </c>
      <c r="S512" s="21">
        <v>3.454754054378488E-2</v>
      </c>
      <c r="T512" s="21">
        <v>0.17738711971313509</v>
      </c>
      <c r="U512" s="21">
        <v>0.13448331523733431</v>
      </c>
      <c r="W512" s="21">
        <v>0.67212502701565946</v>
      </c>
      <c r="X512" s="21">
        <v>0.18354567526823889</v>
      </c>
      <c r="Y512" s="21">
        <v>0.21995086436476771</v>
      </c>
      <c r="Z512" s="21">
        <v>3.4038839787521327E-2</v>
      </c>
      <c r="AA512" s="21">
        <v>0.44003868027731807</v>
      </c>
      <c r="AB512" s="21">
        <v>2.035614949346547E-2</v>
      </c>
      <c r="AC512" s="21">
        <v>0.14375507251142619</v>
      </c>
      <c r="AD512" s="21">
        <v>0.14095305196729929</v>
      </c>
      <c r="AE512" s="21">
        <v>0.6628125861455928</v>
      </c>
      <c r="AG512" s="21">
        <v>0.16931931497504721</v>
      </c>
      <c r="AH512" s="21">
        <v>0.21458893050554501</v>
      </c>
      <c r="AI512" s="21">
        <v>0.28181140743566718</v>
      </c>
      <c r="AJ512" s="21">
        <v>0.26475390408315141</v>
      </c>
      <c r="AK512" s="21">
        <v>0.1211636090087904</v>
      </c>
      <c r="AL512" s="21">
        <v>0</v>
      </c>
      <c r="AM512" s="21">
        <v>0.24996820585090929</v>
      </c>
    </row>
    <row r="513" spans="2:39" ht="16" x14ac:dyDescent="0.2">
      <c r="B513" s="20" t="s">
        <v>201</v>
      </c>
      <c r="C513" s="21">
        <v>0.20481151117898971</v>
      </c>
      <c r="D513" s="21">
        <v>0.41840940858344322</v>
      </c>
      <c r="E513" s="21">
        <v>0.22317107232485911</v>
      </c>
      <c r="F513" s="21">
        <v>0.14146878289008649</v>
      </c>
      <c r="G513" s="21">
        <v>0.1052906207793472</v>
      </c>
      <c r="H513" s="21">
        <v>0.17898118167510491</v>
      </c>
      <c r="I513" s="21">
        <v>0.22184094465717299</v>
      </c>
      <c r="K513" s="21">
        <v>0.19872126822002359</v>
      </c>
      <c r="L513" s="21">
        <v>0.21258961753221881</v>
      </c>
      <c r="N513" s="21">
        <v>6.4307194209451149E-2</v>
      </c>
      <c r="O513" s="21">
        <v>0.28819984555889638</v>
      </c>
      <c r="P513" s="21">
        <v>0.37924507743023128</v>
      </c>
      <c r="Q513" s="21">
        <v>7.1075987682754874E-2</v>
      </c>
      <c r="R513" s="21">
        <v>0.25267715807787278</v>
      </c>
      <c r="S513" s="21">
        <v>8.4467660591880434E-2</v>
      </c>
      <c r="T513" s="21">
        <v>0.36295799514107657</v>
      </c>
      <c r="U513" s="21">
        <v>0.2513133322534995</v>
      </c>
      <c r="W513" s="21">
        <v>0.154464595219411</v>
      </c>
      <c r="X513" s="21">
        <v>0.23795878480246821</v>
      </c>
      <c r="Y513" s="21">
        <v>0.36601754059568831</v>
      </c>
      <c r="Z513" s="21">
        <v>0.1002882436949052</v>
      </c>
      <c r="AA513" s="21">
        <v>0.2315111654139666</v>
      </c>
      <c r="AB513" s="21">
        <v>7.8970125759493803E-2</v>
      </c>
      <c r="AC513" s="21">
        <v>0.2840273268392105</v>
      </c>
      <c r="AD513" s="21">
        <v>0.36863564716669428</v>
      </c>
      <c r="AE513" s="21">
        <v>0.33718741385440731</v>
      </c>
      <c r="AG513" s="21">
        <v>0.20064397321782809</v>
      </c>
      <c r="AH513" s="21">
        <v>0.2222391242490348</v>
      </c>
      <c r="AI513" s="21">
        <v>0.16061177046129441</v>
      </c>
      <c r="AJ513" s="21">
        <v>0.15664560039449121</v>
      </c>
      <c r="AK513" s="21">
        <v>0.30107012156106983</v>
      </c>
      <c r="AL513" s="21">
        <v>0.35090186250455041</v>
      </c>
      <c r="AM513" s="21">
        <v>0.118296087394927</v>
      </c>
    </row>
    <row r="514" spans="2:39" ht="16" x14ac:dyDescent="0.2">
      <c r="B514" s="20" t="s">
        <v>202</v>
      </c>
      <c r="C514" s="21">
        <v>0.22712370643561161</v>
      </c>
      <c r="D514" s="21">
        <v>0.30448056402199808</v>
      </c>
      <c r="E514" s="21">
        <v>0.26877771114099552</v>
      </c>
      <c r="F514" s="21">
        <v>0.31980701517457177</v>
      </c>
      <c r="G514" s="21">
        <v>0.19937925076261201</v>
      </c>
      <c r="H514" s="21">
        <v>0.23645998947778099</v>
      </c>
      <c r="I514" s="21">
        <v>0.1072977517845342</v>
      </c>
      <c r="K514" s="21">
        <v>0.1970594365665948</v>
      </c>
      <c r="L514" s="21">
        <v>0.25359714413341361</v>
      </c>
      <c r="N514" s="21">
        <v>0.2093235153454254</v>
      </c>
      <c r="O514" s="21">
        <v>0.25446479751239492</v>
      </c>
      <c r="P514" s="21">
        <v>9.4990955530434254E-2</v>
      </c>
      <c r="Q514" s="21">
        <v>0.2375127196970572</v>
      </c>
      <c r="R514" s="21">
        <v>0.25959196830914433</v>
      </c>
      <c r="S514" s="21">
        <v>0.18866410100002179</v>
      </c>
      <c r="T514" s="21">
        <v>0.30866689681155868</v>
      </c>
      <c r="U514" s="21">
        <v>0.27839638279568441</v>
      </c>
      <c r="W514" s="21">
        <v>9.7884404374574824E-2</v>
      </c>
      <c r="X514" s="21">
        <v>0.22719410900475639</v>
      </c>
      <c r="Y514" s="21">
        <v>0.1055221982040852</v>
      </c>
      <c r="Z514" s="21">
        <v>0.1272604358301187</v>
      </c>
      <c r="AA514" s="21">
        <v>0.24632875311766811</v>
      </c>
      <c r="AB514" s="21">
        <v>0.21899796355884071</v>
      </c>
      <c r="AC514" s="21">
        <v>0.42487345489005651</v>
      </c>
      <c r="AD514" s="21">
        <v>0.32474688565054172</v>
      </c>
      <c r="AE514" s="21">
        <v>0</v>
      </c>
      <c r="AG514" s="21">
        <v>0.27336924990649247</v>
      </c>
      <c r="AH514" s="21">
        <v>0.30540170099182529</v>
      </c>
      <c r="AI514" s="21">
        <v>0.18755539715108149</v>
      </c>
      <c r="AJ514" s="21">
        <v>0.16936648193679871</v>
      </c>
      <c r="AK514" s="21">
        <v>0.2089912716229422</v>
      </c>
      <c r="AL514" s="21">
        <v>0.2230367668236205</v>
      </c>
      <c r="AM514" s="21">
        <v>0.1628549246862056</v>
      </c>
    </row>
    <row r="515" spans="2:39" ht="16" x14ac:dyDescent="0.2">
      <c r="B515" s="20" t="s">
        <v>165</v>
      </c>
      <c r="C515" s="21">
        <v>0.273290090314951</v>
      </c>
      <c r="D515" s="21">
        <v>0.15139839490317891</v>
      </c>
      <c r="E515" s="21">
        <v>0.3869721223167607</v>
      </c>
      <c r="F515" s="21">
        <v>0.3186868858574442</v>
      </c>
      <c r="G515" s="21">
        <v>0.30447614545598661</v>
      </c>
      <c r="H515" s="21">
        <v>0.2827246934830448</v>
      </c>
      <c r="I515" s="21">
        <v>0.1887816793260047</v>
      </c>
      <c r="K515" s="21">
        <v>0.27322398832387051</v>
      </c>
      <c r="L515" s="21">
        <v>0.27005946546923698</v>
      </c>
      <c r="N515" s="21">
        <v>0.12782082940021461</v>
      </c>
      <c r="O515" s="21">
        <v>0.18675259563061589</v>
      </c>
      <c r="P515" s="21">
        <v>0.12532854513277611</v>
      </c>
      <c r="Q515" s="21">
        <v>0.52843062186907019</v>
      </c>
      <c r="R515" s="21">
        <v>3.1640594418439909E-2</v>
      </c>
      <c r="S515" s="21">
        <v>0.52051825852521771</v>
      </c>
      <c r="T515" s="21">
        <v>9.9372595928822402E-2</v>
      </c>
      <c r="U515" s="21">
        <v>0.2671687721441493</v>
      </c>
      <c r="W515" s="21">
        <v>7.5525973390354828E-2</v>
      </c>
      <c r="X515" s="21">
        <v>0.27242209145143947</v>
      </c>
      <c r="Y515" s="21">
        <v>0.30850939683545892</v>
      </c>
      <c r="Z515" s="21">
        <v>0.49952900878501688</v>
      </c>
      <c r="AA515" s="21">
        <v>6.9368249733602116E-2</v>
      </c>
      <c r="AB515" s="21">
        <v>0.498534901209295</v>
      </c>
      <c r="AC515" s="21">
        <v>0.1226287178085483</v>
      </c>
      <c r="AD515" s="21">
        <v>0.16566441521546471</v>
      </c>
      <c r="AE515" s="21">
        <v>0</v>
      </c>
      <c r="AG515" s="21">
        <v>0.30308348059280599</v>
      </c>
      <c r="AH515" s="21">
        <v>0.17850324020496339</v>
      </c>
      <c r="AI515" s="21">
        <v>0.28365641131235919</v>
      </c>
      <c r="AJ515" s="21">
        <v>0.35276834879043167</v>
      </c>
      <c r="AK515" s="21">
        <v>0.25377119983294949</v>
      </c>
      <c r="AL515" s="21">
        <v>0</v>
      </c>
      <c r="AM515" s="21">
        <v>0.38385703141632882</v>
      </c>
    </row>
    <row r="516" spans="2:39" ht="16" x14ac:dyDescent="0.2">
      <c r="B516" s="20" t="s">
        <v>166</v>
      </c>
      <c r="C516" s="21">
        <v>8.2797788483481377E-2</v>
      </c>
      <c r="D516" s="21">
        <v>7.5451038004845428E-2</v>
      </c>
      <c r="E516" s="21">
        <v>6.9826915569990142E-2</v>
      </c>
      <c r="F516" s="21">
        <v>0.10427062214764971</v>
      </c>
      <c r="G516" s="21">
        <v>0.1244381084992522</v>
      </c>
      <c r="H516" s="21">
        <v>5.4520045274554667E-2</v>
      </c>
      <c r="I516" s="21">
        <v>7.2162012030184033E-2</v>
      </c>
      <c r="K516" s="21">
        <v>7.1695089501092574E-2</v>
      </c>
      <c r="L516" s="21">
        <v>9.4050699311439917E-2</v>
      </c>
      <c r="N516" s="21">
        <v>2.2352490446651961E-2</v>
      </c>
      <c r="O516" s="21">
        <v>7.4808001031043153E-2</v>
      </c>
      <c r="P516" s="21">
        <v>0</v>
      </c>
      <c r="Q516" s="21">
        <v>0</v>
      </c>
      <c r="R516" s="21">
        <v>1.041395365210071E-2</v>
      </c>
      <c r="S516" s="21">
        <v>0.1718024393390952</v>
      </c>
      <c r="T516" s="21">
        <v>5.1615392405407211E-2</v>
      </c>
      <c r="U516" s="21">
        <v>6.8638197569332482E-2</v>
      </c>
      <c r="W516" s="21">
        <v>0</v>
      </c>
      <c r="X516" s="21">
        <v>7.8879339473096999E-2</v>
      </c>
      <c r="Y516" s="21">
        <v>0</v>
      </c>
      <c r="Z516" s="21">
        <v>0.23888347190243789</v>
      </c>
      <c r="AA516" s="21">
        <v>1.275315145744493E-2</v>
      </c>
      <c r="AB516" s="21">
        <v>0.1831408599789052</v>
      </c>
      <c r="AC516" s="21">
        <v>2.4715427950758411E-2</v>
      </c>
      <c r="AD516" s="21">
        <v>0</v>
      </c>
      <c r="AE516" s="21">
        <v>0</v>
      </c>
      <c r="AG516" s="21">
        <v>5.3583981307826052E-2</v>
      </c>
      <c r="AH516" s="21">
        <v>7.9267004048631448E-2</v>
      </c>
      <c r="AI516" s="21">
        <v>8.6365013639597629E-2</v>
      </c>
      <c r="AJ516" s="21">
        <v>5.6465664795127019E-2</v>
      </c>
      <c r="AK516" s="21">
        <v>0.11500379797424801</v>
      </c>
      <c r="AL516" s="21">
        <v>0.42606137067182909</v>
      </c>
      <c r="AM516" s="21">
        <v>8.5023750651629121E-2</v>
      </c>
    </row>
    <row r="518" spans="2:39" ht="64" x14ac:dyDescent="0.2">
      <c r="B518" s="17" t="s">
        <v>211</v>
      </c>
    </row>
    <row r="519" spans="2:39" ht="16" x14ac:dyDescent="0.2">
      <c r="B519" s="18" t="s">
        <v>18</v>
      </c>
    </row>
    <row r="520" spans="2:39" x14ac:dyDescent="0.2">
      <c r="B520" s="13" t="s">
        <v>53</v>
      </c>
      <c r="C520" s="19">
        <v>406</v>
      </c>
      <c r="D520" s="19">
        <v>16</v>
      </c>
      <c r="E520" s="19">
        <v>63</v>
      </c>
      <c r="F520" s="19">
        <v>86</v>
      </c>
      <c r="G520" s="19">
        <v>73</v>
      </c>
      <c r="H520" s="19">
        <v>87</v>
      </c>
      <c r="I520" s="19">
        <v>81</v>
      </c>
      <c r="K520" s="19">
        <v>185</v>
      </c>
      <c r="L520" s="19">
        <v>219</v>
      </c>
      <c r="N520" s="19">
        <v>33</v>
      </c>
      <c r="O520" s="19">
        <v>99</v>
      </c>
      <c r="P520" s="19">
        <v>23</v>
      </c>
      <c r="Q520" s="19">
        <v>12</v>
      </c>
      <c r="R520" s="19">
        <v>38</v>
      </c>
      <c r="S520" s="19">
        <v>132</v>
      </c>
      <c r="T520" s="19">
        <v>15</v>
      </c>
      <c r="U520" s="19">
        <v>54</v>
      </c>
      <c r="W520" s="19">
        <v>28</v>
      </c>
      <c r="X520" s="19">
        <v>72</v>
      </c>
      <c r="Y520" s="19">
        <v>18</v>
      </c>
      <c r="Z520" s="19">
        <v>21</v>
      </c>
      <c r="AA520" s="19">
        <v>69</v>
      </c>
      <c r="AB520" s="19">
        <v>124</v>
      </c>
      <c r="AC520" s="19">
        <v>27</v>
      </c>
      <c r="AD520" s="19">
        <v>40</v>
      </c>
      <c r="AE520" s="19">
        <v>7</v>
      </c>
      <c r="AG520" s="19">
        <v>74</v>
      </c>
      <c r="AH520" s="19">
        <v>89</v>
      </c>
      <c r="AI520" s="19">
        <v>84</v>
      </c>
      <c r="AJ520" s="19">
        <v>54</v>
      </c>
      <c r="AK520" s="19">
        <v>73</v>
      </c>
      <c r="AL520" s="19">
        <v>3</v>
      </c>
      <c r="AM520" s="19">
        <v>29</v>
      </c>
    </row>
    <row r="521" spans="2:39" x14ac:dyDescent="0.2">
      <c r="B521" s="15" t="s">
        <v>54</v>
      </c>
      <c r="C521" s="19">
        <v>406</v>
      </c>
      <c r="D521" s="19">
        <v>44</v>
      </c>
      <c r="E521" s="19">
        <v>69</v>
      </c>
      <c r="F521" s="19">
        <v>69</v>
      </c>
      <c r="G521" s="19">
        <v>62</v>
      </c>
      <c r="H521" s="19">
        <v>65</v>
      </c>
      <c r="I521" s="19">
        <v>96</v>
      </c>
      <c r="K521" s="19">
        <v>196</v>
      </c>
      <c r="L521" s="19">
        <v>208</v>
      </c>
      <c r="N521" s="19">
        <v>37</v>
      </c>
      <c r="O521" s="19">
        <v>101</v>
      </c>
      <c r="P521" s="19">
        <v>26</v>
      </c>
      <c r="Q521" s="19">
        <v>10</v>
      </c>
      <c r="R521" s="19">
        <v>41</v>
      </c>
      <c r="S521" s="19">
        <v>116</v>
      </c>
      <c r="T521" s="19">
        <v>17</v>
      </c>
      <c r="U521" s="19">
        <v>59</v>
      </c>
      <c r="W521" s="19">
        <v>28</v>
      </c>
      <c r="X521" s="19">
        <v>78</v>
      </c>
      <c r="Y521" s="19">
        <v>21</v>
      </c>
      <c r="Z521" s="19">
        <v>26</v>
      </c>
      <c r="AA521" s="19">
        <v>66</v>
      </c>
      <c r="AB521" s="19">
        <v>107</v>
      </c>
      <c r="AC521" s="19">
        <v>35</v>
      </c>
      <c r="AD521" s="19">
        <v>36</v>
      </c>
      <c r="AE521" s="19">
        <v>9</v>
      </c>
      <c r="AG521" s="19">
        <v>67</v>
      </c>
      <c r="AH521" s="19">
        <v>87</v>
      </c>
      <c r="AI521" s="19">
        <v>88</v>
      </c>
      <c r="AJ521" s="19">
        <v>57</v>
      </c>
      <c r="AK521" s="19">
        <v>77</v>
      </c>
      <c r="AL521" s="19">
        <v>3</v>
      </c>
      <c r="AM521" s="19">
        <v>28</v>
      </c>
    </row>
    <row r="522" spans="2:39" ht="16" x14ac:dyDescent="0.2">
      <c r="B522" s="20" t="s">
        <v>200</v>
      </c>
      <c r="C522" s="21">
        <v>0.20130394598179319</v>
      </c>
      <c r="D522" s="21">
        <v>5.0260594486534312E-2</v>
      </c>
      <c r="E522" s="21">
        <v>8.2384372946376863E-2</v>
      </c>
      <c r="F522" s="21">
        <v>0.1010244515732862</v>
      </c>
      <c r="G522" s="21">
        <v>0.24738083078174469</v>
      </c>
      <c r="H522" s="21">
        <v>0.1808470248938156</v>
      </c>
      <c r="I522" s="21">
        <v>0.41081662671725688</v>
      </c>
      <c r="K522" s="21">
        <v>0.2357410914314452</v>
      </c>
      <c r="L522" s="21">
        <v>0.17101519432120621</v>
      </c>
      <c r="N522" s="21">
        <v>0.5201357243523701</v>
      </c>
      <c r="O522" s="21">
        <v>0.21246008558525559</v>
      </c>
      <c r="P522" s="21">
        <v>0.35143142827954998</v>
      </c>
      <c r="Q522" s="21">
        <v>0.1629806707511175</v>
      </c>
      <c r="R522" s="21">
        <v>0.30944769083158702</v>
      </c>
      <c r="S522" s="21">
        <v>3.5893124391462611E-2</v>
      </c>
      <c r="T522" s="21">
        <v>0.17738711971313509</v>
      </c>
      <c r="U522" s="21">
        <v>0.1806398185456933</v>
      </c>
      <c r="W522" s="21">
        <v>0.51798666957682404</v>
      </c>
      <c r="X522" s="21">
        <v>0.1475240479593973</v>
      </c>
      <c r="Y522" s="21">
        <v>0.20896185567593839</v>
      </c>
      <c r="Z522" s="21">
        <v>3.4038839787521327E-2</v>
      </c>
      <c r="AA522" s="21">
        <v>0.39792975507213729</v>
      </c>
      <c r="AB522" s="21">
        <v>3.0798958248365541E-2</v>
      </c>
      <c r="AC522" s="21">
        <v>0.26244280592572988</v>
      </c>
      <c r="AD522" s="21">
        <v>0.15676162126561119</v>
      </c>
      <c r="AE522" s="21">
        <v>0.6628125861455928</v>
      </c>
      <c r="AG522" s="21">
        <v>0.15568724224158251</v>
      </c>
      <c r="AH522" s="21">
        <v>0.20903398919397281</v>
      </c>
      <c r="AI522" s="21">
        <v>0.2433276312157247</v>
      </c>
      <c r="AJ522" s="21">
        <v>0.23303256851696291</v>
      </c>
      <c r="AK522" s="21">
        <v>0.13712659538179989</v>
      </c>
      <c r="AL522" s="21">
        <v>0</v>
      </c>
      <c r="AM522" s="21">
        <v>0.28746270527961132</v>
      </c>
    </row>
    <row r="523" spans="2:39" ht="16" x14ac:dyDescent="0.2">
      <c r="B523" s="20" t="s">
        <v>201</v>
      </c>
      <c r="C523" s="21">
        <v>0.19877081476649991</v>
      </c>
      <c r="D523" s="21">
        <v>0.29574071312604</v>
      </c>
      <c r="E523" s="21">
        <v>0.14497693530724351</v>
      </c>
      <c r="F523" s="21">
        <v>0.1948023029316564</v>
      </c>
      <c r="G523" s="21">
        <v>0.1150507136727234</v>
      </c>
      <c r="H523" s="21">
        <v>0.23431870449460751</v>
      </c>
      <c r="I523" s="21">
        <v>0.22579962865702849</v>
      </c>
      <c r="K523" s="21">
        <v>0.18618226835528151</v>
      </c>
      <c r="L523" s="21">
        <v>0.2065408632688247</v>
      </c>
      <c r="N523" s="21">
        <v>0.16606353432406321</v>
      </c>
      <c r="O523" s="21">
        <v>0.28479317158845352</v>
      </c>
      <c r="P523" s="21">
        <v>0.240317164779391</v>
      </c>
      <c r="Q523" s="21">
        <v>0</v>
      </c>
      <c r="R523" s="21">
        <v>0.35496196854250489</v>
      </c>
      <c r="S523" s="21">
        <v>0.12257760002204091</v>
      </c>
      <c r="T523" s="21">
        <v>0.13135465679914679</v>
      </c>
      <c r="U523" s="21">
        <v>0.14665490403675119</v>
      </c>
      <c r="W523" s="21">
        <v>0.2381822085808637</v>
      </c>
      <c r="X523" s="21">
        <v>0.32836487709062051</v>
      </c>
      <c r="Y523" s="21">
        <v>0.1895043547821906</v>
      </c>
      <c r="Z523" s="21">
        <v>0.1114611010880886</v>
      </c>
      <c r="AA523" s="21">
        <v>0.27365984287483658</v>
      </c>
      <c r="AB523" s="21">
        <v>8.7628622808911483E-2</v>
      </c>
      <c r="AC523" s="21">
        <v>0.14612191966054369</v>
      </c>
      <c r="AD523" s="21">
        <v>0.2056769024609072</v>
      </c>
      <c r="AE523" s="21">
        <v>0.17965680387341429</v>
      </c>
      <c r="AG523" s="21">
        <v>0.2005926313478546</v>
      </c>
      <c r="AH523" s="21">
        <v>0.22776424867685</v>
      </c>
      <c r="AI523" s="21">
        <v>0.18018088070691191</v>
      </c>
      <c r="AJ523" s="21">
        <v>0.11501063204887579</v>
      </c>
      <c r="AK523" s="21">
        <v>0.25579196371926322</v>
      </c>
      <c r="AL523" s="21">
        <v>0</v>
      </c>
      <c r="AM523" s="21">
        <v>0.19610192167754281</v>
      </c>
    </row>
    <row r="524" spans="2:39" ht="16" x14ac:dyDescent="0.2">
      <c r="B524" s="20" t="s">
        <v>202</v>
      </c>
      <c r="C524" s="21">
        <v>0.26995257753179408</v>
      </c>
      <c r="D524" s="21">
        <v>0.36584946025228032</v>
      </c>
      <c r="E524" s="21">
        <v>0.38730235263024432</v>
      </c>
      <c r="F524" s="21">
        <v>0.25768901998391902</v>
      </c>
      <c r="G524" s="21">
        <v>0.28979972164761431</v>
      </c>
      <c r="H524" s="21">
        <v>0.30015438541594658</v>
      </c>
      <c r="I524" s="21">
        <v>0.11821549844629869</v>
      </c>
      <c r="K524" s="21">
        <v>0.27076550012985939</v>
      </c>
      <c r="L524" s="21">
        <v>0.27190876844308742</v>
      </c>
      <c r="N524" s="21">
        <v>0.19339084104245249</v>
      </c>
      <c r="O524" s="21">
        <v>0.26233288547146022</v>
      </c>
      <c r="P524" s="21">
        <v>0.26860483975088628</v>
      </c>
      <c r="Q524" s="21">
        <v>0.24956416971935619</v>
      </c>
      <c r="R524" s="21">
        <v>0.32180836409995561</v>
      </c>
      <c r="S524" s="21">
        <v>0.22066392863116521</v>
      </c>
      <c r="T524" s="21">
        <v>0.30866689681155868</v>
      </c>
      <c r="U524" s="21">
        <v>0.38444382262660381</v>
      </c>
      <c r="W524" s="21">
        <v>0.1499017861074706</v>
      </c>
      <c r="X524" s="21">
        <v>0.2214941606241343</v>
      </c>
      <c r="Y524" s="21">
        <v>0.29302439270641228</v>
      </c>
      <c r="Z524" s="21">
        <v>0.200322508936668</v>
      </c>
      <c r="AA524" s="21">
        <v>0.24177612182571209</v>
      </c>
      <c r="AB524" s="21">
        <v>0.27082025681788569</v>
      </c>
      <c r="AC524" s="21">
        <v>0.39249738887334001</v>
      </c>
      <c r="AD524" s="21">
        <v>0.46339692203540328</v>
      </c>
      <c r="AE524" s="21">
        <v>0.157530609980993</v>
      </c>
      <c r="AG524" s="21">
        <v>0.27938806709027719</v>
      </c>
      <c r="AH524" s="21">
        <v>0.33683926067193531</v>
      </c>
      <c r="AI524" s="21">
        <v>0.24737331455316819</v>
      </c>
      <c r="AJ524" s="21">
        <v>0.23703022144033539</v>
      </c>
      <c r="AK524" s="21">
        <v>0.22334497138790629</v>
      </c>
      <c r="AL524" s="21">
        <v>1</v>
      </c>
      <c r="AM524" s="21">
        <v>0.23295445241978521</v>
      </c>
    </row>
    <row r="525" spans="2:39" ht="16" x14ac:dyDescent="0.2">
      <c r="B525" s="20" t="s">
        <v>165</v>
      </c>
      <c r="C525" s="21">
        <v>0.25354201617552408</v>
      </c>
      <c r="D525" s="21">
        <v>0.21269819413029989</v>
      </c>
      <c r="E525" s="21">
        <v>0.28757557846993242</v>
      </c>
      <c r="F525" s="21">
        <v>0.36490342447011842</v>
      </c>
      <c r="G525" s="21">
        <v>0.238855348994156</v>
      </c>
      <c r="H525" s="21">
        <v>0.22640171355695629</v>
      </c>
      <c r="I525" s="21">
        <v>0.19589236039986779</v>
      </c>
      <c r="K525" s="21">
        <v>0.24908141640552789</v>
      </c>
      <c r="L525" s="21">
        <v>0.25625466728637503</v>
      </c>
      <c r="N525" s="21">
        <v>0.1204099002811142</v>
      </c>
      <c r="O525" s="21">
        <v>0.21698201774879461</v>
      </c>
      <c r="P525" s="21">
        <v>0.1099018241363966</v>
      </c>
      <c r="Q525" s="21">
        <v>0.52465942440687485</v>
      </c>
      <c r="R525" s="21">
        <v>1.3781976525952609E-2</v>
      </c>
      <c r="S525" s="21">
        <v>0.42155513305804571</v>
      </c>
      <c r="T525" s="21">
        <v>0.33097593427075223</v>
      </c>
      <c r="U525" s="21">
        <v>0.2319804329971232</v>
      </c>
      <c r="W525" s="21">
        <v>9.3929335734841662E-2</v>
      </c>
      <c r="X525" s="21">
        <v>0.246759001815786</v>
      </c>
      <c r="Y525" s="21">
        <v>0.30850939683545892</v>
      </c>
      <c r="Z525" s="21">
        <v>0.50395108471541661</v>
      </c>
      <c r="AA525" s="21">
        <v>6.8449736298223443E-2</v>
      </c>
      <c r="AB525" s="21">
        <v>0.41675834478094292</v>
      </c>
      <c r="AC525" s="21">
        <v>0.17422245758962779</v>
      </c>
      <c r="AD525" s="21">
        <v>0.17416455423807831</v>
      </c>
      <c r="AE525" s="21">
        <v>0</v>
      </c>
      <c r="AG525" s="21">
        <v>0.27116520846432579</v>
      </c>
      <c r="AH525" s="21">
        <v>0.1763767494508755</v>
      </c>
      <c r="AI525" s="21">
        <v>0.2371078824234191</v>
      </c>
      <c r="AJ525" s="21">
        <v>0.37218867374950121</v>
      </c>
      <c r="AK525" s="21">
        <v>0.27968715259437188</v>
      </c>
      <c r="AL525" s="21">
        <v>0</v>
      </c>
      <c r="AM525" s="21">
        <v>0.21388098487781851</v>
      </c>
    </row>
    <row r="526" spans="2:39" ht="16" x14ac:dyDescent="0.2">
      <c r="B526" s="20" t="s">
        <v>166</v>
      </c>
      <c r="C526" s="21">
        <v>7.6430645544388442E-2</v>
      </c>
      <c r="D526" s="21">
        <v>7.5451038004845428E-2</v>
      </c>
      <c r="E526" s="21">
        <v>9.7760760646203509E-2</v>
      </c>
      <c r="F526" s="21">
        <v>8.1580801041019876E-2</v>
      </c>
      <c r="G526" s="21">
        <v>0.10891338490376171</v>
      </c>
      <c r="H526" s="21">
        <v>5.8278171638674152E-2</v>
      </c>
      <c r="I526" s="21">
        <v>4.9275885779548147E-2</v>
      </c>
      <c r="K526" s="21">
        <v>5.8229723677885863E-2</v>
      </c>
      <c r="L526" s="21">
        <v>9.4280506680506693E-2</v>
      </c>
      <c r="N526" s="21">
        <v>0</v>
      </c>
      <c r="O526" s="21">
        <v>2.3431839606035971E-2</v>
      </c>
      <c r="P526" s="21">
        <v>2.9744743053776099E-2</v>
      </c>
      <c r="Q526" s="21">
        <v>6.2795735122651172E-2</v>
      </c>
      <c r="R526" s="21">
        <v>0</v>
      </c>
      <c r="S526" s="21">
        <v>0.19931021389728559</v>
      </c>
      <c r="T526" s="21">
        <v>5.1615392405407211E-2</v>
      </c>
      <c r="U526" s="21">
        <v>5.6281021793828621E-2</v>
      </c>
      <c r="W526" s="21">
        <v>0</v>
      </c>
      <c r="X526" s="21">
        <v>5.5857912510061773E-2</v>
      </c>
      <c r="Y526" s="21">
        <v>0</v>
      </c>
      <c r="Z526" s="21">
        <v>0.15022646547230531</v>
      </c>
      <c r="AA526" s="21">
        <v>1.818454392909034E-2</v>
      </c>
      <c r="AB526" s="21">
        <v>0.19399381734389451</v>
      </c>
      <c r="AC526" s="21">
        <v>2.4715427950758411E-2</v>
      </c>
      <c r="AD526" s="21">
        <v>0</v>
      </c>
      <c r="AE526" s="21">
        <v>0</v>
      </c>
      <c r="AG526" s="21">
        <v>9.3166850855959674E-2</v>
      </c>
      <c r="AH526" s="21">
        <v>4.9985752006366228E-2</v>
      </c>
      <c r="AI526" s="21">
        <v>9.2010291100776076E-2</v>
      </c>
      <c r="AJ526" s="21">
        <v>4.2737904244324783E-2</v>
      </c>
      <c r="AK526" s="21">
        <v>0.1040493169166584</v>
      </c>
      <c r="AL526" s="21">
        <v>0</v>
      </c>
      <c r="AM526" s="21">
        <v>6.9599935745241953E-2</v>
      </c>
    </row>
    <row r="528" spans="2:39" ht="64" x14ac:dyDescent="0.2">
      <c r="B528" s="17" t="s">
        <v>212</v>
      </c>
    </row>
    <row r="529" spans="2:39" ht="16" x14ac:dyDescent="0.2">
      <c r="B529" s="18" t="s">
        <v>18</v>
      </c>
    </row>
    <row r="530" spans="2:39" x14ac:dyDescent="0.2">
      <c r="B530" s="13" t="s">
        <v>53</v>
      </c>
      <c r="C530" s="19">
        <v>406</v>
      </c>
      <c r="D530" s="19">
        <v>16</v>
      </c>
      <c r="E530" s="19">
        <v>63</v>
      </c>
      <c r="F530" s="19">
        <v>86</v>
      </c>
      <c r="G530" s="19">
        <v>73</v>
      </c>
      <c r="H530" s="19">
        <v>87</v>
      </c>
      <c r="I530" s="19">
        <v>81</v>
      </c>
      <c r="K530" s="19">
        <v>185</v>
      </c>
      <c r="L530" s="19">
        <v>219</v>
      </c>
      <c r="N530" s="19">
        <v>33</v>
      </c>
      <c r="O530" s="19">
        <v>99</v>
      </c>
      <c r="P530" s="19">
        <v>23</v>
      </c>
      <c r="Q530" s="19">
        <v>12</v>
      </c>
      <c r="R530" s="19">
        <v>38</v>
      </c>
      <c r="S530" s="19">
        <v>132</v>
      </c>
      <c r="T530" s="19">
        <v>15</v>
      </c>
      <c r="U530" s="19">
        <v>54</v>
      </c>
      <c r="W530" s="19">
        <v>28</v>
      </c>
      <c r="X530" s="19">
        <v>72</v>
      </c>
      <c r="Y530" s="19">
        <v>18</v>
      </c>
      <c r="Z530" s="19">
        <v>21</v>
      </c>
      <c r="AA530" s="19">
        <v>69</v>
      </c>
      <c r="AB530" s="19">
        <v>124</v>
      </c>
      <c r="AC530" s="19">
        <v>27</v>
      </c>
      <c r="AD530" s="19">
        <v>40</v>
      </c>
      <c r="AE530" s="19">
        <v>7</v>
      </c>
      <c r="AG530" s="19">
        <v>74</v>
      </c>
      <c r="AH530" s="19">
        <v>89</v>
      </c>
      <c r="AI530" s="19">
        <v>84</v>
      </c>
      <c r="AJ530" s="19">
        <v>54</v>
      </c>
      <c r="AK530" s="19">
        <v>73</v>
      </c>
      <c r="AL530" s="19">
        <v>3</v>
      </c>
      <c r="AM530" s="19">
        <v>29</v>
      </c>
    </row>
    <row r="531" spans="2:39" x14ac:dyDescent="0.2">
      <c r="B531" s="15" t="s">
        <v>54</v>
      </c>
      <c r="C531" s="19">
        <v>406</v>
      </c>
      <c r="D531" s="19">
        <v>44</v>
      </c>
      <c r="E531" s="19">
        <v>69</v>
      </c>
      <c r="F531" s="19">
        <v>69</v>
      </c>
      <c r="G531" s="19">
        <v>62</v>
      </c>
      <c r="H531" s="19">
        <v>65</v>
      </c>
      <c r="I531" s="19">
        <v>96</v>
      </c>
      <c r="K531" s="19">
        <v>196</v>
      </c>
      <c r="L531" s="19">
        <v>208</v>
      </c>
      <c r="N531" s="19">
        <v>37</v>
      </c>
      <c r="O531" s="19">
        <v>101</v>
      </c>
      <c r="P531" s="19">
        <v>26</v>
      </c>
      <c r="Q531" s="19">
        <v>10</v>
      </c>
      <c r="R531" s="19">
        <v>41</v>
      </c>
      <c r="S531" s="19">
        <v>116</v>
      </c>
      <c r="T531" s="19">
        <v>17</v>
      </c>
      <c r="U531" s="19">
        <v>59</v>
      </c>
      <c r="W531" s="19">
        <v>28</v>
      </c>
      <c r="X531" s="19">
        <v>78</v>
      </c>
      <c r="Y531" s="19">
        <v>21</v>
      </c>
      <c r="Z531" s="19">
        <v>26</v>
      </c>
      <c r="AA531" s="19">
        <v>66</v>
      </c>
      <c r="AB531" s="19">
        <v>107</v>
      </c>
      <c r="AC531" s="19">
        <v>35</v>
      </c>
      <c r="AD531" s="19">
        <v>36</v>
      </c>
      <c r="AE531" s="19">
        <v>9</v>
      </c>
      <c r="AG531" s="19">
        <v>67</v>
      </c>
      <c r="AH531" s="19">
        <v>87</v>
      </c>
      <c r="AI531" s="19">
        <v>88</v>
      </c>
      <c r="AJ531" s="19">
        <v>57</v>
      </c>
      <c r="AK531" s="19">
        <v>77</v>
      </c>
      <c r="AL531" s="19">
        <v>3</v>
      </c>
      <c r="AM531" s="19">
        <v>28</v>
      </c>
    </row>
    <row r="532" spans="2:39" ht="16" x14ac:dyDescent="0.2">
      <c r="B532" s="20" t="s">
        <v>200</v>
      </c>
      <c r="C532" s="21">
        <v>0.14230270294541891</v>
      </c>
      <c r="D532" s="21">
        <v>5.0260594486534312E-2</v>
      </c>
      <c r="E532" s="21">
        <v>2.282361794054126E-2</v>
      </c>
      <c r="F532" s="21">
        <v>7.7116382380283552E-2</v>
      </c>
      <c r="G532" s="21">
        <v>0.18701268159761361</v>
      </c>
      <c r="H532" s="21">
        <v>0.14744002776149101</v>
      </c>
      <c r="I532" s="21">
        <v>0.28363859497983229</v>
      </c>
      <c r="K532" s="21">
        <v>0.14966358276774749</v>
      </c>
      <c r="L532" s="21">
        <v>0.1368284584228765</v>
      </c>
      <c r="N532" s="21">
        <v>0.32697822246100389</v>
      </c>
      <c r="O532" s="21">
        <v>0.1052664537472898</v>
      </c>
      <c r="P532" s="21">
        <v>0.25682939120690251</v>
      </c>
      <c r="Q532" s="21">
        <v>9.1904683068362664E-2</v>
      </c>
      <c r="R532" s="21">
        <v>0.2925740634992034</v>
      </c>
      <c r="S532" s="21">
        <v>1.6969235716864581E-2</v>
      </c>
      <c r="T532" s="21">
        <v>0.17738711971313509</v>
      </c>
      <c r="U532" s="21">
        <v>0.1806398185456933</v>
      </c>
      <c r="W532" s="21">
        <v>0.29252618896704569</v>
      </c>
      <c r="X532" s="21">
        <v>0.1106745945775516</v>
      </c>
      <c r="Y532" s="21">
        <v>0.1748447211182958</v>
      </c>
      <c r="Z532" s="21">
        <v>3.4038839787521327E-2</v>
      </c>
      <c r="AA532" s="21">
        <v>0.30898890390472478</v>
      </c>
      <c r="AB532" s="21">
        <v>1.8416926487916881E-2</v>
      </c>
      <c r="AC532" s="21">
        <v>0.1709932653810857</v>
      </c>
      <c r="AD532" s="21">
        <v>0.13248521844489911</v>
      </c>
      <c r="AE532" s="21">
        <v>0.35751142377444672</v>
      </c>
      <c r="AG532" s="21">
        <v>0.1138362509948897</v>
      </c>
      <c r="AH532" s="21">
        <v>0.19162079969102841</v>
      </c>
      <c r="AI532" s="21">
        <v>0.15693680831682091</v>
      </c>
      <c r="AJ532" s="21">
        <v>8.106880036992789E-2</v>
      </c>
      <c r="AK532" s="21">
        <v>0.1217022389128191</v>
      </c>
      <c r="AL532" s="21">
        <v>0</v>
      </c>
      <c r="AM532" s="21">
        <v>0.20741233241609089</v>
      </c>
    </row>
    <row r="533" spans="2:39" ht="16" x14ac:dyDescent="0.2">
      <c r="B533" s="20" t="s">
        <v>201</v>
      </c>
      <c r="C533" s="21">
        <v>0.20801917633897249</v>
      </c>
      <c r="D533" s="21">
        <v>0.33813974721195489</v>
      </c>
      <c r="E533" s="21">
        <v>0.16239033792439059</v>
      </c>
      <c r="F533" s="21">
        <v>0.21910081175734611</v>
      </c>
      <c r="G533" s="21">
        <v>0.1244321697192652</v>
      </c>
      <c r="H533" s="21">
        <v>0.23221765860544841</v>
      </c>
      <c r="I533" s="21">
        <v>0.2109283592977384</v>
      </c>
      <c r="K533" s="21">
        <v>0.20935649233359269</v>
      </c>
      <c r="L533" s="21">
        <v>0.2088594550314454</v>
      </c>
      <c r="N533" s="21">
        <v>0.2788734965912229</v>
      </c>
      <c r="O533" s="21">
        <v>0.25718230712600509</v>
      </c>
      <c r="P533" s="21">
        <v>0.20564053846325109</v>
      </c>
      <c r="Q533" s="21">
        <v>0.13387172280540599</v>
      </c>
      <c r="R533" s="21">
        <v>0.29224949870137151</v>
      </c>
      <c r="S533" s="21">
        <v>9.7707131419039459E-2</v>
      </c>
      <c r="T533" s="21">
        <v>0.38598034345889659</v>
      </c>
      <c r="U533" s="21">
        <v>0.20059288569056841</v>
      </c>
      <c r="W533" s="21">
        <v>0.27560152237914648</v>
      </c>
      <c r="X533" s="21">
        <v>0.2317754658455316</v>
      </c>
      <c r="Y533" s="21">
        <v>0.29075839162481393</v>
      </c>
      <c r="Z533" s="21">
        <v>0.36832126187001152</v>
      </c>
      <c r="AA533" s="21">
        <v>0.26800572679895768</v>
      </c>
      <c r="AB533" s="21">
        <v>7.374055069047393E-2</v>
      </c>
      <c r="AC533" s="21">
        <v>0.1216782866365643</v>
      </c>
      <c r="AD533" s="21">
        <v>0.30748198340310828</v>
      </c>
      <c r="AE533" s="21">
        <v>0.22294881436825861</v>
      </c>
      <c r="AG533" s="21">
        <v>0.25466417722771961</v>
      </c>
      <c r="AH533" s="21">
        <v>0.18600197431265239</v>
      </c>
      <c r="AI533" s="21">
        <v>0.13535331131054459</v>
      </c>
      <c r="AJ533" s="21">
        <v>0.31528331961330608</v>
      </c>
      <c r="AK533" s="21">
        <v>0.2157502752800313</v>
      </c>
      <c r="AL533" s="21">
        <v>0</v>
      </c>
      <c r="AM533" s="21">
        <v>0.17264298354069371</v>
      </c>
    </row>
    <row r="534" spans="2:39" ht="16" x14ac:dyDescent="0.2">
      <c r="B534" s="20" t="s">
        <v>202</v>
      </c>
      <c r="C534" s="21">
        <v>0.25350396166361322</v>
      </c>
      <c r="D534" s="21">
        <v>0.36550707699461671</v>
      </c>
      <c r="E534" s="21">
        <v>0.28219368619871749</v>
      </c>
      <c r="F534" s="21">
        <v>0.32507700767048359</v>
      </c>
      <c r="G534" s="21">
        <v>0.21983709681970101</v>
      </c>
      <c r="H534" s="21">
        <v>0.2564953769620702</v>
      </c>
      <c r="I534" s="21">
        <v>0.15040624234619571</v>
      </c>
      <c r="K534" s="21">
        <v>0.22113099094702651</v>
      </c>
      <c r="L534" s="21">
        <v>0.28240963047819517</v>
      </c>
      <c r="N534" s="21">
        <v>0.12367024416369669</v>
      </c>
      <c r="O534" s="21">
        <v>0.2685616568733416</v>
      </c>
      <c r="P534" s="21">
        <v>0.37675925716021219</v>
      </c>
      <c r="Q534" s="21">
        <v>0.30858870737981198</v>
      </c>
      <c r="R534" s="21">
        <v>0.33233436266565092</v>
      </c>
      <c r="S534" s="21">
        <v>0.18633350887518321</v>
      </c>
      <c r="T534" s="21">
        <v>0.11611691768571709</v>
      </c>
      <c r="U534" s="21">
        <v>0.36104465837370081</v>
      </c>
      <c r="W534" s="21">
        <v>0.2726098174771549</v>
      </c>
      <c r="X534" s="21">
        <v>0.20394735490351659</v>
      </c>
      <c r="Y534" s="21">
        <v>0.32253565900447573</v>
      </c>
      <c r="Z534" s="21">
        <v>0.1225555022515574</v>
      </c>
      <c r="AA534" s="21">
        <v>0.32248606760646309</v>
      </c>
      <c r="AB534" s="21">
        <v>0.22901960754324491</v>
      </c>
      <c r="AC534" s="21">
        <v>0.30277112856502869</v>
      </c>
      <c r="AD534" s="21">
        <v>0.31549364486476422</v>
      </c>
      <c r="AE534" s="21">
        <v>0.17965680387341429</v>
      </c>
      <c r="AG534" s="21">
        <v>0.21854508350080429</v>
      </c>
      <c r="AH534" s="21">
        <v>0.32845497854249678</v>
      </c>
      <c r="AI534" s="21">
        <v>0.28650848292786718</v>
      </c>
      <c r="AJ534" s="21">
        <v>0.2123015808468755</v>
      </c>
      <c r="AK534" s="21">
        <v>0.20306379050991749</v>
      </c>
      <c r="AL534" s="21">
        <v>0.57393862932817075</v>
      </c>
      <c r="AM534" s="21">
        <v>0.19073819831734129</v>
      </c>
    </row>
    <row r="535" spans="2:39" ht="16" x14ac:dyDescent="0.2">
      <c r="B535" s="20" t="s">
        <v>165</v>
      </c>
      <c r="C535" s="21">
        <v>0.27217576754530259</v>
      </c>
      <c r="D535" s="21">
        <v>2.866060244261457E-2</v>
      </c>
      <c r="E535" s="21">
        <v>0.48986554024745183</v>
      </c>
      <c r="F535" s="21">
        <v>0.25584947471036362</v>
      </c>
      <c r="G535" s="21">
        <v>0.33288569294540898</v>
      </c>
      <c r="H535" s="21">
        <v>0.27107405765255232</v>
      </c>
      <c r="I535" s="21">
        <v>0.20147169693216799</v>
      </c>
      <c r="K535" s="21">
        <v>0.27320570243819853</v>
      </c>
      <c r="L535" s="21">
        <v>0.26790538089922328</v>
      </c>
      <c r="N535" s="21">
        <v>0.10804025850034819</v>
      </c>
      <c r="O535" s="21">
        <v>0.21880078856625351</v>
      </c>
      <c r="P535" s="21">
        <v>0.13054956652619201</v>
      </c>
      <c r="Q535" s="21">
        <v>0.46563488674641917</v>
      </c>
      <c r="R535" s="21">
        <v>8.2842075133774437E-2</v>
      </c>
      <c r="S535" s="21">
        <v>0.48850880810855329</v>
      </c>
      <c r="T535" s="21">
        <v>0.26890022673684411</v>
      </c>
      <c r="U535" s="21">
        <v>0.2037676440207406</v>
      </c>
      <c r="W535" s="21">
        <v>9.8564370956682537E-2</v>
      </c>
      <c r="X535" s="21">
        <v>0.2922154652524484</v>
      </c>
      <c r="Y535" s="21">
        <v>0.18414855618691039</v>
      </c>
      <c r="Z535" s="21">
        <v>0.36316966333153677</v>
      </c>
      <c r="AA535" s="21">
        <v>9.4205562711374022E-2</v>
      </c>
      <c r="AB535" s="21">
        <v>0.4787400582023596</v>
      </c>
      <c r="AC535" s="21">
        <v>0.1223635563173212</v>
      </c>
      <c r="AD535" s="21">
        <v>0.2202627504665163</v>
      </c>
      <c r="AE535" s="21">
        <v>0.23988295798388051</v>
      </c>
      <c r="AG535" s="21">
        <v>0.32035128064394652</v>
      </c>
      <c r="AH535" s="21">
        <v>0.1556082574184845</v>
      </c>
      <c r="AI535" s="21">
        <v>0.29247354246490348</v>
      </c>
      <c r="AJ535" s="21">
        <v>0.31035157799474111</v>
      </c>
      <c r="AK535" s="21">
        <v>0.29845498470461512</v>
      </c>
      <c r="AL535" s="21">
        <v>0.42606137067182909</v>
      </c>
      <c r="AM535" s="21">
        <v>0.29048870308439501</v>
      </c>
    </row>
    <row r="536" spans="2:39" ht="16" x14ac:dyDescent="0.2">
      <c r="B536" s="20" t="s">
        <v>166</v>
      </c>
      <c r="C536" s="21">
        <v>0.1239983915066927</v>
      </c>
      <c r="D536" s="21">
        <v>0.21743197886427951</v>
      </c>
      <c r="E536" s="21">
        <v>4.2726817688899209E-2</v>
      </c>
      <c r="F536" s="21">
        <v>0.1228563234815231</v>
      </c>
      <c r="G536" s="21">
        <v>0.13583235891801129</v>
      </c>
      <c r="H536" s="21">
        <v>9.2772879018438059E-2</v>
      </c>
      <c r="I536" s="21">
        <v>0.1535551064440655</v>
      </c>
      <c r="K536" s="21">
        <v>0.14664323151343461</v>
      </c>
      <c r="L536" s="21">
        <v>0.1039970751682595</v>
      </c>
      <c r="N536" s="21">
        <v>0.16243777828372821</v>
      </c>
      <c r="O536" s="21">
        <v>0.15018879368710991</v>
      </c>
      <c r="P536" s="21">
        <v>3.0221246643442182E-2</v>
      </c>
      <c r="Q536" s="21">
        <v>0</v>
      </c>
      <c r="R536" s="21">
        <v>0</v>
      </c>
      <c r="S536" s="21">
        <v>0.2104813158803594</v>
      </c>
      <c r="T536" s="21">
        <v>5.1615392405407211E-2</v>
      </c>
      <c r="U536" s="21">
        <v>5.3954993369297079E-2</v>
      </c>
      <c r="W536" s="21">
        <v>6.0698100219970359E-2</v>
      </c>
      <c r="X536" s="21">
        <v>0.16138711942095171</v>
      </c>
      <c r="Y536" s="21">
        <v>2.7712672065504269E-2</v>
      </c>
      <c r="Z536" s="21">
        <v>0.1119147327593729</v>
      </c>
      <c r="AA536" s="21">
        <v>6.3137389784801356E-3</v>
      </c>
      <c r="AB536" s="21">
        <v>0.20008285707600479</v>
      </c>
      <c r="AC536" s="21">
        <v>0.28219376309999988</v>
      </c>
      <c r="AD536" s="21">
        <v>2.427640282071215E-2</v>
      </c>
      <c r="AE536" s="21">
        <v>0</v>
      </c>
      <c r="AG536" s="21">
        <v>9.2603207632639836E-2</v>
      </c>
      <c r="AH536" s="21">
        <v>0.13831399003533781</v>
      </c>
      <c r="AI536" s="21">
        <v>0.12872785497986369</v>
      </c>
      <c r="AJ536" s="21">
        <v>8.0994721175149442E-2</v>
      </c>
      <c r="AK536" s="21">
        <v>0.16102871059261681</v>
      </c>
      <c r="AL536" s="21">
        <v>0</v>
      </c>
      <c r="AM536" s="21">
        <v>0.13871778264147891</v>
      </c>
    </row>
    <row r="538" spans="2:39" ht="64" x14ac:dyDescent="0.2">
      <c r="B538" s="17" t="s">
        <v>213</v>
      </c>
    </row>
    <row r="539" spans="2:39" ht="16" x14ac:dyDescent="0.2">
      <c r="B539" s="18" t="s">
        <v>18</v>
      </c>
    </row>
    <row r="540" spans="2:39" x14ac:dyDescent="0.2">
      <c r="B540" s="13" t="s">
        <v>53</v>
      </c>
      <c r="C540" s="19">
        <v>406</v>
      </c>
      <c r="D540" s="19">
        <v>16</v>
      </c>
      <c r="E540" s="19">
        <v>63</v>
      </c>
      <c r="F540" s="19">
        <v>86</v>
      </c>
      <c r="G540" s="19">
        <v>73</v>
      </c>
      <c r="H540" s="19">
        <v>87</v>
      </c>
      <c r="I540" s="19">
        <v>81</v>
      </c>
      <c r="K540" s="19">
        <v>185</v>
      </c>
      <c r="L540" s="19">
        <v>219</v>
      </c>
      <c r="N540" s="19">
        <v>33</v>
      </c>
      <c r="O540" s="19">
        <v>99</v>
      </c>
      <c r="P540" s="19">
        <v>23</v>
      </c>
      <c r="Q540" s="19">
        <v>12</v>
      </c>
      <c r="R540" s="19">
        <v>38</v>
      </c>
      <c r="S540" s="19">
        <v>132</v>
      </c>
      <c r="T540" s="19">
        <v>15</v>
      </c>
      <c r="U540" s="19">
        <v>54</v>
      </c>
      <c r="W540" s="19">
        <v>28</v>
      </c>
      <c r="X540" s="19">
        <v>72</v>
      </c>
      <c r="Y540" s="19">
        <v>18</v>
      </c>
      <c r="Z540" s="19">
        <v>21</v>
      </c>
      <c r="AA540" s="19">
        <v>69</v>
      </c>
      <c r="AB540" s="19">
        <v>124</v>
      </c>
      <c r="AC540" s="19">
        <v>27</v>
      </c>
      <c r="AD540" s="19">
        <v>40</v>
      </c>
      <c r="AE540" s="19">
        <v>7</v>
      </c>
      <c r="AG540" s="19">
        <v>74</v>
      </c>
      <c r="AH540" s="19">
        <v>89</v>
      </c>
      <c r="AI540" s="19">
        <v>84</v>
      </c>
      <c r="AJ540" s="19">
        <v>54</v>
      </c>
      <c r="AK540" s="19">
        <v>73</v>
      </c>
      <c r="AL540" s="19">
        <v>3</v>
      </c>
      <c r="AM540" s="19">
        <v>29</v>
      </c>
    </row>
    <row r="541" spans="2:39" x14ac:dyDescent="0.2">
      <c r="B541" s="15" t="s">
        <v>54</v>
      </c>
      <c r="C541" s="19">
        <v>406</v>
      </c>
      <c r="D541" s="19">
        <v>44</v>
      </c>
      <c r="E541" s="19">
        <v>69</v>
      </c>
      <c r="F541" s="19">
        <v>69</v>
      </c>
      <c r="G541" s="19">
        <v>62</v>
      </c>
      <c r="H541" s="19">
        <v>65</v>
      </c>
      <c r="I541" s="19">
        <v>96</v>
      </c>
      <c r="K541" s="19">
        <v>196</v>
      </c>
      <c r="L541" s="19">
        <v>208</v>
      </c>
      <c r="N541" s="19">
        <v>37</v>
      </c>
      <c r="O541" s="19">
        <v>101</v>
      </c>
      <c r="P541" s="19">
        <v>26</v>
      </c>
      <c r="Q541" s="19">
        <v>10</v>
      </c>
      <c r="R541" s="19">
        <v>41</v>
      </c>
      <c r="S541" s="19">
        <v>116</v>
      </c>
      <c r="T541" s="19">
        <v>17</v>
      </c>
      <c r="U541" s="19">
        <v>59</v>
      </c>
      <c r="W541" s="19">
        <v>28</v>
      </c>
      <c r="X541" s="19">
        <v>78</v>
      </c>
      <c r="Y541" s="19">
        <v>21</v>
      </c>
      <c r="Z541" s="19">
        <v>26</v>
      </c>
      <c r="AA541" s="19">
        <v>66</v>
      </c>
      <c r="AB541" s="19">
        <v>107</v>
      </c>
      <c r="AC541" s="19">
        <v>35</v>
      </c>
      <c r="AD541" s="19">
        <v>36</v>
      </c>
      <c r="AE541" s="19">
        <v>9</v>
      </c>
      <c r="AG541" s="19">
        <v>67</v>
      </c>
      <c r="AH541" s="19">
        <v>87</v>
      </c>
      <c r="AI541" s="19">
        <v>88</v>
      </c>
      <c r="AJ541" s="19">
        <v>57</v>
      </c>
      <c r="AK541" s="19">
        <v>77</v>
      </c>
      <c r="AL541" s="19">
        <v>3</v>
      </c>
      <c r="AM541" s="19">
        <v>28</v>
      </c>
    </row>
    <row r="542" spans="2:39" ht="16" x14ac:dyDescent="0.2">
      <c r="B542" s="20" t="s">
        <v>200</v>
      </c>
      <c r="C542" s="21">
        <v>0.17989755596515231</v>
      </c>
      <c r="D542" s="21">
        <v>5.0260594486534312E-2</v>
      </c>
      <c r="E542" s="21">
        <v>5.1252178647395022E-2</v>
      </c>
      <c r="F542" s="21">
        <v>0.1150729497897416</v>
      </c>
      <c r="G542" s="21">
        <v>0.26980915427192659</v>
      </c>
      <c r="H542" s="21">
        <v>0.16202592235315161</v>
      </c>
      <c r="I542" s="21">
        <v>0.33096242263651771</v>
      </c>
      <c r="K542" s="21">
        <v>0.21347261254345989</v>
      </c>
      <c r="L542" s="21">
        <v>0.15020218973256261</v>
      </c>
      <c r="N542" s="21">
        <v>0.45411350438227432</v>
      </c>
      <c r="O542" s="21">
        <v>0.14224201827323449</v>
      </c>
      <c r="P542" s="21">
        <v>0.2132203515577494</v>
      </c>
      <c r="Q542" s="21">
        <v>0.1629806707511175</v>
      </c>
      <c r="R542" s="21">
        <v>0.42035300705531142</v>
      </c>
      <c r="S542" s="21">
        <v>3.4132876000995772E-2</v>
      </c>
      <c r="T542" s="21">
        <v>0.17738711971313509</v>
      </c>
      <c r="U542" s="21">
        <v>0.18298932298612611</v>
      </c>
      <c r="W542" s="21">
        <v>0.57741172648888683</v>
      </c>
      <c r="X542" s="21">
        <v>0.13639497069252141</v>
      </c>
      <c r="Y542" s="21">
        <v>9.0824395171995337E-2</v>
      </c>
      <c r="Z542" s="21">
        <v>3.4038839787521327E-2</v>
      </c>
      <c r="AA542" s="21">
        <v>0.37937590904318869</v>
      </c>
      <c r="AB542" s="21">
        <v>1.0974549935988639E-2</v>
      </c>
      <c r="AC542" s="21">
        <v>0.14575235613910281</v>
      </c>
      <c r="AD542" s="21">
        <v>0.18940577569546771</v>
      </c>
      <c r="AE542" s="21">
        <v>0.58046023814270531</v>
      </c>
      <c r="AG542" s="21">
        <v>0.14642626113107821</v>
      </c>
      <c r="AH542" s="21">
        <v>0.20414165377308341</v>
      </c>
      <c r="AI542" s="21">
        <v>0.15512899992038709</v>
      </c>
      <c r="AJ542" s="21">
        <v>0.23681110956915349</v>
      </c>
      <c r="AK542" s="21">
        <v>0.15564904035544599</v>
      </c>
      <c r="AL542" s="21">
        <v>0</v>
      </c>
      <c r="AM542" s="21">
        <v>0.2320377263672361</v>
      </c>
    </row>
    <row r="543" spans="2:39" ht="16" x14ac:dyDescent="0.2">
      <c r="B543" s="20" t="s">
        <v>201</v>
      </c>
      <c r="C543" s="21">
        <v>0.16328587363706029</v>
      </c>
      <c r="D543" s="21">
        <v>0.12572195253321719</v>
      </c>
      <c r="E543" s="21">
        <v>0.1101524848622767</v>
      </c>
      <c r="F543" s="21">
        <v>0.22792355788970911</v>
      </c>
      <c r="G543" s="21">
        <v>0.1028152671776367</v>
      </c>
      <c r="H543" s="21">
        <v>0.21790839695020189</v>
      </c>
      <c r="I543" s="21">
        <v>0.17391134996319349</v>
      </c>
      <c r="K543" s="21">
        <v>0.15384479407132981</v>
      </c>
      <c r="L543" s="21">
        <v>0.17379019722359129</v>
      </c>
      <c r="N543" s="21">
        <v>0.17496929764638031</v>
      </c>
      <c r="O543" s="21">
        <v>0.22625711135151161</v>
      </c>
      <c r="P543" s="21">
        <v>0.21765296436925249</v>
      </c>
      <c r="Q543" s="21">
        <v>0.13387172280540599</v>
      </c>
      <c r="R543" s="21">
        <v>0.2258781983611024</v>
      </c>
      <c r="S543" s="21">
        <v>7.9039940197139211E-2</v>
      </c>
      <c r="T543" s="21">
        <v>8.0794941278798244E-2</v>
      </c>
      <c r="U543" s="21">
        <v>0.17451616516238591</v>
      </c>
      <c r="W543" s="21">
        <v>0.1715431881439525</v>
      </c>
      <c r="X543" s="21">
        <v>0.14342402124112891</v>
      </c>
      <c r="Y543" s="21">
        <v>0.17996726712708999</v>
      </c>
      <c r="Z543" s="21">
        <v>3.9080531138486113E-2</v>
      </c>
      <c r="AA543" s="21">
        <v>0.29564961774947363</v>
      </c>
      <c r="AB543" s="21">
        <v>8.3385551941074817E-2</v>
      </c>
      <c r="AC543" s="21">
        <v>0.26134359249432232</v>
      </c>
      <c r="AD543" s="21">
        <v>0.17436086343664489</v>
      </c>
      <c r="AE543" s="21">
        <v>0.17965680387341429</v>
      </c>
      <c r="AG543" s="21">
        <v>0.19352227924700671</v>
      </c>
      <c r="AH543" s="21">
        <v>0.10973782971977861</v>
      </c>
      <c r="AI543" s="21">
        <v>0.17900034122233829</v>
      </c>
      <c r="AJ543" s="21">
        <v>0.1583837780328464</v>
      </c>
      <c r="AK543" s="21">
        <v>0.20507025222248901</v>
      </c>
      <c r="AL543" s="21">
        <v>0.2230367668236205</v>
      </c>
      <c r="AM543" s="21">
        <v>9.6225402872612151E-2</v>
      </c>
    </row>
    <row r="544" spans="2:39" ht="16" x14ac:dyDescent="0.2">
      <c r="B544" s="20" t="s">
        <v>202</v>
      </c>
      <c r="C544" s="21">
        <v>0.25302641209919119</v>
      </c>
      <c r="D544" s="21">
        <v>0.36401499695829032</v>
      </c>
      <c r="E544" s="21">
        <v>0.2806390058504678</v>
      </c>
      <c r="F544" s="21">
        <v>0.26680681129540018</v>
      </c>
      <c r="G544" s="21">
        <v>0.2043174423996684</v>
      </c>
      <c r="H544" s="21">
        <v>0.26498962644715351</v>
      </c>
      <c r="I544" s="21">
        <v>0.19632076404623081</v>
      </c>
      <c r="K544" s="21">
        <v>0.21713816197445171</v>
      </c>
      <c r="L544" s="21">
        <v>0.28522606349524132</v>
      </c>
      <c r="N544" s="21">
        <v>0.1125460976518164</v>
      </c>
      <c r="O544" s="21">
        <v>0.28921733487333129</v>
      </c>
      <c r="P544" s="21">
        <v>0.25625170121072383</v>
      </c>
      <c r="Q544" s="21">
        <v>0.27351298455994338</v>
      </c>
      <c r="R544" s="21">
        <v>0.28134067310191269</v>
      </c>
      <c r="S544" s="21">
        <v>0.18623577905110439</v>
      </c>
      <c r="T544" s="21">
        <v>0.26769072198277211</v>
      </c>
      <c r="U544" s="21">
        <v>0.38090765296568579</v>
      </c>
      <c r="W544" s="21">
        <v>0.15137622326380179</v>
      </c>
      <c r="X544" s="21">
        <v>0.26696514941979049</v>
      </c>
      <c r="Y544" s="21">
        <v>0.22933887009952689</v>
      </c>
      <c r="Z544" s="21">
        <v>0.2550945372494049</v>
      </c>
      <c r="AA544" s="21">
        <v>0.2128368714148014</v>
      </c>
      <c r="AB544" s="21">
        <v>0.2358431609533149</v>
      </c>
      <c r="AC544" s="21">
        <v>0.37923746925129531</v>
      </c>
      <c r="AD544" s="21">
        <v>0.37897384230752712</v>
      </c>
      <c r="AE544" s="21">
        <v>0</v>
      </c>
      <c r="AG544" s="21">
        <v>0.20770481371172261</v>
      </c>
      <c r="AH544" s="21">
        <v>0.37108127862160661</v>
      </c>
      <c r="AI544" s="21">
        <v>0.29527824151211218</v>
      </c>
      <c r="AJ544" s="21">
        <v>0.16578954317904679</v>
      </c>
      <c r="AK544" s="21">
        <v>0.16242906421324449</v>
      </c>
      <c r="AL544" s="21">
        <v>0.35090186250455041</v>
      </c>
      <c r="AM544" s="21">
        <v>0.27876820553459408</v>
      </c>
    </row>
    <row r="545" spans="2:39" ht="16" x14ac:dyDescent="0.2">
      <c r="B545" s="20" t="s">
        <v>165</v>
      </c>
      <c r="C545" s="21">
        <v>0.29885588586552669</v>
      </c>
      <c r="D545" s="21">
        <v>0.38455141801711268</v>
      </c>
      <c r="E545" s="21">
        <v>0.43460190555953238</v>
      </c>
      <c r="F545" s="21">
        <v>0.33155597892095717</v>
      </c>
      <c r="G545" s="21">
        <v>0.27246976258803479</v>
      </c>
      <c r="H545" s="21">
        <v>0.27296083629625689</v>
      </c>
      <c r="I545" s="21">
        <v>0.17438137904985951</v>
      </c>
      <c r="K545" s="21">
        <v>0.31281515622008688</v>
      </c>
      <c r="L545" s="21">
        <v>0.28272114148566468</v>
      </c>
      <c r="N545" s="21">
        <v>0.25837110031952881</v>
      </c>
      <c r="O545" s="21">
        <v>0.27245692298372748</v>
      </c>
      <c r="P545" s="21">
        <v>0.31287498286227422</v>
      </c>
      <c r="Q545" s="21">
        <v>0.1435032422097833</v>
      </c>
      <c r="R545" s="21">
        <v>7.2428121481673741E-2</v>
      </c>
      <c r="S545" s="21">
        <v>0.47108722753342719</v>
      </c>
      <c r="T545" s="21">
        <v>0.42251182461988751</v>
      </c>
      <c r="U545" s="21">
        <v>0.17119765315279331</v>
      </c>
      <c r="W545" s="21">
        <v>9.9668862103358874E-2</v>
      </c>
      <c r="X545" s="21">
        <v>0.3584462210148196</v>
      </c>
      <c r="Y545" s="21">
        <v>0.49986946760138778</v>
      </c>
      <c r="Z545" s="21">
        <v>0.32692782227606593</v>
      </c>
      <c r="AA545" s="21">
        <v>0.1121376017925363</v>
      </c>
      <c r="AB545" s="21">
        <v>0.43205197127775152</v>
      </c>
      <c r="AC545" s="21">
        <v>0.1889511541645211</v>
      </c>
      <c r="AD545" s="21">
        <v>0.25725951856036028</v>
      </c>
      <c r="AE545" s="21">
        <v>0.23988295798388051</v>
      </c>
      <c r="AG545" s="21">
        <v>0.37836745014303202</v>
      </c>
      <c r="AH545" s="21">
        <v>0.23024534396223931</v>
      </c>
      <c r="AI545" s="21">
        <v>0.27410600755408798</v>
      </c>
      <c r="AJ545" s="21">
        <v>0.320160905540537</v>
      </c>
      <c r="AK545" s="21">
        <v>0.32112942654445392</v>
      </c>
      <c r="AL545" s="21">
        <v>0</v>
      </c>
      <c r="AM545" s="21">
        <v>0.32336872948031548</v>
      </c>
    </row>
    <row r="546" spans="2:39" ht="16" x14ac:dyDescent="0.2">
      <c r="B546" s="20" t="s">
        <v>166</v>
      </c>
      <c r="C546" s="21">
        <v>0.10493427243306939</v>
      </c>
      <c r="D546" s="21">
        <v>7.5451038004845428E-2</v>
      </c>
      <c r="E546" s="21">
        <v>0.1233544250803284</v>
      </c>
      <c r="F546" s="21">
        <v>5.8640702104191908E-2</v>
      </c>
      <c r="G546" s="21">
        <v>0.15058837356273361</v>
      </c>
      <c r="H546" s="21">
        <v>8.2115217953236341E-2</v>
      </c>
      <c r="I546" s="21">
        <v>0.1244240843041985</v>
      </c>
      <c r="K546" s="21">
        <v>0.1027292751906715</v>
      </c>
      <c r="L546" s="21">
        <v>0.10806040806294</v>
      </c>
      <c r="N546" s="21">
        <v>0</v>
      </c>
      <c r="O546" s="21">
        <v>6.9826612518195136E-2</v>
      </c>
      <c r="P546" s="21">
        <v>0</v>
      </c>
      <c r="Q546" s="21">
        <v>0.28613137967374958</v>
      </c>
      <c r="R546" s="21">
        <v>0</v>
      </c>
      <c r="S546" s="21">
        <v>0.22950417721733329</v>
      </c>
      <c r="T546" s="21">
        <v>5.1615392405407211E-2</v>
      </c>
      <c r="U546" s="21">
        <v>9.0389205733009098E-2</v>
      </c>
      <c r="W546" s="21">
        <v>0</v>
      </c>
      <c r="X546" s="21">
        <v>9.4769637631739553E-2</v>
      </c>
      <c r="Y546" s="21">
        <v>0</v>
      </c>
      <c r="Z546" s="21">
        <v>0.34485826954852172</v>
      </c>
      <c r="AA546" s="21">
        <v>0</v>
      </c>
      <c r="AB546" s="21">
        <v>0.2377447658918703</v>
      </c>
      <c r="AC546" s="21">
        <v>2.4715427950758411E-2</v>
      </c>
      <c r="AD546" s="21">
        <v>0</v>
      </c>
      <c r="AE546" s="21">
        <v>0</v>
      </c>
      <c r="AG546" s="21">
        <v>7.3979195767160388E-2</v>
      </c>
      <c r="AH546" s="21">
        <v>8.4793893923292007E-2</v>
      </c>
      <c r="AI546" s="21">
        <v>9.6486409791074368E-2</v>
      </c>
      <c r="AJ546" s="21">
        <v>0.11885466367841629</v>
      </c>
      <c r="AK546" s="21">
        <v>0.15572221666436631</v>
      </c>
      <c r="AL546" s="21">
        <v>0.42606137067182909</v>
      </c>
      <c r="AM546" s="21">
        <v>6.9599935745241953E-2</v>
      </c>
    </row>
    <row r="548" spans="2:39" ht="64" x14ac:dyDescent="0.2">
      <c r="B548" s="17" t="s">
        <v>214</v>
      </c>
    </row>
    <row r="549" spans="2:39" ht="16" x14ac:dyDescent="0.2">
      <c r="B549" s="18" t="s">
        <v>18</v>
      </c>
    </row>
    <row r="550" spans="2:39" x14ac:dyDescent="0.2">
      <c r="B550" s="13" t="s">
        <v>53</v>
      </c>
      <c r="C550" s="19">
        <v>406</v>
      </c>
      <c r="D550" s="19">
        <v>16</v>
      </c>
      <c r="E550" s="19">
        <v>63</v>
      </c>
      <c r="F550" s="19">
        <v>86</v>
      </c>
      <c r="G550" s="19">
        <v>73</v>
      </c>
      <c r="H550" s="19">
        <v>87</v>
      </c>
      <c r="I550" s="19">
        <v>81</v>
      </c>
      <c r="K550" s="19">
        <v>185</v>
      </c>
      <c r="L550" s="19">
        <v>219</v>
      </c>
      <c r="N550" s="19">
        <v>33</v>
      </c>
      <c r="O550" s="19">
        <v>99</v>
      </c>
      <c r="P550" s="19">
        <v>23</v>
      </c>
      <c r="Q550" s="19">
        <v>12</v>
      </c>
      <c r="R550" s="19">
        <v>38</v>
      </c>
      <c r="S550" s="19">
        <v>132</v>
      </c>
      <c r="T550" s="19">
        <v>15</v>
      </c>
      <c r="U550" s="19">
        <v>54</v>
      </c>
      <c r="W550" s="19">
        <v>28</v>
      </c>
      <c r="X550" s="19">
        <v>72</v>
      </c>
      <c r="Y550" s="19">
        <v>18</v>
      </c>
      <c r="Z550" s="19">
        <v>21</v>
      </c>
      <c r="AA550" s="19">
        <v>69</v>
      </c>
      <c r="AB550" s="19">
        <v>124</v>
      </c>
      <c r="AC550" s="19">
        <v>27</v>
      </c>
      <c r="AD550" s="19">
        <v>40</v>
      </c>
      <c r="AE550" s="19">
        <v>7</v>
      </c>
      <c r="AG550" s="19">
        <v>74</v>
      </c>
      <c r="AH550" s="19">
        <v>89</v>
      </c>
      <c r="AI550" s="19">
        <v>84</v>
      </c>
      <c r="AJ550" s="19">
        <v>54</v>
      </c>
      <c r="AK550" s="19">
        <v>73</v>
      </c>
      <c r="AL550" s="19">
        <v>3</v>
      </c>
      <c r="AM550" s="19">
        <v>29</v>
      </c>
    </row>
    <row r="551" spans="2:39" x14ac:dyDescent="0.2">
      <c r="B551" s="15" t="s">
        <v>54</v>
      </c>
      <c r="C551" s="19">
        <v>406</v>
      </c>
      <c r="D551" s="19">
        <v>44</v>
      </c>
      <c r="E551" s="19">
        <v>69</v>
      </c>
      <c r="F551" s="19">
        <v>69</v>
      </c>
      <c r="G551" s="19">
        <v>62</v>
      </c>
      <c r="H551" s="19">
        <v>65</v>
      </c>
      <c r="I551" s="19">
        <v>96</v>
      </c>
      <c r="K551" s="19">
        <v>196</v>
      </c>
      <c r="L551" s="19">
        <v>208</v>
      </c>
      <c r="N551" s="19">
        <v>37</v>
      </c>
      <c r="O551" s="19">
        <v>101</v>
      </c>
      <c r="P551" s="19">
        <v>26</v>
      </c>
      <c r="Q551" s="19">
        <v>10</v>
      </c>
      <c r="R551" s="19">
        <v>41</v>
      </c>
      <c r="S551" s="19">
        <v>116</v>
      </c>
      <c r="T551" s="19">
        <v>17</v>
      </c>
      <c r="U551" s="19">
        <v>59</v>
      </c>
      <c r="W551" s="19">
        <v>28</v>
      </c>
      <c r="X551" s="19">
        <v>78</v>
      </c>
      <c r="Y551" s="19">
        <v>21</v>
      </c>
      <c r="Z551" s="19">
        <v>26</v>
      </c>
      <c r="AA551" s="19">
        <v>66</v>
      </c>
      <c r="AB551" s="19">
        <v>107</v>
      </c>
      <c r="AC551" s="19">
        <v>35</v>
      </c>
      <c r="AD551" s="19">
        <v>36</v>
      </c>
      <c r="AE551" s="19">
        <v>9</v>
      </c>
      <c r="AG551" s="19">
        <v>67</v>
      </c>
      <c r="AH551" s="19">
        <v>87</v>
      </c>
      <c r="AI551" s="19">
        <v>88</v>
      </c>
      <c r="AJ551" s="19">
        <v>57</v>
      </c>
      <c r="AK551" s="19">
        <v>77</v>
      </c>
      <c r="AL551" s="19">
        <v>3</v>
      </c>
      <c r="AM551" s="19">
        <v>28</v>
      </c>
    </row>
    <row r="552" spans="2:39" ht="16" x14ac:dyDescent="0.2">
      <c r="B552" s="20" t="s">
        <v>200</v>
      </c>
      <c r="C552" s="21">
        <v>0.17427560094972619</v>
      </c>
      <c r="D552" s="21">
        <v>0.18857260875798831</v>
      </c>
      <c r="E552" s="21">
        <v>0.12424758201320631</v>
      </c>
      <c r="F552" s="21">
        <v>0.1495725118951074</v>
      </c>
      <c r="G552" s="21">
        <v>0.14903052539596351</v>
      </c>
      <c r="H552" s="21">
        <v>0.15542083762168779</v>
      </c>
      <c r="I552" s="21">
        <v>0.25022953911744061</v>
      </c>
      <c r="K552" s="21">
        <v>0.18581152830194031</v>
      </c>
      <c r="L552" s="21">
        <v>0.16520546860813209</v>
      </c>
      <c r="N552" s="21">
        <v>0.36583889938201902</v>
      </c>
      <c r="O552" s="21">
        <v>0.1596190685591464</v>
      </c>
      <c r="P552" s="21">
        <v>0.2845012040370084</v>
      </c>
      <c r="Q552" s="21">
        <v>0.2134985639340439</v>
      </c>
      <c r="R552" s="21">
        <v>0.34736805957958489</v>
      </c>
      <c r="S552" s="21">
        <v>6.1463037385046861E-2</v>
      </c>
      <c r="T552" s="21">
        <v>0.17738711971313509</v>
      </c>
      <c r="U552" s="21">
        <v>0.12591137654096601</v>
      </c>
      <c r="W552" s="21">
        <v>0.34389548769947192</v>
      </c>
      <c r="X552" s="21">
        <v>0.1247735239593851</v>
      </c>
      <c r="Y552" s="21">
        <v>0.17851534609336131</v>
      </c>
      <c r="Z552" s="21">
        <v>5.2749208128356102E-2</v>
      </c>
      <c r="AA552" s="21">
        <v>0.41609211050830358</v>
      </c>
      <c r="AB552" s="21">
        <v>4.8171404036910503E-2</v>
      </c>
      <c r="AC552" s="21">
        <v>0.1021084576959565</v>
      </c>
      <c r="AD552" s="21">
        <v>0.18223379100843701</v>
      </c>
      <c r="AE552" s="21">
        <v>0.38750904741151282</v>
      </c>
      <c r="AG552" s="21">
        <v>0.14989724273983751</v>
      </c>
      <c r="AH552" s="21">
        <v>0.1591851730712652</v>
      </c>
      <c r="AI552" s="21">
        <v>0.19780863507344529</v>
      </c>
      <c r="AJ552" s="21">
        <v>0.1995897938355275</v>
      </c>
      <c r="AK552" s="21">
        <v>0.1431917724323816</v>
      </c>
      <c r="AL552" s="21">
        <v>0</v>
      </c>
      <c r="AM552" s="21">
        <v>0.2580239740224794</v>
      </c>
    </row>
    <row r="553" spans="2:39" ht="16" x14ac:dyDescent="0.2">
      <c r="B553" s="20" t="s">
        <v>201</v>
      </c>
      <c r="C553" s="21">
        <v>0.27340636990883233</v>
      </c>
      <c r="D553" s="21">
        <v>0.38291251554202171</v>
      </c>
      <c r="E553" s="21">
        <v>0.29857965928593322</v>
      </c>
      <c r="F553" s="21">
        <v>0.16989070230215489</v>
      </c>
      <c r="G553" s="21">
        <v>0.25203474638963941</v>
      </c>
      <c r="H553" s="21">
        <v>0.31407131191842153</v>
      </c>
      <c r="I553" s="21">
        <v>0.26617878015780722</v>
      </c>
      <c r="K553" s="21">
        <v>0.25391161440135551</v>
      </c>
      <c r="L553" s="21">
        <v>0.28438206317575498</v>
      </c>
      <c r="N553" s="21">
        <v>0.31582592353320782</v>
      </c>
      <c r="O553" s="21">
        <v>0.25964714261715621</v>
      </c>
      <c r="P553" s="21">
        <v>0.38071992312794289</v>
      </c>
      <c r="Q553" s="21">
        <v>0.25956230133141039</v>
      </c>
      <c r="R553" s="21">
        <v>0.26722691976855228</v>
      </c>
      <c r="S553" s="21">
        <v>0.26240692023005441</v>
      </c>
      <c r="T553" s="21">
        <v>0.1554842170228356</v>
      </c>
      <c r="U553" s="21">
        <v>0.28466161645310079</v>
      </c>
      <c r="W553" s="21">
        <v>0.45552696767607359</v>
      </c>
      <c r="X553" s="21">
        <v>0.28333519125441381</v>
      </c>
      <c r="Y553" s="21">
        <v>0.33955238967622292</v>
      </c>
      <c r="Z553" s="21">
        <v>0.59517601013083721</v>
      </c>
      <c r="AA553" s="21">
        <v>0.15737545103523731</v>
      </c>
      <c r="AB553" s="21">
        <v>0.22225754292651451</v>
      </c>
      <c r="AC553" s="21">
        <v>0.27613161135462899</v>
      </c>
      <c r="AD553" s="21">
        <v>0.21933666867890131</v>
      </c>
      <c r="AE553" s="21">
        <v>0.17965680387341429</v>
      </c>
      <c r="AG553" s="21">
        <v>0.1890258501358085</v>
      </c>
      <c r="AH553" s="21">
        <v>0.2158995538528711</v>
      </c>
      <c r="AI553" s="21">
        <v>0.29859250382427083</v>
      </c>
      <c r="AJ553" s="21">
        <v>0.32773403768455073</v>
      </c>
      <c r="AK553" s="21">
        <v>0.35666495750477312</v>
      </c>
      <c r="AL553" s="21">
        <v>0.7769632331763795</v>
      </c>
      <c r="AM553" s="21">
        <v>0.1879065260221835</v>
      </c>
    </row>
    <row r="554" spans="2:39" ht="16" x14ac:dyDescent="0.2">
      <c r="B554" s="20" t="s">
        <v>202</v>
      </c>
      <c r="C554" s="21">
        <v>0.4005538717922405</v>
      </c>
      <c r="D554" s="21">
        <v>0.22719506272316259</v>
      </c>
      <c r="E554" s="21">
        <v>0.29803773649554061</v>
      </c>
      <c r="F554" s="21">
        <v>0.4872499079276586</v>
      </c>
      <c r="G554" s="21">
        <v>0.47146880263613122</v>
      </c>
      <c r="H554" s="21">
        <v>0.45370519309017082</v>
      </c>
      <c r="I554" s="21">
        <v>0.40827813157672549</v>
      </c>
      <c r="K554" s="21">
        <v>0.40510736526053948</v>
      </c>
      <c r="L554" s="21">
        <v>0.40031531175700952</v>
      </c>
      <c r="N554" s="21">
        <v>0.21671705695999241</v>
      </c>
      <c r="O554" s="21">
        <v>0.39717213187841649</v>
      </c>
      <c r="P554" s="21">
        <v>0.27481288313783042</v>
      </c>
      <c r="Q554" s="21">
        <v>0.30255166450370591</v>
      </c>
      <c r="R554" s="21">
        <v>0.37499106699976209</v>
      </c>
      <c r="S554" s="21">
        <v>0.47095805600507218</v>
      </c>
      <c r="T554" s="21">
        <v>0.33957113716988629</v>
      </c>
      <c r="U554" s="21">
        <v>0.48948579638554568</v>
      </c>
      <c r="W554" s="21">
        <v>0.180671941429104</v>
      </c>
      <c r="X554" s="21">
        <v>0.37989236758206019</v>
      </c>
      <c r="Y554" s="21">
        <v>0.28172775026569469</v>
      </c>
      <c r="Z554" s="21">
        <v>0.15626433890685529</v>
      </c>
      <c r="AA554" s="21">
        <v>0.35095743145220148</v>
      </c>
      <c r="AB554" s="21">
        <v>0.53893351710247339</v>
      </c>
      <c r="AC554" s="21">
        <v>0.52677378044183765</v>
      </c>
      <c r="AD554" s="21">
        <v>0.45442322993062317</v>
      </c>
      <c r="AE554" s="21">
        <v>0.27530353873407998</v>
      </c>
      <c r="AG554" s="21">
        <v>0.4700280331815011</v>
      </c>
      <c r="AH554" s="21">
        <v>0.50168060510713408</v>
      </c>
      <c r="AI554" s="21">
        <v>0.38213584625688191</v>
      </c>
      <c r="AJ554" s="21">
        <v>0.2493909515746448</v>
      </c>
      <c r="AK554" s="21">
        <v>0.37633935099805549</v>
      </c>
      <c r="AL554" s="21">
        <v>0.2230367668236205</v>
      </c>
      <c r="AM554" s="21">
        <v>0.36669979625586269</v>
      </c>
    </row>
    <row r="555" spans="2:39" ht="16" x14ac:dyDescent="0.2">
      <c r="B555" s="20" t="s">
        <v>165</v>
      </c>
      <c r="C555" s="21">
        <v>0.12708582156502821</v>
      </c>
      <c r="D555" s="21">
        <v>0.2013198129768273</v>
      </c>
      <c r="E555" s="21">
        <v>0.23289939259743331</v>
      </c>
      <c r="F555" s="21">
        <v>0.16223013496208599</v>
      </c>
      <c r="G555" s="21">
        <v>0.10871942059167559</v>
      </c>
      <c r="H555" s="21">
        <v>5.3861824211390803E-2</v>
      </c>
      <c r="I555" s="21">
        <v>5.4281455896480528E-2</v>
      </c>
      <c r="K555" s="21">
        <v>0.1233954809040389</v>
      </c>
      <c r="L555" s="21">
        <v>0.13182894405251849</v>
      </c>
      <c r="N555" s="21">
        <v>0.1016181201247808</v>
      </c>
      <c r="O555" s="21">
        <v>0.12891459896840521</v>
      </c>
      <c r="P555" s="21">
        <v>5.996598969721828E-2</v>
      </c>
      <c r="Q555" s="21">
        <v>0.22438747023083969</v>
      </c>
      <c r="R555" s="21">
        <v>1.041395365210071E-2</v>
      </c>
      <c r="S555" s="21">
        <v>0.1838452437044652</v>
      </c>
      <c r="T555" s="21">
        <v>0.32755752609414313</v>
      </c>
      <c r="U555" s="21">
        <v>6.552896986152941E-2</v>
      </c>
      <c r="W555" s="21">
        <v>1.9905603195350501E-2</v>
      </c>
      <c r="X555" s="21">
        <v>0.16028140291739781</v>
      </c>
      <c r="Y555" s="21">
        <v>0.20020451396472119</v>
      </c>
      <c r="Z555" s="21">
        <v>0.1533977360728363</v>
      </c>
      <c r="AA555" s="21">
        <v>6.9261268025777423E-2</v>
      </c>
      <c r="AB555" s="21">
        <v>0.1676291428966846</v>
      </c>
      <c r="AC555" s="21">
        <v>3.7418562639142151E-2</v>
      </c>
      <c r="AD555" s="21">
        <v>0.14400631038203851</v>
      </c>
      <c r="AE555" s="21">
        <v>0.157530609980993</v>
      </c>
      <c r="AG555" s="21">
        <v>0.17344595906942989</v>
      </c>
      <c r="AH555" s="21">
        <v>0.1057151054156143</v>
      </c>
      <c r="AI555" s="21">
        <v>8.4678090360066682E-2</v>
      </c>
      <c r="AJ555" s="21">
        <v>0.20648073513985329</v>
      </c>
      <c r="AK555" s="21">
        <v>0.10953005160645091</v>
      </c>
      <c r="AL555" s="21">
        <v>0</v>
      </c>
      <c r="AM555" s="21">
        <v>0.11371207423587081</v>
      </c>
    </row>
    <row r="556" spans="2:39" ht="16" x14ac:dyDescent="0.2">
      <c r="B556" s="20" t="s">
        <v>166</v>
      </c>
      <c r="C556" s="21">
        <v>2.4678335784172809E-2</v>
      </c>
      <c r="D556" s="21">
        <v>0</v>
      </c>
      <c r="E556" s="21">
        <v>4.6235629607887192E-2</v>
      </c>
      <c r="F556" s="21">
        <v>3.1056742912992871E-2</v>
      </c>
      <c r="G556" s="21">
        <v>1.8746504986590432E-2</v>
      </c>
      <c r="H556" s="21">
        <v>2.2940833158329291E-2</v>
      </c>
      <c r="I556" s="21">
        <v>2.1032093251546018E-2</v>
      </c>
      <c r="K556" s="21">
        <v>3.1774011132125697E-2</v>
      </c>
      <c r="L556" s="21">
        <v>1.8268212406584852E-2</v>
      </c>
      <c r="N556" s="21">
        <v>0</v>
      </c>
      <c r="O556" s="21">
        <v>5.4647057976875663E-2</v>
      </c>
      <c r="P556" s="21">
        <v>0</v>
      </c>
      <c r="Q556" s="21">
        <v>0</v>
      </c>
      <c r="R556" s="21">
        <v>0</v>
      </c>
      <c r="S556" s="21">
        <v>2.132674267536127E-2</v>
      </c>
      <c r="T556" s="21">
        <v>0</v>
      </c>
      <c r="U556" s="21">
        <v>3.4412240758858403E-2</v>
      </c>
      <c r="W556" s="21">
        <v>0</v>
      </c>
      <c r="X556" s="21">
        <v>5.1717514286743052E-2</v>
      </c>
      <c r="Y556" s="21">
        <v>0</v>
      </c>
      <c r="Z556" s="21">
        <v>4.2412706761115103E-2</v>
      </c>
      <c r="AA556" s="21">
        <v>6.3137389784801356E-3</v>
      </c>
      <c r="AB556" s="21">
        <v>2.300839303741711E-2</v>
      </c>
      <c r="AC556" s="21">
        <v>5.7567587868434578E-2</v>
      </c>
      <c r="AD556" s="21">
        <v>0</v>
      </c>
      <c r="AE556" s="21">
        <v>0</v>
      </c>
      <c r="AG556" s="21">
        <v>1.7602914873423019E-2</v>
      </c>
      <c r="AH556" s="21">
        <v>1.7519562553115299E-2</v>
      </c>
      <c r="AI556" s="21">
        <v>3.6784924485335303E-2</v>
      </c>
      <c r="AJ556" s="21">
        <v>1.6804481765423741E-2</v>
      </c>
      <c r="AK556" s="21">
        <v>1.42738674583388E-2</v>
      </c>
      <c r="AL556" s="21">
        <v>0</v>
      </c>
      <c r="AM556" s="21">
        <v>7.365762946360345E-2</v>
      </c>
    </row>
    <row r="558" spans="2:39" ht="64" x14ac:dyDescent="0.2">
      <c r="B558" s="17" t="s">
        <v>215</v>
      </c>
    </row>
    <row r="559" spans="2:39" ht="16" x14ac:dyDescent="0.2">
      <c r="B559" s="18" t="s">
        <v>18</v>
      </c>
    </row>
    <row r="560" spans="2:39" x14ac:dyDescent="0.2">
      <c r="B560" s="13" t="s">
        <v>53</v>
      </c>
      <c r="C560" s="19">
        <v>406</v>
      </c>
      <c r="D560" s="19">
        <v>16</v>
      </c>
      <c r="E560" s="19">
        <v>63</v>
      </c>
      <c r="F560" s="19">
        <v>86</v>
      </c>
      <c r="G560" s="19">
        <v>73</v>
      </c>
      <c r="H560" s="19">
        <v>87</v>
      </c>
      <c r="I560" s="19">
        <v>81</v>
      </c>
      <c r="K560" s="19">
        <v>185</v>
      </c>
      <c r="L560" s="19">
        <v>219</v>
      </c>
      <c r="N560" s="19">
        <v>33</v>
      </c>
      <c r="O560" s="19">
        <v>99</v>
      </c>
      <c r="P560" s="19">
        <v>23</v>
      </c>
      <c r="Q560" s="19">
        <v>12</v>
      </c>
      <c r="R560" s="19">
        <v>38</v>
      </c>
      <c r="S560" s="19">
        <v>132</v>
      </c>
      <c r="T560" s="19">
        <v>15</v>
      </c>
      <c r="U560" s="19">
        <v>54</v>
      </c>
      <c r="W560" s="19">
        <v>28</v>
      </c>
      <c r="X560" s="19">
        <v>72</v>
      </c>
      <c r="Y560" s="19">
        <v>18</v>
      </c>
      <c r="Z560" s="19">
        <v>21</v>
      </c>
      <c r="AA560" s="19">
        <v>69</v>
      </c>
      <c r="AB560" s="19">
        <v>124</v>
      </c>
      <c r="AC560" s="19">
        <v>27</v>
      </c>
      <c r="AD560" s="19">
        <v>40</v>
      </c>
      <c r="AE560" s="19">
        <v>7</v>
      </c>
      <c r="AG560" s="19">
        <v>74</v>
      </c>
      <c r="AH560" s="19">
        <v>89</v>
      </c>
      <c r="AI560" s="19">
        <v>84</v>
      </c>
      <c r="AJ560" s="19">
        <v>54</v>
      </c>
      <c r="AK560" s="19">
        <v>73</v>
      </c>
      <c r="AL560" s="19">
        <v>3</v>
      </c>
      <c r="AM560" s="19">
        <v>29</v>
      </c>
    </row>
    <row r="561" spans="2:39" x14ac:dyDescent="0.2">
      <c r="B561" s="15" t="s">
        <v>54</v>
      </c>
      <c r="C561" s="19">
        <v>406</v>
      </c>
      <c r="D561" s="19">
        <v>44</v>
      </c>
      <c r="E561" s="19">
        <v>69</v>
      </c>
      <c r="F561" s="19">
        <v>69</v>
      </c>
      <c r="G561" s="19">
        <v>62</v>
      </c>
      <c r="H561" s="19">
        <v>65</v>
      </c>
      <c r="I561" s="19">
        <v>96</v>
      </c>
      <c r="K561" s="19">
        <v>196</v>
      </c>
      <c r="L561" s="19">
        <v>208</v>
      </c>
      <c r="N561" s="19">
        <v>37</v>
      </c>
      <c r="O561" s="19">
        <v>101</v>
      </c>
      <c r="P561" s="19">
        <v>26</v>
      </c>
      <c r="Q561" s="19">
        <v>10</v>
      </c>
      <c r="R561" s="19">
        <v>41</v>
      </c>
      <c r="S561" s="19">
        <v>116</v>
      </c>
      <c r="T561" s="19">
        <v>17</v>
      </c>
      <c r="U561" s="19">
        <v>59</v>
      </c>
      <c r="W561" s="19">
        <v>28</v>
      </c>
      <c r="X561" s="19">
        <v>78</v>
      </c>
      <c r="Y561" s="19">
        <v>21</v>
      </c>
      <c r="Z561" s="19">
        <v>26</v>
      </c>
      <c r="AA561" s="19">
        <v>66</v>
      </c>
      <c r="AB561" s="19">
        <v>107</v>
      </c>
      <c r="AC561" s="19">
        <v>35</v>
      </c>
      <c r="AD561" s="19">
        <v>36</v>
      </c>
      <c r="AE561" s="19">
        <v>9</v>
      </c>
      <c r="AG561" s="19">
        <v>67</v>
      </c>
      <c r="AH561" s="19">
        <v>87</v>
      </c>
      <c r="AI561" s="19">
        <v>88</v>
      </c>
      <c r="AJ561" s="19">
        <v>57</v>
      </c>
      <c r="AK561" s="19">
        <v>77</v>
      </c>
      <c r="AL561" s="19">
        <v>3</v>
      </c>
      <c r="AM561" s="19">
        <v>28</v>
      </c>
    </row>
    <row r="562" spans="2:39" ht="16" x14ac:dyDescent="0.2">
      <c r="B562" s="20" t="s">
        <v>200</v>
      </c>
      <c r="C562" s="21">
        <v>0.21794033124990569</v>
      </c>
      <c r="D562" s="21">
        <v>0.1131215707531429</v>
      </c>
      <c r="E562" s="21">
        <v>7.9120138732267156E-2</v>
      </c>
      <c r="F562" s="21">
        <v>0.1036705609878826</v>
      </c>
      <c r="G562" s="21">
        <v>0.2307090721553493</v>
      </c>
      <c r="H562" s="21">
        <v>0.23199002252881101</v>
      </c>
      <c r="I562" s="21">
        <v>0.42875537733937252</v>
      </c>
      <c r="K562" s="21">
        <v>0.25993389267517619</v>
      </c>
      <c r="L562" s="21">
        <v>0.18072808893587819</v>
      </c>
      <c r="N562" s="21">
        <v>0.47541773062500192</v>
      </c>
      <c r="O562" s="21">
        <v>0.2296989000633369</v>
      </c>
      <c r="P562" s="21">
        <v>0.30370748567984612</v>
      </c>
      <c r="Q562" s="21">
        <v>9.1904683068362664E-2</v>
      </c>
      <c r="R562" s="21">
        <v>0.51698538178061537</v>
      </c>
      <c r="S562" s="21">
        <v>2.5780964464838251E-2</v>
      </c>
      <c r="T562" s="21">
        <v>0.17738711971313509</v>
      </c>
      <c r="U562" s="21">
        <v>0.20273812558750171</v>
      </c>
      <c r="W562" s="21">
        <v>0.51355260999280861</v>
      </c>
      <c r="X562" s="21">
        <v>0.172004462492407</v>
      </c>
      <c r="Y562" s="21">
        <v>0.14806965559845131</v>
      </c>
      <c r="Z562" s="21">
        <v>3.4038839787521327E-2</v>
      </c>
      <c r="AA562" s="21">
        <v>0.45502677524931662</v>
      </c>
      <c r="AB562" s="21">
        <v>2.7980407324099218E-2</v>
      </c>
      <c r="AC562" s="21">
        <v>0.31564286678213682</v>
      </c>
      <c r="AD562" s="21">
        <v>0.16298651702005429</v>
      </c>
      <c r="AE562" s="21">
        <v>0.74516493414848028</v>
      </c>
      <c r="AG562" s="21">
        <v>0.14268769746169849</v>
      </c>
      <c r="AH562" s="21">
        <v>0.2176677331146569</v>
      </c>
      <c r="AI562" s="21">
        <v>0.271485623704178</v>
      </c>
      <c r="AJ562" s="21">
        <v>0.22311799671775889</v>
      </c>
      <c r="AK562" s="21">
        <v>0.2009267747805295</v>
      </c>
      <c r="AL562" s="21">
        <v>0.35090186250455041</v>
      </c>
      <c r="AM562" s="21">
        <v>0.25583935781207651</v>
      </c>
    </row>
    <row r="563" spans="2:39" ht="16" x14ac:dyDescent="0.2">
      <c r="B563" s="20" t="s">
        <v>201</v>
      </c>
      <c r="C563" s="21">
        <v>0.21586423572326069</v>
      </c>
      <c r="D563" s="21">
        <v>0.38001319410203199</v>
      </c>
      <c r="E563" s="21">
        <v>0.13660693228832479</v>
      </c>
      <c r="F563" s="21">
        <v>0.24030006342201291</v>
      </c>
      <c r="G563" s="21">
        <v>0.10683863854356671</v>
      </c>
      <c r="H563" s="21">
        <v>0.24473531170730209</v>
      </c>
      <c r="I563" s="21">
        <v>0.23090132152170109</v>
      </c>
      <c r="K563" s="21">
        <v>0.1817427123730958</v>
      </c>
      <c r="L563" s="21">
        <v>0.24401333362116709</v>
      </c>
      <c r="N563" s="21">
        <v>0.36836880119267051</v>
      </c>
      <c r="O563" s="21">
        <v>0.29935397493022381</v>
      </c>
      <c r="P563" s="21">
        <v>0.1112664082014781</v>
      </c>
      <c r="Q563" s="21">
        <v>0.20494771048816091</v>
      </c>
      <c r="R563" s="21">
        <v>0.1682677544955192</v>
      </c>
      <c r="S563" s="21">
        <v>0.1054918496616936</v>
      </c>
      <c r="T563" s="21">
        <v>0.38603187847970682</v>
      </c>
      <c r="U563" s="21">
        <v>0.2277081609875464</v>
      </c>
      <c r="W563" s="21">
        <v>0.2310872855764782</v>
      </c>
      <c r="X563" s="21">
        <v>0.30087174518469112</v>
      </c>
      <c r="Y563" s="21">
        <v>0.12638583173448051</v>
      </c>
      <c r="Z563" s="21">
        <v>0.17022940702019321</v>
      </c>
      <c r="AA563" s="21">
        <v>0.23174062466276099</v>
      </c>
      <c r="AB563" s="21">
        <v>9.7536842891154385E-2</v>
      </c>
      <c r="AC563" s="21">
        <v>0.27232657549032591</v>
      </c>
      <c r="AD563" s="21">
        <v>0.36438372745379449</v>
      </c>
      <c r="AE563" s="21">
        <v>0.25483506585151983</v>
      </c>
      <c r="AG563" s="21">
        <v>0.22538920807611709</v>
      </c>
      <c r="AH563" s="21">
        <v>0.17722909128737641</v>
      </c>
      <c r="AI563" s="21">
        <v>0.12144823239418021</v>
      </c>
      <c r="AJ563" s="21">
        <v>0.27729643446676422</v>
      </c>
      <c r="AK563" s="21">
        <v>0.27608783699922429</v>
      </c>
      <c r="AL563" s="21">
        <v>0.2230367668236205</v>
      </c>
      <c r="AM563" s="21">
        <v>0.32076988059735462</v>
      </c>
    </row>
    <row r="564" spans="2:39" ht="16" x14ac:dyDescent="0.2">
      <c r="B564" s="20" t="s">
        <v>202</v>
      </c>
      <c r="C564" s="21">
        <v>0.25069011722910062</v>
      </c>
      <c r="D564" s="21">
        <v>0.22719506272316259</v>
      </c>
      <c r="E564" s="21">
        <v>0.2942527811272686</v>
      </c>
      <c r="F564" s="21">
        <v>0.35693210976489298</v>
      </c>
      <c r="G564" s="21">
        <v>0.31044503738165519</v>
      </c>
      <c r="H564" s="21">
        <v>0.25660792681517142</v>
      </c>
      <c r="I564" s="21">
        <v>0.11139198343079069</v>
      </c>
      <c r="K564" s="21">
        <v>0.24158901662970381</v>
      </c>
      <c r="L564" s="21">
        <v>0.25772876090406271</v>
      </c>
      <c r="N564" s="21">
        <v>4.2177010051852273E-2</v>
      </c>
      <c r="O564" s="21">
        <v>0.17354262872019929</v>
      </c>
      <c r="P564" s="21">
        <v>0.36111736265113281</v>
      </c>
      <c r="Q564" s="21">
        <v>0.35422049164707547</v>
      </c>
      <c r="R564" s="21">
        <v>0.2423187422421918</v>
      </c>
      <c r="S564" s="21">
        <v>0.32135071120295378</v>
      </c>
      <c r="T564" s="21">
        <v>0.19290694600210251</v>
      </c>
      <c r="U564" s="21">
        <v>0.32956888753840552</v>
      </c>
      <c r="W564" s="21">
        <v>8.3718138065524486E-2</v>
      </c>
      <c r="X564" s="21">
        <v>0.17187269517161199</v>
      </c>
      <c r="Y564" s="21">
        <v>0.42187129161284043</v>
      </c>
      <c r="Z564" s="21">
        <v>0.31329886199317741</v>
      </c>
      <c r="AA564" s="21">
        <v>0.23010500239226439</v>
      </c>
      <c r="AB564" s="21">
        <v>0.32134404129998451</v>
      </c>
      <c r="AC564" s="21">
        <v>0.25337610357292512</v>
      </c>
      <c r="AD564" s="21">
        <v>0.29239735539527351</v>
      </c>
      <c r="AE564" s="21">
        <v>0</v>
      </c>
      <c r="AG564" s="21">
        <v>0.31272378282071589</v>
      </c>
      <c r="AH564" s="21">
        <v>0.3198126014255156</v>
      </c>
      <c r="AI564" s="21">
        <v>0.26042311908723698</v>
      </c>
      <c r="AJ564" s="21">
        <v>0.184031148596391</v>
      </c>
      <c r="AK564" s="21">
        <v>0.208705324060939</v>
      </c>
      <c r="AL564" s="21">
        <v>0</v>
      </c>
      <c r="AM564" s="21">
        <v>0.1284602096366522</v>
      </c>
    </row>
    <row r="565" spans="2:39" ht="16" x14ac:dyDescent="0.2">
      <c r="B565" s="20" t="s">
        <v>165</v>
      </c>
      <c r="C565" s="21">
        <v>0.22809093546682391</v>
      </c>
      <c r="D565" s="21">
        <v>0.12693363311798139</v>
      </c>
      <c r="E565" s="21">
        <v>0.40543012109641119</v>
      </c>
      <c r="F565" s="21">
        <v>0.21621938073679431</v>
      </c>
      <c r="G565" s="21">
        <v>0.25334023510175141</v>
      </c>
      <c r="H565" s="21">
        <v>0.21461257597919711</v>
      </c>
      <c r="I565" s="21">
        <v>0.14935593614656159</v>
      </c>
      <c r="K565" s="21">
        <v>0.24880099260175831</v>
      </c>
      <c r="L565" s="21">
        <v>0.2109537032471373</v>
      </c>
      <c r="N565" s="21">
        <v>0.1140364581304753</v>
      </c>
      <c r="O565" s="21">
        <v>0.19571387741973231</v>
      </c>
      <c r="P565" s="21">
        <v>0.16394275377032469</v>
      </c>
      <c r="Q565" s="21">
        <v>0.14370880342246059</v>
      </c>
      <c r="R565" s="21">
        <v>7.2428121481673741E-2</v>
      </c>
      <c r="S565" s="21">
        <v>0.39659067625050132</v>
      </c>
      <c r="T565" s="21">
        <v>0.19205866339964861</v>
      </c>
      <c r="U565" s="21">
        <v>0.183703804092718</v>
      </c>
      <c r="W565" s="21">
        <v>0.15173636316983841</v>
      </c>
      <c r="X565" s="21">
        <v>0.232201989962494</v>
      </c>
      <c r="Y565" s="21">
        <v>0.27596054898872369</v>
      </c>
      <c r="Z565" s="21">
        <v>0.12512977807795861</v>
      </c>
      <c r="AA565" s="21">
        <v>6.4943053766567505E-2</v>
      </c>
      <c r="AB565" s="21">
        <v>0.43588561127771369</v>
      </c>
      <c r="AC565" s="21">
        <v>0.1339390262038537</v>
      </c>
      <c r="AD565" s="21">
        <v>0.15595599731016571</v>
      </c>
      <c r="AE565" s="21">
        <v>0</v>
      </c>
      <c r="AG565" s="21">
        <v>0.27898540893120599</v>
      </c>
      <c r="AH565" s="21">
        <v>0.16090760383297659</v>
      </c>
      <c r="AI565" s="21">
        <v>0.26299421101357301</v>
      </c>
      <c r="AJ565" s="21">
        <v>0.23400707591770231</v>
      </c>
      <c r="AK565" s="21">
        <v>0.220452038921926</v>
      </c>
      <c r="AL565" s="21">
        <v>0.42606137067182909</v>
      </c>
      <c r="AM565" s="21">
        <v>0.1937072687411398</v>
      </c>
    </row>
    <row r="566" spans="2:39" ht="16" x14ac:dyDescent="0.2">
      <c r="B566" s="20" t="s">
        <v>166</v>
      </c>
      <c r="C566" s="21">
        <v>8.7414380330909008E-2</v>
      </c>
      <c r="D566" s="21">
        <v>0.15273653930368089</v>
      </c>
      <c r="E566" s="21">
        <v>8.4590026755728603E-2</v>
      </c>
      <c r="F566" s="21">
        <v>8.287788508841698E-2</v>
      </c>
      <c r="G566" s="21">
        <v>9.8667016817677533E-2</v>
      </c>
      <c r="H566" s="21">
        <v>5.2054162969518591E-2</v>
      </c>
      <c r="I566" s="21">
        <v>7.9595381561574086E-2</v>
      </c>
      <c r="K566" s="21">
        <v>6.7933385720265721E-2</v>
      </c>
      <c r="L566" s="21">
        <v>0.1065761132917547</v>
      </c>
      <c r="N566" s="21">
        <v>0</v>
      </c>
      <c r="O566" s="21">
        <v>0.10169061886650781</v>
      </c>
      <c r="P566" s="21">
        <v>5.996598969721828E-2</v>
      </c>
      <c r="Q566" s="21">
        <v>0.20521831137394009</v>
      </c>
      <c r="R566" s="21">
        <v>0</v>
      </c>
      <c r="S566" s="21">
        <v>0.15078579842001311</v>
      </c>
      <c r="T566" s="21">
        <v>5.1615392405407211E-2</v>
      </c>
      <c r="U566" s="21">
        <v>5.6281021793828621E-2</v>
      </c>
      <c r="W566" s="21">
        <v>1.9905603195350501E-2</v>
      </c>
      <c r="X566" s="21">
        <v>0.1230491071887959</v>
      </c>
      <c r="Y566" s="21">
        <v>2.7712672065504269E-2</v>
      </c>
      <c r="Z566" s="21">
        <v>0.35730311312114937</v>
      </c>
      <c r="AA566" s="21">
        <v>1.818454392909034E-2</v>
      </c>
      <c r="AB566" s="21">
        <v>0.1172530972070483</v>
      </c>
      <c r="AC566" s="21">
        <v>2.4715427950758411E-2</v>
      </c>
      <c r="AD566" s="21">
        <v>2.427640282071215E-2</v>
      </c>
      <c r="AE566" s="21">
        <v>0</v>
      </c>
      <c r="AG566" s="21">
        <v>4.0213902710262359E-2</v>
      </c>
      <c r="AH566" s="21">
        <v>0.1243829703394744</v>
      </c>
      <c r="AI566" s="21">
        <v>8.3648813800831612E-2</v>
      </c>
      <c r="AJ566" s="21">
        <v>8.1547344301383606E-2</v>
      </c>
      <c r="AK566" s="21">
        <v>9.3828025237380958E-2</v>
      </c>
      <c r="AL566" s="21">
        <v>0</v>
      </c>
      <c r="AM566" s="21">
        <v>0.10122328321277679</v>
      </c>
    </row>
    <row r="568" spans="2:39" ht="64" x14ac:dyDescent="0.2">
      <c r="B568" s="17" t="s">
        <v>216</v>
      </c>
    </row>
    <row r="569" spans="2:39" ht="16" x14ac:dyDescent="0.2">
      <c r="B569" s="18" t="s">
        <v>18</v>
      </c>
    </row>
    <row r="570" spans="2:39" x14ac:dyDescent="0.2">
      <c r="B570" s="13" t="s">
        <v>53</v>
      </c>
      <c r="C570" s="19">
        <v>406</v>
      </c>
      <c r="D570" s="19">
        <v>16</v>
      </c>
      <c r="E570" s="19">
        <v>63</v>
      </c>
      <c r="F570" s="19">
        <v>86</v>
      </c>
      <c r="G570" s="19">
        <v>73</v>
      </c>
      <c r="H570" s="19">
        <v>87</v>
      </c>
      <c r="I570" s="19">
        <v>81</v>
      </c>
      <c r="K570" s="19">
        <v>185</v>
      </c>
      <c r="L570" s="19">
        <v>219</v>
      </c>
      <c r="N570" s="19">
        <v>33</v>
      </c>
      <c r="O570" s="19">
        <v>99</v>
      </c>
      <c r="P570" s="19">
        <v>23</v>
      </c>
      <c r="Q570" s="19">
        <v>12</v>
      </c>
      <c r="R570" s="19">
        <v>38</v>
      </c>
      <c r="S570" s="19">
        <v>132</v>
      </c>
      <c r="T570" s="19">
        <v>15</v>
      </c>
      <c r="U570" s="19">
        <v>54</v>
      </c>
      <c r="W570" s="19">
        <v>28</v>
      </c>
      <c r="X570" s="19">
        <v>72</v>
      </c>
      <c r="Y570" s="19">
        <v>18</v>
      </c>
      <c r="Z570" s="19">
        <v>21</v>
      </c>
      <c r="AA570" s="19">
        <v>69</v>
      </c>
      <c r="AB570" s="19">
        <v>124</v>
      </c>
      <c r="AC570" s="19">
        <v>27</v>
      </c>
      <c r="AD570" s="19">
        <v>40</v>
      </c>
      <c r="AE570" s="19">
        <v>7</v>
      </c>
      <c r="AG570" s="19">
        <v>74</v>
      </c>
      <c r="AH570" s="19">
        <v>89</v>
      </c>
      <c r="AI570" s="19">
        <v>84</v>
      </c>
      <c r="AJ570" s="19">
        <v>54</v>
      </c>
      <c r="AK570" s="19">
        <v>73</v>
      </c>
      <c r="AL570" s="19">
        <v>3</v>
      </c>
      <c r="AM570" s="19">
        <v>29</v>
      </c>
    </row>
    <row r="571" spans="2:39" x14ac:dyDescent="0.2">
      <c r="B571" s="15" t="s">
        <v>54</v>
      </c>
      <c r="C571" s="19">
        <v>406</v>
      </c>
      <c r="D571" s="19">
        <v>44</v>
      </c>
      <c r="E571" s="19">
        <v>69</v>
      </c>
      <c r="F571" s="19">
        <v>69</v>
      </c>
      <c r="G571" s="19">
        <v>62</v>
      </c>
      <c r="H571" s="19">
        <v>65</v>
      </c>
      <c r="I571" s="19">
        <v>96</v>
      </c>
      <c r="K571" s="19">
        <v>196</v>
      </c>
      <c r="L571" s="19">
        <v>208</v>
      </c>
      <c r="N571" s="19">
        <v>37</v>
      </c>
      <c r="O571" s="19">
        <v>101</v>
      </c>
      <c r="P571" s="19">
        <v>26</v>
      </c>
      <c r="Q571" s="19">
        <v>10</v>
      </c>
      <c r="R571" s="19">
        <v>41</v>
      </c>
      <c r="S571" s="19">
        <v>116</v>
      </c>
      <c r="T571" s="19">
        <v>17</v>
      </c>
      <c r="U571" s="19">
        <v>59</v>
      </c>
      <c r="W571" s="19">
        <v>28</v>
      </c>
      <c r="X571" s="19">
        <v>78</v>
      </c>
      <c r="Y571" s="19">
        <v>21</v>
      </c>
      <c r="Z571" s="19">
        <v>26</v>
      </c>
      <c r="AA571" s="19">
        <v>66</v>
      </c>
      <c r="AB571" s="19">
        <v>107</v>
      </c>
      <c r="AC571" s="19">
        <v>35</v>
      </c>
      <c r="AD571" s="19">
        <v>36</v>
      </c>
      <c r="AE571" s="19">
        <v>9</v>
      </c>
      <c r="AG571" s="19">
        <v>67</v>
      </c>
      <c r="AH571" s="19">
        <v>87</v>
      </c>
      <c r="AI571" s="19">
        <v>88</v>
      </c>
      <c r="AJ571" s="19">
        <v>57</v>
      </c>
      <c r="AK571" s="19">
        <v>77</v>
      </c>
      <c r="AL571" s="19">
        <v>3</v>
      </c>
      <c r="AM571" s="19">
        <v>28</v>
      </c>
    </row>
    <row r="572" spans="2:39" ht="16" x14ac:dyDescent="0.2">
      <c r="B572" s="20" t="s">
        <v>200</v>
      </c>
      <c r="C572" s="21">
        <v>0.20701273785810539</v>
      </c>
      <c r="D572" s="21">
        <v>0.1131215707531429</v>
      </c>
      <c r="E572" s="21">
        <v>6.2663987617665659E-2</v>
      </c>
      <c r="F572" s="21">
        <v>0.1024998901022196</v>
      </c>
      <c r="G572" s="21">
        <v>0.25106264928533623</v>
      </c>
      <c r="H572" s="21">
        <v>0.18787233818384241</v>
      </c>
      <c r="I572" s="21">
        <v>0.41202144571981508</v>
      </c>
      <c r="K572" s="21">
        <v>0.2284513964146771</v>
      </c>
      <c r="L572" s="21">
        <v>0.18897946833093379</v>
      </c>
      <c r="N572" s="21">
        <v>0.56919402828751098</v>
      </c>
      <c r="O572" s="21">
        <v>0.19088992302572499</v>
      </c>
      <c r="P572" s="21">
        <v>0.37773539556811708</v>
      </c>
      <c r="Q572" s="21">
        <v>0</v>
      </c>
      <c r="R572" s="21">
        <v>0.44040223197691591</v>
      </c>
      <c r="S572" s="21">
        <v>3.3374749695867727E-2</v>
      </c>
      <c r="T572" s="21">
        <v>0.17738711971313509</v>
      </c>
      <c r="U572" s="21">
        <v>0.15585125296207269</v>
      </c>
      <c r="W572" s="21">
        <v>0.60092031814634594</v>
      </c>
      <c r="X572" s="21">
        <v>0.1469238090986911</v>
      </c>
      <c r="Y572" s="21">
        <v>0.18583372980712509</v>
      </c>
      <c r="Z572" s="21">
        <v>0</v>
      </c>
      <c r="AA572" s="21">
        <v>0.4596757986522324</v>
      </c>
      <c r="AB572" s="21">
        <v>1.2874848534385331E-2</v>
      </c>
      <c r="AC572" s="21">
        <v>0.19386044094900479</v>
      </c>
      <c r="AD572" s="21">
        <v>0.20256927140885339</v>
      </c>
      <c r="AE572" s="21">
        <v>0.6628125861455928</v>
      </c>
      <c r="AG572" s="21">
        <v>0.17549405261335871</v>
      </c>
      <c r="AH572" s="21">
        <v>0.25375162305319982</v>
      </c>
      <c r="AI572" s="21">
        <v>0.24881540773259339</v>
      </c>
      <c r="AJ572" s="21">
        <v>0.2025980279273048</v>
      </c>
      <c r="AK572" s="21">
        <v>0.15126101814286649</v>
      </c>
      <c r="AL572" s="21">
        <v>0</v>
      </c>
      <c r="AM572" s="21">
        <v>0.1878483124710621</v>
      </c>
    </row>
    <row r="573" spans="2:39" ht="16" x14ac:dyDescent="0.2">
      <c r="B573" s="20" t="s">
        <v>201</v>
      </c>
      <c r="C573" s="21">
        <v>0.2184054088287477</v>
      </c>
      <c r="D573" s="21">
        <v>0.16880708000805861</v>
      </c>
      <c r="E573" s="21">
        <v>0.2426867237583791</v>
      </c>
      <c r="F573" s="21">
        <v>0.20878212233207649</v>
      </c>
      <c r="G573" s="21">
        <v>0.13352171761256851</v>
      </c>
      <c r="H573" s="21">
        <v>0.2644758098640802</v>
      </c>
      <c r="I573" s="21">
        <v>0.25438682305721949</v>
      </c>
      <c r="K573" s="21">
        <v>0.21509946644320341</v>
      </c>
      <c r="L573" s="21">
        <v>0.21766228402176849</v>
      </c>
      <c r="N573" s="21">
        <v>0.1149343099734501</v>
      </c>
      <c r="O573" s="21">
        <v>0.33243858649914337</v>
      </c>
      <c r="P573" s="21">
        <v>0.1142937476969462</v>
      </c>
      <c r="Q573" s="21">
        <v>0.23405665843387241</v>
      </c>
      <c r="R573" s="21">
        <v>0.32176039134609707</v>
      </c>
      <c r="S573" s="21">
        <v>0.127612064889701</v>
      </c>
      <c r="T573" s="21">
        <v>0.13135465679914679</v>
      </c>
      <c r="U573" s="21">
        <v>0.26292598365107289</v>
      </c>
      <c r="W573" s="21">
        <v>0.19679855460426421</v>
      </c>
      <c r="X573" s="21">
        <v>0.35206628083310643</v>
      </c>
      <c r="Y573" s="21">
        <v>8.4957932491960195E-2</v>
      </c>
      <c r="Z573" s="21">
        <v>0.1009968858960181</v>
      </c>
      <c r="AA573" s="21">
        <v>0.24787185974258399</v>
      </c>
      <c r="AB573" s="21">
        <v>0.11762356536211931</v>
      </c>
      <c r="AC573" s="21">
        <v>0.33097711072377189</v>
      </c>
      <c r="AD573" s="21">
        <v>0.21756819399917091</v>
      </c>
      <c r="AE573" s="21">
        <v>0.33718741385440731</v>
      </c>
      <c r="AG573" s="21">
        <v>0.25484578166650362</v>
      </c>
      <c r="AH573" s="21">
        <v>0.1953845109512235</v>
      </c>
      <c r="AI573" s="21">
        <v>0.19525264679162621</v>
      </c>
      <c r="AJ573" s="21">
        <v>0.1996516274467616</v>
      </c>
      <c r="AK573" s="21">
        <v>0.24428373390065741</v>
      </c>
      <c r="AL573" s="21">
        <v>0</v>
      </c>
      <c r="AM573" s="21">
        <v>0.26409296701855722</v>
      </c>
    </row>
    <row r="574" spans="2:39" ht="16" x14ac:dyDescent="0.2">
      <c r="B574" s="20" t="s">
        <v>202</v>
      </c>
      <c r="C574" s="21">
        <v>0.21113975540456931</v>
      </c>
      <c r="D574" s="21">
        <v>0.3640149969582902</v>
      </c>
      <c r="E574" s="21">
        <v>0.20206450805863541</v>
      </c>
      <c r="F574" s="21">
        <v>0.25413031608867859</v>
      </c>
      <c r="G574" s="21">
        <v>0.25064138729539032</v>
      </c>
      <c r="H574" s="21">
        <v>0.25686355638354252</v>
      </c>
      <c r="I574" s="21">
        <v>6.0429964861185202E-2</v>
      </c>
      <c r="K574" s="21">
        <v>0.1858927157503584</v>
      </c>
      <c r="L574" s="21">
        <v>0.23293163414680321</v>
      </c>
      <c r="N574" s="21">
        <v>0.1114301805314966</v>
      </c>
      <c r="O574" s="21">
        <v>0.2092143585068672</v>
      </c>
      <c r="P574" s="21">
        <v>0.22246629125472031</v>
      </c>
      <c r="Q574" s="21">
        <v>0.37993529594834607</v>
      </c>
      <c r="R574" s="21">
        <v>0.20827447910163871</v>
      </c>
      <c r="S574" s="21">
        <v>0.17598830381289421</v>
      </c>
      <c r="T574" s="21">
        <v>0.18739838645091461</v>
      </c>
      <c r="U574" s="21">
        <v>0.3214691817208723</v>
      </c>
      <c r="W574" s="21">
        <v>0.1059034135326998</v>
      </c>
      <c r="X574" s="21">
        <v>0.15250790874765979</v>
      </c>
      <c r="Y574" s="21">
        <v>0.40450433945387432</v>
      </c>
      <c r="Z574" s="21">
        <v>0.1174593322214155</v>
      </c>
      <c r="AA574" s="21">
        <v>0.20458202473520401</v>
      </c>
      <c r="AB574" s="21">
        <v>0.2445910693411876</v>
      </c>
      <c r="AC574" s="21">
        <v>0.24910701407735009</v>
      </c>
      <c r="AD574" s="21">
        <v>0.3014148702302149</v>
      </c>
      <c r="AE574" s="21">
        <v>0</v>
      </c>
      <c r="AG574" s="21">
        <v>0.23463752010440439</v>
      </c>
      <c r="AH574" s="21">
        <v>0.2928143778254072</v>
      </c>
      <c r="AI574" s="21">
        <v>0.19862480227923709</v>
      </c>
      <c r="AJ574" s="21">
        <v>0.17789541197675721</v>
      </c>
      <c r="AK574" s="21">
        <v>0.17574644670054271</v>
      </c>
      <c r="AL574" s="21">
        <v>0.57393862932817075</v>
      </c>
      <c r="AM574" s="21">
        <v>6.6629521813593426E-2</v>
      </c>
    </row>
    <row r="575" spans="2:39" ht="16" x14ac:dyDescent="0.2">
      <c r="B575" s="20" t="s">
        <v>165</v>
      </c>
      <c r="C575" s="21">
        <v>0.27040151934106049</v>
      </c>
      <c r="D575" s="21">
        <v>0.2013198129768273</v>
      </c>
      <c r="E575" s="21">
        <v>0.39873755140546452</v>
      </c>
      <c r="F575" s="21">
        <v>0.36178031921546389</v>
      </c>
      <c r="G575" s="21">
        <v>0.28711018351785988</v>
      </c>
      <c r="H575" s="21">
        <v>0.23004424162482481</v>
      </c>
      <c r="I575" s="21">
        <v>0.16151560123126779</v>
      </c>
      <c r="K575" s="21">
        <v>0.27648219846851008</v>
      </c>
      <c r="L575" s="21">
        <v>0.26741888786403167</v>
      </c>
      <c r="N575" s="21">
        <v>0.1116009687906668</v>
      </c>
      <c r="O575" s="21">
        <v>0.18881286336663311</v>
      </c>
      <c r="P575" s="21">
        <v>0.2855045654802163</v>
      </c>
      <c r="Q575" s="21">
        <v>0.38600804561778118</v>
      </c>
      <c r="R575" s="21">
        <v>2.956289757534843E-2</v>
      </c>
      <c r="S575" s="21">
        <v>0.46346510775862049</v>
      </c>
      <c r="T575" s="21">
        <v>0.50385983703680359</v>
      </c>
      <c r="U575" s="21">
        <v>0.2034725598721536</v>
      </c>
      <c r="W575" s="21">
        <v>9.6377713716690169E-2</v>
      </c>
      <c r="X575" s="21">
        <v>0.26779721375351162</v>
      </c>
      <c r="Y575" s="21">
        <v>0.29699132618153617</v>
      </c>
      <c r="Z575" s="21">
        <v>0.5002476032190134</v>
      </c>
      <c r="AA575" s="21">
        <v>8.155657789149931E-2</v>
      </c>
      <c r="AB575" s="21">
        <v>0.45472240616544901</v>
      </c>
      <c r="AC575" s="21">
        <v>0.10894275728491171</v>
      </c>
      <c r="AD575" s="21">
        <v>0.25417126154104869</v>
      </c>
      <c r="AE575" s="21">
        <v>0</v>
      </c>
      <c r="AG575" s="21">
        <v>0.29489447449504952</v>
      </c>
      <c r="AH575" s="21">
        <v>0.17271453572434711</v>
      </c>
      <c r="AI575" s="21">
        <v>0.25943198241497079</v>
      </c>
      <c r="AJ575" s="21">
        <v>0.35233570226519512</v>
      </c>
      <c r="AK575" s="21">
        <v>0.25515050573660492</v>
      </c>
      <c r="AL575" s="21">
        <v>0.42606137067182909</v>
      </c>
      <c r="AM575" s="21">
        <v>0.41182926295154509</v>
      </c>
    </row>
    <row r="576" spans="2:39" ht="16" x14ac:dyDescent="0.2">
      <c r="B576" s="20" t="s">
        <v>166</v>
      </c>
      <c r="C576" s="21">
        <v>9.3040578567516907E-2</v>
      </c>
      <c r="D576" s="21">
        <v>0.15273653930368089</v>
      </c>
      <c r="E576" s="21">
        <v>9.3847229159855772E-2</v>
      </c>
      <c r="F576" s="21">
        <v>7.2807352261561237E-2</v>
      </c>
      <c r="G576" s="21">
        <v>7.7664062288845273E-2</v>
      </c>
      <c r="H576" s="21">
        <v>6.0744053943710227E-2</v>
      </c>
      <c r="I576" s="21">
        <v>0.1116461651305122</v>
      </c>
      <c r="K576" s="21">
        <v>9.4074222923250669E-2</v>
      </c>
      <c r="L576" s="21">
        <v>9.3007725636462854E-2</v>
      </c>
      <c r="N576" s="21">
        <v>9.2840512416875548E-2</v>
      </c>
      <c r="O576" s="21">
        <v>7.8644268601631345E-2</v>
      </c>
      <c r="P576" s="21">
        <v>0</v>
      </c>
      <c r="Q576" s="21">
        <v>0</v>
      </c>
      <c r="R576" s="21">
        <v>0</v>
      </c>
      <c r="S576" s="21">
        <v>0.19955977384291659</v>
      </c>
      <c r="T576" s="21">
        <v>0</v>
      </c>
      <c r="U576" s="21">
        <v>5.6281021793828621E-2</v>
      </c>
      <c r="W576" s="21">
        <v>0</v>
      </c>
      <c r="X576" s="21">
        <v>8.0704787567031019E-2</v>
      </c>
      <c r="Y576" s="21">
        <v>2.7712672065504269E-2</v>
      </c>
      <c r="Z576" s="21">
        <v>0.28129617866355289</v>
      </c>
      <c r="AA576" s="21">
        <v>6.3137389784801356E-3</v>
      </c>
      <c r="AB576" s="21">
        <v>0.1701881105968589</v>
      </c>
      <c r="AC576" s="21">
        <v>0.1171126769649613</v>
      </c>
      <c r="AD576" s="21">
        <v>2.427640282071215E-2</v>
      </c>
      <c r="AE576" s="21">
        <v>0</v>
      </c>
      <c r="AG576" s="21">
        <v>4.01281711206838E-2</v>
      </c>
      <c r="AH576" s="21">
        <v>8.5334952445822329E-2</v>
      </c>
      <c r="AI576" s="21">
        <v>9.7875160781572629E-2</v>
      </c>
      <c r="AJ576" s="21">
        <v>6.751923038398136E-2</v>
      </c>
      <c r="AK576" s="21">
        <v>0.17355829551932839</v>
      </c>
      <c r="AL576" s="21">
        <v>0</v>
      </c>
      <c r="AM576" s="21">
        <v>6.9599935745241953E-2</v>
      </c>
    </row>
    <row r="578" spans="2:39" ht="64" x14ac:dyDescent="0.2">
      <c r="B578" s="17" t="s">
        <v>217</v>
      </c>
    </row>
    <row r="579" spans="2:39" ht="16" x14ac:dyDescent="0.2">
      <c r="B579" s="18" t="s">
        <v>18</v>
      </c>
    </row>
    <row r="580" spans="2:39" x14ac:dyDescent="0.2">
      <c r="B580" s="13" t="s">
        <v>53</v>
      </c>
      <c r="C580" s="19">
        <v>406</v>
      </c>
      <c r="D580" s="19">
        <v>16</v>
      </c>
      <c r="E580" s="19">
        <v>63</v>
      </c>
      <c r="F580" s="19">
        <v>86</v>
      </c>
      <c r="G580" s="19">
        <v>73</v>
      </c>
      <c r="H580" s="19">
        <v>87</v>
      </c>
      <c r="I580" s="19">
        <v>81</v>
      </c>
      <c r="K580" s="19">
        <v>185</v>
      </c>
      <c r="L580" s="19">
        <v>219</v>
      </c>
      <c r="N580" s="19">
        <v>33</v>
      </c>
      <c r="O580" s="19">
        <v>99</v>
      </c>
      <c r="P580" s="19">
        <v>23</v>
      </c>
      <c r="Q580" s="19">
        <v>12</v>
      </c>
      <c r="R580" s="19">
        <v>38</v>
      </c>
      <c r="S580" s="19">
        <v>132</v>
      </c>
      <c r="T580" s="19">
        <v>15</v>
      </c>
      <c r="U580" s="19">
        <v>54</v>
      </c>
      <c r="W580" s="19">
        <v>28</v>
      </c>
      <c r="X580" s="19">
        <v>72</v>
      </c>
      <c r="Y580" s="19">
        <v>18</v>
      </c>
      <c r="Z580" s="19">
        <v>21</v>
      </c>
      <c r="AA580" s="19">
        <v>69</v>
      </c>
      <c r="AB580" s="19">
        <v>124</v>
      </c>
      <c r="AC580" s="19">
        <v>27</v>
      </c>
      <c r="AD580" s="19">
        <v>40</v>
      </c>
      <c r="AE580" s="19">
        <v>7</v>
      </c>
      <c r="AG580" s="19">
        <v>74</v>
      </c>
      <c r="AH580" s="19">
        <v>89</v>
      </c>
      <c r="AI580" s="19">
        <v>84</v>
      </c>
      <c r="AJ580" s="19">
        <v>54</v>
      </c>
      <c r="AK580" s="19">
        <v>73</v>
      </c>
      <c r="AL580" s="19">
        <v>3</v>
      </c>
      <c r="AM580" s="19">
        <v>29</v>
      </c>
    </row>
    <row r="581" spans="2:39" x14ac:dyDescent="0.2">
      <c r="B581" s="15" t="s">
        <v>54</v>
      </c>
      <c r="C581" s="19">
        <v>406</v>
      </c>
      <c r="D581" s="19">
        <v>44</v>
      </c>
      <c r="E581" s="19">
        <v>69</v>
      </c>
      <c r="F581" s="19">
        <v>69</v>
      </c>
      <c r="G581" s="19">
        <v>62</v>
      </c>
      <c r="H581" s="19">
        <v>65</v>
      </c>
      <c r="I581" s="19">
        <v>96</v>
      </c>
      <c r="K581" s="19">
        <v>196</v>
      </c>
      <c r="L581" s="19">
        <v>208</v>
      </c>
      <c r="N581" s="19">
        <v>37</v>
      </c>
      <c r="O581" s="19">
        <v>101</v>
      </c>
      <c r="P581" s="19">
        <v>26</v>
      </c>
      <c r="Q581" s="19">
        <v>10</v>
      </c>
      <c r="R581" s="19">
        <v>41</v>
      </c>
      <c r="S581" s="19">
        <v>116</v>
      </c>
      <c r="T581" s="19">
        <v>17</v>
      </c>
      <c r="U581" s="19">
        <v>59</v>
      </c>
      <c r="W581" s="19">
        <v>28</v>
      </c>
      <c r="X581" s="19">
        <v>78</v>
      </c>
      <c r="Y581" s="19">
        <v>21</v>
      </c>
      <c r="Z581" s="19">
        <v>26</v>
      </c>
      <c r="AA581" s="19">
        <v>66</v>
      </c>
      <c r="AB581" s="19">
        <v>107</v>
      </c>
      <c r="AC581" s="19">
        <v>35</v>
      </c>
      <c r="AD581" s="19">
        <v>36</v>
      </c>
      <c r="AE581" s="19">
        <v>9</v>
      </c>
      <c r="AG581" s="19">
        <v>67</v>
      </c>
      <c r="AH581" s="19">
        <v>87</v>
      </c>
      <c r="AI581" s="19">
        <v>88</v>
      </c>
      <c r="AJ581" s="19">
        <v>57</v>
      </c>
      <c r="AK581" s="19">
        <v>77</v>
      </c>
      <c r="AL581" s="19">
        <v>3</v>
      </c>
      <c r="AM581" s="19">
        <v>28</v>
      </c>
    </row>
    <row r="582" spans="2:39" ht="16" x14ac:dyDescent="0.2">
      <c r="B582" s="20" t="s">
        <v>200</v>
      </c>
      <c r="C582" s="21">
        <v>0.1319617513901109</v>
      </c>
      <c r="D582" s="21">
        <v>0.1131215707531429</v>
      </c>
      <c r="E582" s="21">
        <v>6.5186158689831089E-2</v>
      </c>
      <c r="F582" s="21">
        <v>0.10313460037737</v>
      </c>
      <c r="G582" s="21">
        <v>0.1733730337424049</v>
      </c>
      <c r="H582" s="21">
        <v>0.115608617878298</v>
      </c>
      <c r="I582" s="21">
        <v>0.1930295233251311</v>
      </c>
      <c r="K582" s="21">
        <v>0.16830372018467801</v>
      </c>
      <c r="L582" s="21">
        <v>9.9187046902998635E-2</v>
      </c>
      <c r="N582" s="21">
        <v>0.31519957043839392</v>
      </c>
      <c r="O582" s="21">
        <v>0.1063451108627898</v>
      </c>
      <c r="P582" s="21">
        <v>0.1855503934247546</v>
      </c>
      <c r="Q582" s="21">
        <v>9.1904683068362664E-2</v>
      </c>
      <c r="R582" s="21">
        <v>0.2784546397989654</v>
      </c>
      <c r="S582" s="21">
        <v>1.391749083601089E-2</v>
      </c>
      <c r="T582" s="21">
        <v>0.17738711971313509</v>
      </c>
      <c r="U582" s="21">
        <v>0.16245010658454301</v>
      </c>
      <c r="W582" s="21">
        <v>0.36659564080556972</v>
      </c>
      <c r="X582" s="21">
        <v>8.695967734649121E-2</v>
      </c>
      <c r="Y582" s="21">
        <v>5.6707260614352717E-2</v>
      </c>
      <c r="Z582" s="21">
        <v>3.4038839787521327E-2</v>
      </c>
      <c r="AA582" s="21">
        <v>0.28843110574285191</v>
      </c>
      <c r="AB582" s="21">
        <v>1.5104829109559299E-2</v>
      </c>
      <c r="AC582" s="21">
        <v>0.1249756332638756</v>
      </c>
      <c r="AD582" s="21">
        <v>0.11667664914658719</v>
      </c>
      <c r="AE582" s="21">
        <v>0.58046023814270531</v>
      </c>
      <c r="AG582" s="21">
        <v>0.1046772297220652</v>
      </c>
      <c r="AH582" s="21">
        <v>0.16244826995983139</v>
      </c>
      <c r="AI582" s="21">
        <v>0.11545976693847131</v>
      </c>
      <c r="AJ582" s="21">
        <v>0.1783396537840769</v>
      </c>
      <c r="AK582" s="21">
        <v>9.0459901776148516E-2</v>
      </c>
      <c r="AL582" s="21">
        <v>0</v>
      </c>
      <c r="AM582" s="21">
        <v>0.1878483124710621</v>
      </c>
    </row>
    <row r="583" spans="2:39" ht="16" x14ac:dyDescent="0.2">
      <c r="B583" s="20" t="s">
        <v>201</v>
      </c>
      <c r="C583" s="21">
        <v>0.1050291339970378</v>
      </c>
      <c r="D583" s="21">
        <v>5.1482595113135937E-2</v>
      </c>
      <c r="E583" s="21">
        <v>0.1864175912651666</v>
      </c>
      <c r="F583" s="21">
        <v>0.1360102853661577</v>
      </c>
      <c r="G583" s="21">
        <v>4.7954582366402723E-2</v>
      </c>
      <c r="H583" s="21">
        <v>8.300067289024067E-2</v>
      </c>
      <c r="I583" s="21">
        <v>0.10119551358447181</v>
      </c>
      <c r="K583" s="21">
        <v>9.4695094432830376E-2</v>
      </c>
      <c r="L583" s="21">
        <v>0.1157846442619795</v>
      </c>
      <c r="N583" s="21">
        <v>0.15122663978951489</v>
      </c>
      <c r="O583" s="21">
        <v>0.12872807864995439</v>
      </c>
      <c r="P583" s="21">
        <v>5.5040375515052739E-2</v>
      </c>
      <c r="Q583" s="21">
        <v>0</v>
      </c>
      <c r="R583" s="21">
        <v>0.1629946391519442</v>
      </c>
      <c r="S583" s="21">
        <v>9.0318556258756483E-2</v>
      </c>
      <c r="T583" s="21">
        <v>0.15543268200202551</v>
      </c>
      <c r="U583" s="21">
        <v>4.9653872795393683E-2</v>
      </c>
      <c r="W583" s="21">
        <v>0.19634859581763231</v>
      </c>
      <c r="X583" s="21">
        <v>0.1037764691921004</v>
      </c>
      <c r="Y583" s="21">
        <v>3.4117134557642613E-2</v>
      </c>
      <c r="Z583" s="21">
        <v>0.102378591913382</v>
      </c>
      <c r="AA583" s="21">
        <v>0.13305642295984979</v>
      </c>
      <c r="AB583" s="21">
        <v>6.8734818339915904E-2</v>
      </c>
      <c r="AC583" s="21">
        <v>0.13294611906299419</v>
      </c>
      <c r="AD583" s="21">
        <v>7.5529820470343803E-2</v>
      </c>
      <c r="AE583" s="21">
        <v>0.23988295798388051</v>
      </c>
      <c r="AG583" s="21">
        <v>0.1419447209464034</v>
      </c>
      <c r="AH583" s="21">
        <v>9.3904717264524457E-2</v>
      </c>
      <c r="AI583" s="21">
        <v>8.9530722121131265E-2</v>
      </c>
      <c r="AJ583" s="21">
        <v>9.6184505288857025E-2</v>
      </c>
      <c r="AK583" s="21">
        <v>0.1229329305549002</v>
      </c>
      <c r="AL583" s="21">
        <v>0.35090186250455041</v>
      </c>
      <c r="AM583" s="21">
        <v>4.3307088537522923E-2</v>
      </c>
    </row>
    <row r="584" spans="2:39" ht="16" x14ac:dyDescent="0.2">
      <c r="B584" s="20" t="s">
        <v>202</v>
      </c>
      <c r="C584" s="21">
        <v>0.23350034123195201</v>
      </c>
      <c r="D584" s="21">
        <v>0.36584946025228032</v>
      </c>
      <c r="E584" s="21">
        <v>0.22961603212848139</v>
      </c>
      <c r="F584" s="21">
        <v>0.28340860357492398</v>
      </c>
      <c r="G584" s="21">
        <v>0.22788141848140361</v>
      </c>
      <c r="H584" s="21">
        <v>0.20384783396398609</v>
      </c>
      <c r="I584" s="21">
        <v>0.1638336842502035</v>
      </c>
      <c r="K584" s="21">
        <v>0.2198825923518945</v>
      </c>
      <c r="L584" s="21">
        <v>0.24460433656627001</v>
      </c>
      <c r="N584" s="21">
        <v>0.25645054638904241</v>
      </c>
      <c r="O584" s="21">
        <v>0.22275417243286219</v>
      </c>
      <c r="P584" s="21">
        <v>0.1185922701609175</v>
      </c>
      <c r="Q584" s="21">
        <v>0.30858870737981198</v>
      </c>
      <c r="R584" s="21">
        <v>0.2374613659784717</v>
      </c>
      <c r="S584" s="21">
        <v>0.1556636810740282</v>
      </c>
      <c r="T584" s="21">
        <v>0.26151498827004999</v>
      </c>
      <c r="U584" s="21">
        <v>0.41892743992066211</v>
      </c>
      <c r="W584" s="21">
        <v>0.16157932207754311</v>
      </c>
      <c r="X584" s="21">
        <v>0.21141533523854611</v>
      </c>
      <c r="Y584" s="21">
        <v>0.120706296408914</v>
      </c>
      <c r="Z584" s="21">
        <v>0.1679814850047559</v>
      </c>
      <c r="AA584" s="21">
        <v>0.25402029874340443</v>
      </c>
      <c r="AB584" s="21">
        <v>0.1990544329850028</v>
      </c>
      <c r="AC584" s="21">
        <v>0.4270194448323984</v>
      </c>
      <c r="AD584" s="21">
        <v>0.36482648693387038</v>
      </c>
      <c r="AE584" s="21">
        <v>8.2352348002887502E-2</v>
      </c>
      <c r="AG584" s="21">
        <v>0.21618887305607251</v>
      </c>
      <c r="AH584" s="21">
        <v>0.2936684182436336</v>
      </c>
      <c r="AI584" s="21">
        <v>0.22622133232165581</v>
      </c>
      <c r="AJ584" s="21">
        <v>0.1959132399788916</v>
      </c>
      <c r="AK584" s="21">
        <v>0.2072127374135723</v>
      </c>
      <c r="AL584" s="21">
        <v>0.2230367668236205</v>
      </c>
      <c r="AM584" s="21">
        <v>0.26083772605092098</v>
      </c>
    </row>
    <row r="585" spans="2:39" ht="16" x14ac:dyDescent="0.2">
      <c r="B585" s="20" t="s">
        <v>165</v>
      </c>
      <c r="C585" s="21">
        <v>0.31398238626779312</v>
      </c>
      <c r="D585" s="21">
        <v>0.39409533587659529</v>
      </c>
      <c r="E585" s="21">
        <v>0.34260981937077489</v>
      </c>
      <c r="F585" s="21">
        <v>0.29977353149310959</v>
      </c>
      <c r="G585" s="21">
        <v>0.27140009700268591</v>
      </c>
      <c r="H585" s="21">
        <v>0.37300551420444111</v>
      </c>
      <c r="I585" s="21">
        <v>0.25484671742767351</v>
      </c>
      <c r="K585" s="21">
        <v>0.29324424761300377</v>
      </c>
      <c r="L585" s="21">
        <v>0.3305605866710295</v>
      </c>
      <c r="N585" s="21">
        <v>0.20149801567434669</v>
      </c>
      <c r="O585" s="21">
        <v>0.31215897705953982</v>
      </c>
      <c r="P585" s="21">
        <v>0.57936159281027677</v>
      </c>
      <c r="Q585" s="21">
        <v>0.43788603416488348</v>
      </c>
      <c r="R585" s="21">
        <v>0.23055928997500111</v>
      </c>
      <c r="S585" s="21">
        <v>0.3434322339279357</v>
      </c>
      <c r="T585" s="21">
        <v>0.40566521001478961</v>
      </c>
      <c r="U585" s="21">
        <v>0.2216840866994664</v>
      </c>
      <c r="W585" s="21">
        <v>0.19344842006118659</v>
      </c>
      <c r="X585" s="21">
        <v>0.3365906286118176</v>
      </c>
      <c r="Y585" s="21">
        <v>0.64564335347984736</v>
      </c>
      <c r="Z585" s="21">
        <v>0.226700948750965</v>
      </c>
      <c r="AA585" s="21">
        <v>0.19592121173536189</v>
      </c>
      <c r="AB585" s="21">
        <v>0.37254541812341108</v>
      </c>
      <c r="AC585" s="21">
        <v>0.23225030573031419</v>
      </c>
      <c r="AD585" s="21">
        <v>0.40288207133017467</v>
      </c>
      <c r="AE585" s="21">
        <v>9.7304455870526746E-2</v>
      </c>
      <c r="AG585" s="21">
        <v>0.30050618622474118</v>
      </c>
      <c r="AH585" s="21">
        <v>0.24775717306792319</v>
      </c>
      <c r="AI585" s="21">
        <v>0.33160699230469881</v>
      </c>
      <c r="AJ585" s="21">
        <v>0.35138982049357781</v>
      </c>
      <c r="AK585" s="21">
        <v>0.35780823317998189</v>
      </c>
      <c r="AL585" s="21">
        <v>0.42606137067182909</v>
      </c>
      <c r="AM585" s="21">
        <v>0.28976030887424442</v>
      </c>
    </row>
    <row r="586" spans="2:39" ht="16" x14ac:dyDescent="0.2">
      <c r="B586" s="20" t="s">
        <v>166</v>
      </c>
      <c r="C586" s="21">
        <v>0.21552638711310629</v>
      </c>
      <c r="D586" s="21">
        <v>7.5451038004845428E-2</v>
      </c>
      <c r="E586" s="21">
        <v>0.17617039854574651</v>
      </c>
      <c r="F586" s="21">
        <v>0.1776729791884385</v>
      </c>
      <c r="G586" s="21">
        <v>0.27939086840710298</v>
      </c>
      <c r="H586" s="21">
        <v>0.22453736106303429</v>
      </c>
      <c r="I586" s="21">
        <v>0.28709456141251999</v>
      </c>
      <c r="K586" s="21">
        <v>0.22387434541759299</v>
      </c>
      <c r="L586" s="21">
        <v>0.2098633855977223</v>
      </c>
      <c r="N586" s="21">
        <v>7.5625227708702142E-2</v>
      </c>
      <c r="O586" s="21">
        <v>0.2300136609948539</v>
      </c>
      <c r="P586" s="21">
        <v>6.1455368088998312E-2</v>
      </c>
      <c r="Q586" s="21">
        <v>0.16162057538694161</v>
      </c>
      <c r="R586" s="21">
        <v>9.053006509561777E-2</v>
      </c>
      <c r="S586" s="21">
        <v>0.39666803790326871</v>
      </c>
      <c r="T586" s="21">
        <v>0</v>
      </c>
      <c r="U586" s="21">
        <v>0.14728449399993501</v>
      </c>
      <c r="W586" s="21">
        <v>8.2028021238068391E-2</v>
      </c>
      <c r="X586" s="21">
        <v>0.26125788961104462</v>
      </c>
      <c r="Y586" s="21">
        <v>0.1428259549392433</v>
      </c>
      <c r="Z586" s="21">
        <v>0.46890013454337581</v>
      </c>
      <c r="AA586" s="21">
        <v>0.12857096081853189</v>
      </c>
      <c r="AB586" s="21">
        <v>0.34456050144211098</v>
      </c>
      <c r="AC586" s="21">
        <v>8.2808497110417448E-2</v>
      </c>
      <c r="AD586" s="21">
        <v>4.0084972119024058E-2</v>
      </c>
      <c r="AE586" s="21">
        <v>0</v>
      </c>
      <c r="AG586" s="21">
        <v>0.23668299005071769</v>
      </c>
      <c r="AH586" s="21">
        <v>0.20222142146408739</v>
      </c>
      <c r="AI586" s="21">
        <v>0.23718118631404281</v>
      </c>
      <c r="AJ586" s="21">
        <v>0.1781727804545967</v>
      </c>
      <c r="AK586" s="21">
        <v>0.2215861970753969</v>
      </c>
      <c r="AL586" s="21">
        <v>0</v>
      </c>
      <c r="AM586" s="21">
        <v>0.21824656406624951</v>
      </c>
    </row>
    <row r="588" spans="2:39" ht="64" x14ac:dyDescent="0.2">
      <c r="B588" s="17" t="s">
        <v>218</v>
      </c>
    </row>
    <row r="589" spans="2:39" ht="16" x14ac:dyDescent="0.2">
      <c r="B589" s="18" t="s">
        <v>18</v>
      </c>
    </row>
    <row r="590" spans="2:39" x14ac:dyDescent="0.2">
      <c r="B590" s="13" t="s">
        <v>53</v>
      </c>
      <c r="C590" s="19">
        <v>406</v>
      </c>
      <c r="D590" s="19">
        <v>16</v>
      </c>
      <c r="E590" s="19">
        <v>63</v>
      </c>
      <c r="F590" s="19">
        <v>86</v>
      </c>
      <c r="G590" s="19">
        <v>73</v>
      </c>
      <c r="H590" s="19">
        <v>87</v>
      </c>
      <c r="I590" s="19">
        <v>81</v>
      </c>
      <c r="K590" s="19">
        <v>185</v>
      </c>
      <c r="L590" s="19">
        <v>219</v>
      </c>
      <c r="N590" s="19">
        <v>33</v>
      </c>
      <c r="O590" s="19">
        <v>99</v>
      </c>
      <c r="P590" s="19">
        <v>23</v>
      </c>
      <c r="Q590" s="19">
        <v>12</v>
      </c>
      <c r="R590" s="19">
        <v>38</v>
      </c>
      <c r="S590" s="19">
        <v>132</v>
      </c>
      <c r="T590" s="19">
        <v>15</v>
      </c>
      <c r="U590" s="19">
        <v>54</v>
      </c>
      <c r="W590" s="19">
        <v>28</v>
      </c>
      <c r="X590" s="19">
        <v>72</v>
      </c>
      <c r="Y590" s="19">
        <v>18</v>
      </c>
      <c r="Z590" s="19">
        <v>21</v>
      </c>
      <c r="AA590" s="19">
        <v>69</v>
      </c>
      <c r="AB590" s="19">
        <v>124</v>
      </c>
      <c r="AC590" s="19">
        <v>27</v>
      </c>
      <c r="AD590" s="19">
        <v>40</v>
      </c>
      <c r="AE590" s="19">
        <v>7</v>
      </c>
      <c r="AG590" s="19">
        <v>74</v>
      </c>
      <c r="AH590" s="19">
        <v>89</v>
      </c>
      <c r="AI590" s="19">
        <v>84</v>
      </c>
      <c r="AJ590" s="19">
        <v>54</v>
      </c>
      <c r="AK590" s="19">
        <v>73</v>
      </c>
      <c r="AL590" s="19">
        <v>3</v>
      </c>
      <c r="AM590" s="19">
        <v>29</v>
      </c>
    </row>
    <row r="591" spans="2:39" x14ac:dyDescent="0.2">
      <c r="B591" s="15" t="s">
        <v>54</v>
      </c>
      <c r="C591" s="19">
        <v>406</v>
      </c>
      <c r="D591" s="19">
        <v>44</v>
      </c>
      <c r="E591" s="19">
        <v>69</v>
      </c>
      <c r="F591" s="19">
        <v>69</v>
      </c>
      <c r="G591" s="19">
        <v>62</v>
      </c>
      <c r="H591" s="19">
        <v>65</v>
      </c>
      <c r="I591" s="19">
        <v>96</v>
      </c>
      <c r="K591" s="19">
        <v>196</v>
      </c>
      <c r="L591" s="19">
        <v>208</v>
      </c>
      <c r="N591" s="19">
        <v>37</v>
      </c>
      <c r="O591" s="19">
        <v>101</v>
      </c>
      <c r="P591" s="19">
        <v>26</v>
      </c>
      <c r="Q591" s="19">
        <v>10</v>
      </c>
      <c r="R591" s="19">
        <v>41</v>
      </c>
      <c r="S591" s="19">
        <v>116</v>
      </c>
      <c r="T591" s="19">
        <v>17</v>
      </c>
      <c r="U591" s="19">
        <v>59</v>
      </c>
      <c r="W591" s="19">
        <v>28</v>
      </c>
      <c r="X591" s="19">
        <v>78</v>
      </c>
      <c r="Y591" s="19">
        <v>21</v>
      </c>
      <c r="Z591" s="19">
        <v>26</v>
      </c>
      <c r="AA591" s="19">
        <v>66</v>
      </c>
      <c r="AB591" s="19">
        <v>107</v>
      </c>
      <c r="AC591" s="19">
        <v>35</v>
      </c>
      <c r="AD591" s="19">
        <v>36</v>
      </c>
      <c r="AE591" s="19">
        <v>9</v>
      </c>
      <c r="AG591" s="19">
        <v>67</v>
      </c>
      <c r="AH591" s="19">
        <v>87</v>
      </c>
      <c r="AI591" s="19">
        <v>88</v>
      </c>
      <c r="AJ591" s="19">
        <v>57</v>
      </c>
      <c r="AK591" s="19">
        <v>77</v>
      </c>
      <c r="AL591" s="19">
        <v>3</v>
      </c>
      <c r="AM591" s="19">
        <v>28</v>
      </c>
    </row>
    <row r="592" spans="2:39" ht="16" x14ac:dyDescent="0.2">
      <c r="B592" s="20" t="s">
        <v>148</v>
      </c>
      <c r="C592" s="21">
        <v>9.7083087262430312E-2</v>
      </c>
      <c r="D592" s="21">
        <v>0.1386543975291176</v>
      </c>
      <c r="E592" s="21">
        <v>0.13515031669015151</v>
      </c>
      <c r="F592" s="21">
        <v>0.105535234792629</v>
      </c>
      <c r="G592" s="21">
        <v>1.1564901495013781E-2</v>
      </c>
      <c r="H592" s="21">
        <v>2.4182733293198401E-2</v>
      </c>
      <c r="I592" s="21">
        <v>0.1498110910071872</v>
      </c>
      <c r="K592" s="21">
        <v>8.0180443350532968E-2</v>
      </c>
      <c r="L592" s="21">
        <v>0.11392264237007529</v>
      </c>
      <c r="N592" s="21">
        <v>5.0842727261767993E-2</v>
      </c>
      <c r="O592" s="21">
        <v>0.27898219756881121</v>
      </c>
      <c r="P592" s="21">
        <v>0</v>
      </c>
      <c r="Q592" s="21">
        <v>0.14242257625128901</v>
      </c>
      <c r="R592" s="21">
        <v>2.1351661495549162E-2</v>
      </c>
      <c r="S592" s="21">
        <v>9.5630549677522356E-3</v>
      </c>
      <c r="T592" s="21">
        <v>0</v>
      </c>
      <c r="U592" s="21">
        <v>0.1020284189875655</v>
      </c>
      <c r="W592" s="21">
        <v>0</v>
      </c>
      <c r="X592" s="21">
        <v>0.39854529922833798</v>
      </c>
      <c r="Y592" s="21">
        <v>0</v>
      </c>
      <c r="Z592" s="21">
        <v>5.2749208128356102E-2</v>
      </c>
      <c r="AA592" s="21">
        <v>1.3202685557692721E-2</v>
      </c>
      <c r="AB592" s="21">
        <v>0</v>
      </c>
      <c r="AC592" s="21">
        <v>0.13414666824660279</v>
      </c>
      <c r="AD592" s="21">
        <v>4.2501115372565478E-2</v>
      </c>
      <c r="AE592" s="21">
        <v>0</v>
      </c>
      <c r="AG592" s="21">
        <v>5.0680004673590268E-2</v>
      </c>
      <c r="AH592" s="21">
        <v>8.5575968585001008E-2</v>
      </c>
      <c r="AI592" s="21">
        <v>8.9411111185147552E-2</v>
      </c>
      <c r="AJ592" s="21">
        <v>0.1580483820026807</v>
      </c>
      <c r="AK592" s="21">
        <v>7.0027793869771496E-2</v>
      </c>
      <c r="AL592" s="21">
        <v>0.7769632331763795</v>
      </c>
      <c r="AM592" s="21">
        <v>0.15370800232712381</v>
      </c>
    </row>
    <row r="593" spans="2:39" ht="16" x14ac:dyDescent="0.2">
      <c r="B593" s="20" t="s">
        <v>39</v>
      </c>
      <c r="C593" s="21">
        <v>0.50073022482533358</v>
      </c>
      <c r="D593" s="21">
        <v>0.15559423556059601</v>
      </c>
      <c r="E593" s="21">
        <v>0.54750640532453665</v>
      </c>
      <c r="F593" s="21">
        <v>0.60431391289991687</v>
      </c>
      <c r="G593" s="21">
        <v>0.62560496145882516</v>
      </c>
      <c r="H593" s="21">
        <v>0.58146251024084294</v>
      </c>
      <c r="I593" s="21">
        <v>0.41477104196226922</v>
      </c>
      <c r="K593" s="21">
        <v>0.50275902461949518</v>
      </c>
      <c r="L593" s="21">
        <v>0.4978245626382688</v>
      </c>
      <c r="N593" s="21">
        <v>0.17087197548186869</v>
      </c>
      <c r="O593" s="21">
        <v>0.4553253836426861</v>
      </c>
      <c r="P593" s="21">
        <v>0.38846815022216641</v>
      </c>
      <c r="Q593" s="21">
        <v>0.33149256305523378</v>
      </c>
      <c r="R593" s="21">
        <v>0.27288866841129239</v>
      </c>
      <c r="S593" s="21">
        <v>0.879979792103596</v>
      </c>
      <c r="T593" s="21">
        <v>0.14652450447033111</v>
      </c>
      <c r="U593" s="21">
        <v>0.374805768705332</v>
      </c>
      <c r="W593" s="21">
        <v>0.28712541171813311</v>
      </c>
      <c r="X593" s="21">
        <v>0.40072802490028447</v>
      </c>
      <c r="Y593" s="21">
        <v>0.3434898182050985</v>
      </c>
      <c r="Z593" s="21">
        <v>0.59718406614498776</v>
      </c>
      <c r="AA593" s="21">
        <v>0.28054959607506058</v>
      </c>
      <c r="AB593" s="21">
        <v>0.90634076167688316</v>
      </c>
      <c r="AC593" s="21">
        <v>0.21392162537718451</v>
      </c>
      <c r="AD593" s="21">
        <v>0.3949642634607593</v>
      </c>
      <c r="AE593" s="21">
        <v>0.47778388021977841</v>
      </c>
      <c r="AG593" s="21">
        <v>0.59951149331402231</v>
      </c>
      <c r="AH593" s="21">
        <v>0.45796913765235708</v>
      </c>
      <c r="AI593" s="21">
        <v>0.487400903742296</v>
      </c>
      <c r="AJ593" s="21">
        <v>0.49176937017331063</v>
      </c>
      <c r="AK593" s="21">
        <v>0.56184906583736882</v>
      </c>
      <c r="AL593" s="21">
        <v>0</v>
      </c>
      <c r="AM593" s="21">
        <v>0.33432211106261261</v>
      </c>
    </row>
    <row r="594" spans="2:39" ht="16" x14ac:dyDescent="0.2">
      <c r="B594" s="20" t="s">
        <v>219</v>
      </c>
      <c r="C594" s="21">
        <v>7.6031365000451726E-2</v>
      </c>
      <c r="D594" s="21">
        <v>0.26288427002600828</v>
      </c>
      <c r="E594" s="21">
        <v>0</v>
      </c>
      <c r="F594" s="21">
        <v>2.2551951280249768E-2</v>
      </c>
      <c r="G594" s="21">
        <v>7.3108285203583173E-2</v>
      </c>
      <c r="H594" s="21">
        <v>4.9787758683239203E-2</v>
      </c>
      <c r="I594" s="21">
        <v>0.10303723464350149</v>
      </c>
      <c r="K594" s="21">
        <v>0.10088878025815649</v>
      </c>
      <c r="L594" s="21">
        <v>5.3470594319856408E-2</v>
      </c>
      <c r="N594" s="21">
        <v>0.44608878242986327</v>
      </c>
      <c r="O594" s="21">
        <v>5.0228922056978278E-2</v>
      </c>
      <c r="P594" s="21">
        <v>0.1156365318157242</v>
      </c>
      <c r="Q594" s="21">
        <v>0</v>
      </c>
      <c r="R594" s="21">
        <v>5.9366843796942577E-2</v>
      </c>
      <c r="S594" s="21">
        <v>3.6654096199859459E-3</v>
      </c>
      <c r="T594" s="21">
        <v>0</v>
      </c>
      <c r="U594" s="21">
        <v>6.0845006811970213E-2</v>
      </c>
      <c r="W594" s="21">
        <v>0.4731335109313527</v>
      </c>
      <c r="X594" s="21">
        <v>4.5675426482859577E-2</v>
      </c>
      <c r="Y594" s="21">
        <v>0.1679880032684917</v>
      </c>
      <c r="Z594" s="21">
        <v>0.1032713609116965</v>
      </c>
      <c r="AA594" s="21">
        <v>3.5000495991791732E-2</v>
      </c>
      <c r="AB594" s="21">
        <v>3.9781154935749578E-3</v>
      </c>
      <c r="AC594" s="21">
        <v>9.6440590911428509E-2</v>
      </c>
      <c r="AD594" s="21">
        <v>0</v>
      </c>
      <c r="AE594" s="21">
        <v>0.164704696005775</v>
      </c>
      <c r="AG594" s="21">
        <v>8.9934270423399132E-2</v>
      </c>
      <c r="AH594" s="21">
        <v>5.5771328517859722E-2</v>
      </c>
      <c r="AI594" s="21">
        <v>7.6731668500840872E-2</v>
      </c>
      <c r="AJ594" s="21">
        <v>7.1617539604176314E-2</v>
      </c>
      <c r="AK594" s="21">
        <v>6.604466523888744E-2</v>
      </c>
      <c r="AL594" s="21">
        <v>0</v>
      </c>
      <c r="AM594" s="21">
        <v>0.14816608366509659</v>
      </c>
    </row>
    <row r="595" spans="2:39" ht="16" x14ac:dyDescent="0.2">
      <c r="B595" s="20" t="s">
        <v>160</v>
      </c>
      <c r="C595" s="21">
        <v>9.5343411398197617E-2</v>
      </c>
      <c r="D595" s="21">
        <v>5.1482595113135937E-2</v>
      </c>
      <c r="E595" s="21">
        <v>0.1458577245942797</v>
      </c>
      <c r="F595" s="21">
        <v>0.1234647098652155</v>
      </c>
      <c r="G595" s="21">
        <v>7.7179066852708075E-2</v>
      </c>
      <c r="H595" s="21">
        <v>7.4803828982646356E-2</v>
      </c>
      <c r="I595" s="21">
        <v>8.4901067410325312E-2</v>
      </c>
      <c r="K595" s="21">
        <v>0.12240981318737711</v>
      </c>
      <c r="L595" s="21">
        <v>7.0904210765001072E-2</v>
      </c>
      <c r="N595" s="21">
        <v>0.1406954867306365</v>
      </c>
      <c r="O595" s="21">
        <v>4.6800016398961822E-2</v>
      </c>
      <c r="P595" s="21">
        <v>3.0221246643442182E-2</v>
      </c>
      <c r="Q595" s="21">
        <v>0.12559147024530229</v>
      </c>
      <c r="R595" s="21">
        <v>0.45121478261189379</v>
      </c>
      <c r="S595" s="21">
        <v>1.974828610872751E-2</v>
      </c>
      <c r="T595" s="21">
        <v>9.2591567234193872E-2</v>
      </c>
      <c r="U595" s="21">
        <v>7.7701201178300622E-2</v>
      </c>
      <c r="W595" s="21">
        <v>6.2224260364780702E-2</v>
      </c>
      <c r="X595" s="21">
        <v>2.5207634155278959E-2</v>
      </c>
      <c r="Y595" s="21">
        <v>0</v>
      </c>
      <c r="Z595" s="21">
        <v>3.3330197586408442E-2</v>
      </c>
      <c r="AA595" s="21">
        <v>0.43858151463164019</v>
      </c>
      <c r="AB595" s="21">
        <v>2.8021002611651021E-2</v>
      </c>
      <c r="AC595" s="21">
        <v>6.2562336139760991E-2</v>
      </c>
      <c r="AD595" s="21">
        <v>0</v>
      </c>
      <c r="AE595" s="21">
        <v>0</v>
      </c>
      <c r="AG595" s="21">
        <v>8.3350730738045983E-2</v>
      </c>
      <c r="AH595" s="21">
        <v>9.496078600219357E-2</v>
      </c>
      <c r="AI595" s="21">
        <v>0.1063464184819677</v>
      </c>
      <c r="AJ595" s="21">
        <v>0.1113912036928205</v>
      </c>
      <c r="AK595" s="21">
        <v>8.2489238025255776E-2</v>
      </c>
      <c r="AL595" s="21">
        <v>0.2230367668236205</v>
      </c>
      <c r="AM595" s="21">
        <v>8.0801587966224969E-2</v>
      </c>
    </row>
    <row r="596" spans="2:39" ht="16" x14ac:dyDescent="0.2">
      <c r="B596" s="20" t="s">
        <v>159</v>
      </c>
      <c r="C596" s="21">
        <v>2.628174411876761E-2</v>
      </c>
      <c r="D596" s="21">
        <v>5.1482595113135937E-2</v>
      </c>
      <c r="E596" s="21">
        <v>2.8428560706853751E-2</v>
      </c>
      <c r="F596" s="21">
        <v>1.3768125626516629E-2</v>
      </c>
      <c r="G596" s="21">
        <v>1.535322521746587E-2</v>
      </c>
      <c r="H596" s="21">
        <v>2.2271331421549689E-2</v>
      </c>
      <c r="I596" s="21">
        <v>3.2050783568938153E-2</v>
      </c>
      <c r="K596" s="21">
        <v>4.8473623706145871E-2</v>
      </c>
      <c r="L596" s="21">
        <v>5.7212590317660336E-3</v>
      </c>
      <c r="N596" s="21">
        <v>1.8791780156333392E-2</v>
      </c>
      <c r="O596" s="21">
        <v>3.1882188061109207E-2</v>
      </c>
      <c r="P596" s="21">
        <v>0.2207345288392536</v>
      </c>
      <c r="Q596" s="21">
        <v>0</v>
      </c>
      <c r="R596" s="21">
        <v>0</v>
      </c>
      <c r="S596" s="21">
        <v>8.2294799835250353E-3</v>
      </c>
      <c r="T596" s="21">
        <v>0</v>
      </c>
      <c r="U596" s="21">
        <v>0</v>
      </c>
      <c r="W596" s="21">
        <v>2.4142888713004039E-2</v>
      </c>
      <c r="X596" s="21">
        <v>2.9166085027505451E-2</v>
      </c>
      <c r="Y596" s="21">
        <v>0.26122719481318168</v>
      </c>
      <c r="Z596" s="21">
        <v>0</v>
      </c>
      <c r="AA596" s="21">
        <v>0</v>
      </c>
      <c r="AB596" s="21">
        <v>8.9315588762631827E-3</v>
      </c>
      <c r="AC596" s="21">
        <v>0</v>
      </c>
      <c r="AD596" s="21">
        <v>3.3245700108392347E-2</v>
      </c>
      <c r="AE596" s="21">
        <v>0</v>
      </c>
      <c r="AG596" s="21">
        <v>1.0190352678536369E-2</v>
      </c>
      <c r="AH596" s="21">
        <v>1.9390622512246922E-2</v>
      </c>
      <c r="AI596" s="21">
        <v>4.4258658222524852E-2</v>
      </c>
      <c r="AJ596" s="21">
        <v>0</v>
      </c>
      <c r="AK596" s="21">
        <v>5.756580586850768E-2</v>
      </c>
      <c r="AL596" s="21">
        <v>0</v>
      </c>
      <c r="AM596" s="21">
        <v>0</v>
      </c>
    </row>
    <row r="597" spans="2:39" ht="16" x14ac:dyDescent="0.2">
      <c r="B597" s="20" t="s">
        <v>220</v>
      </c>
      <c r="C597" s="21">
        <v>2.3338864989725622E-2</v>
      </c>
      <c r="D597" s="21">
        <v>7.5451038004845428E-2</v>
      </c>
      <c r="E597" s="21">
        <v>0</v>
      </c>
      <c r="F597" s="21">
        <v>2.089288435120884E-2</v>
      </c>
      <c r="G597" s="21">
        <v>2.101826296420185E-2</v>
      </c>
      <c r="H597" s="21">
        <v>2.66118553583399E-2</v>
      </c>
      <c r="I597" s="21">
        <v>1.7225102210610001E-2</v>
      </c>
      <c r="K597" s="21">
        <v>4.5465519740325354E-3</v>
      </c>
      <c r="L597" s="21">
        <v>3.7181936750029579E-2</v>
      </c>
      <c r="N597" s="21">
        <v>0</v>
      </c>
      <c r="O597" s="21">
        <v>0</v>
      </c>
      <c r="P597" s="21">
        <v>0.1260234170824448</v>
      </c>
      <c r="Q597" s="21">
        <v>0.32941740276541992</v>
      </c>
      <c r="R597" s="21">
        <v>1.041395365210071E-2</v>
      </c>
      <c r="S597" s="21">
        <v>2.2000745378077929E-2</v>
      </c>
      <c r="T597" s="21">
        <v>0</v>
      </c>
      <c r="U597" s="21">
        <v>0</v>
      </c>
      <c r="W597" s="21">
        <v>0</v>
      </c>
      <c r="X597" s="21">
        <v>0</v>
      </c>
      <c r="Y597" s="21">
        <v>0.1553872202245479</v>
      </c>
      <c r="Z597" s="21">
        <v>0.18558765225854071</v>
      </c>
      <c r="AA597" s="21">
        <v>1.9904894410642689E-2</v>
      </c>
      <c r="AB597" s="21">
        <v>0</v>
      </c>
      <c r="AC597" s="21">
        <v>0</v>
      </c>
      <c r="AD597" s="21">
        <v>0</v>
      </c>
      <c r="AE597" s="21">
        <v>0</v>
      </c>
      <c r="AG597" s="21">
        <v>0</v>
      </c>
      <c r="AH597" s="21">
        <v>1.020626609947131E-2</v>
      </c>
      <c r="AI597" s="21">
        <v>5.4214053900203493E-2</v>
      </c>
      <c r="AJ597" s="21">
        <v>0</v>
      </c>
      <c r="AK597" s="21">
        <v>3.3295682844174487E-2</v>
      </c>
      <c r="AL597" s="21">
        <v>0</v>
      </c>
      <c r="AM597" s="21">
        <v>4.6337705804373783E-2</v>
      </c>
    </row>
    <row r="598" spans="2:39" ht="16" x14ac:dyDescent="0.2">
      <c r="B598" s="20" t="s">
        <v>145</v>
      </c>
      <c r="C598" s="21">
        <v>0.1811913024050934</v>
      </c>
      <c r="D598" s="21">
        <v>0.26445086865316059</v>
      </c>
      <c r="E598" s="21">
        <v>0.1430569926841789</v>
      </c>
      <c r="F598" s="21">
        <v>0.1094731811842632</v>
      </c>
      <c r="G598" s="21">
        <v>0.1761712968082022</v>
      </c>
      <c r="H598" s="21">
        <v>0.22087998202018369</v>
      </c>
      <c r="I598" s="21">
        <v>0.19820367919716861</v>
      </c>
      <c r="K598" s="21">
        <v>0.14074176290425969</v>
      </c>
      <c r="L598" s="21">
        <v>0.22097479412500279</v>
      </c>
      <c r="N598" s="21">
        <v>0.17270924793952999</v>
      </c>
      <c r="O598" s="21">
        <v>0.13678129227145339</v>
      </c>
      <c r="P598" s="21">
        <v>0.1189161253969688</v>
      </c>
      <c r="Q598" s="21">
        <v>7.1075987682754874E-2</v>
      </c>
      <c r="R598" s="21">
        <v>0.18476409003222141</v>
      </c>
      <c r="S598" s="21">
        <v>5.681323183833533E-2</v>
      </c>
      <c r="T598" s="21">
        <v>0.76088392829547524</v>
      </c>
      <c r="U598" s="21">
        <v>0.38461960431683168</v>
      </c>
      <c r="W598" s="21">
        <v>0.15337392827272961</v>
      </c>
      <c r="X598" s="21">
        <v>0.1006775302057334</v>
      </c>
      <c r="Y598" s="21">
        <v>7.1907763488680249E-2</v>
      </c>
      <c r="Z598" s="21">
        <v>2.787751497001062E-2</v>
      </c>
      <c r="AA598" s="21">
        <v>0.21276081333317201</v>
      </c>
      <c r="AB598" s="21">
        <v>5.2728561341627893E-2</v>
      </c>
      <c r="AC598" s="21">
        <v>0.49292877932502299</v>
      </c>
      <c r="AD598" s="21">
        <v>0.52928892105828285</v>
      </c>
      <c r="AE598" s="21">
        <v>0.35751142377444672</v>
      </c>
      <c r="AG598" s="21">
        <v>0.16633314817240599</v>
      </c>
      <c r="AH598" s="21">
        <v>0.27612589063087012</v>
      </c>
      <c r="AI598" s="21">
        <v>0.14163718596701941</v>
      </c>
      <c r="AJ598" s="21">
        <v>0.16717350452701199</v>
      </c>
      <c r="AK598" s="21">
        <v>0.12872774831603409</v>
      </c>
      <c r="AL598" s="21">
        <v>0</v>
      </c>
      <c r="AM598" s="21">
        <v>0.23666450917456811</v>
      </c>
    </row>
    <row r="600" spans="2:39" ht="64" x14ac:dyDescent="0.2">
      <c r="B600" s="17" t="s">
        <v>221</v>
      </c>
    </row>
    <row r="601" spans="2:39" ht="16" x14ac:dyDescent="0.2">
      <c r="B601" s="18" t="s">
        <v>18</v>
      </c>
    </row>
    <row r="602" spans="2:39" x14ac:dyDescent="0.2">
      <c r="B602" s="13" t="s">
        <v>53</v>
      </c>
      <c r="C602" s="19">
        <v>406</v>
      </c>
      <c r="D602" s="19">
        <v>16</v>
      </c>
      <c r="E602" s="19">
        <v>63</v>
      </c>
      <c r="F602" s="19">
        <v>86</v>
      </c>
      <c r="G602" s="19">
        <v>73</v>
      </c>
      <c r="H602" s="19">
        <v>87</v>
      </c>
      <c r="I602" s="19">
        <v>81</v>
      </c>
      <c r="K602" s="19">
        <v>185</v>
      </c>
      <c r="L602" s="19">
        <v>219</v>
      </c>
      <c r="N602" s="19">
        <v>33</v>
      </c>
      <c r="O602" s="19">
        <v>99</v>
      </c>
      <c r="P602" s="19">
        <v>23</v>
      </c>
      <c r="Q602" s="19">
        <v>12</v>
      </c>
      <c r="R602" s="19">
        <v>38</v>
      </c>
      <c r="S602" s="19">
        <v>132</v>
      </c>
      <c r="T602" s="19">
        <v>15</v>
      </c>
      <c r="U602" s="19">
        <v>54</v>
      </c>
      <c r="W602" s="19">
        <v>28</v>
      </c>
      <c r="X602" s="19">
        <v>72</v>
      </c>
      <c r="Y602" s="19">
        <v>18</v>
      </c>
      <c r="Z602" s="19">
        <v>21</v>
      </c>
      <c r="AA602" s="19">
        <v>69</v>
      </c>
      <c r="AB602" s="19">
        <v>124</v>
      </c>
      <c r="AC602" s="19">
        <v>27</v>
      </c>
      <c r="AD602" s="19">
        <v>40</v>
      </c>
      <c r="AE602" s="19">
        <v>7</v>
      </c>
      <c r="AG602" s="19">
        <v>74</v>
      </c>
      <c r="AH602" s="19">
        <v>89</v>
      </c>
      <c r="AI602" s="19">
        <v>84</v>
      </c>
      <c r="AJ602" s="19">
        <v>54</v>
      </c>
      <c r="AK602" s="19">
        <v>73</v>
      </c>
      <c r="AL602" s="19">
        <v>3</v>
      </c>
      <c r="AM602" s="19">
        <v>29</v>
      </c>
    </row>
    <row r="603" spans="2:39" x14ac:dyDescent="0.2">
      <c r="B603" s="15" t="s">
        <v>54</v>
      </c>
      <c r="C603" s="19">
        <v>406</v>
      </c>
      <c r="D603" s="19">
        <v>44</v>
      </c>
      <c r="E603" s="19">
        <v>69</v>
      </c>
      <c r="F603" s="19">
        <v>69</v>
      </c>
      <c r="G603" s="19">
        <v>62</v>
      </c>
      <c r="H603" s="19">
        <v>65</v>
      </c>
      <c r="I603" s="19">
        <v>96</v>
      </c>
      <c r="K603" s="19">
        <v>196</v>
      </c>
      <c r="L603" s="19">
        <v>208</v>
      </c>
      <c r="N603" s="19">
        <v>37</v>
      </c>
      <c r="O603" s="19">
        <v>101</v>
      </c>
      <c r="P603" s="19">
        <v>26</v>
      </c>
      <c r="Q603" s="19">
        <v>10</v>
      </c>
      <c r="R603" s="19">
        <v>41</v>
      </c>
      <c r="S603" s="19">
        <v>116</v>
      </c>
      <c r="T603" s="19">
        <v>17</v>
      </c>
      <c r="U603" s="19">
        <v>59</v>
      </c>
      <c r="W603" s="19">
        <v>28</v>
      </c>
      <c r="X603" s="19">
        <v>78</v>
      </c>
      <c r="Y603" s="19">
        <v>21</v>
      </c>
      <c r="Z603" s="19">
        <v>26</v>
      </c>
      <c r="AA603" s="19">
        <v>66</v>
      </c>
      <c r="AB603" s="19">
        <v>107</v>
      </c>
      <c r="AC603" s="19">
        <v>35</v>
      </c>
      <c r="AD603" s="19">
        <v>36</v>
      </c>
      <c r="AE603" s="19">
        <v>9</v>
      </c>
      <c r="AG603" s="19">
        <v>67</v>
      </c>
      <c r="AH603" s="19">
        <v>87</v>
      </c>
      <c r="AI603" s="19">
        <v>88</v>
      </c>
      <c r="AJ603" s="19">
        <v>57</v>
      </c>
      <c r="AK603" s="19">
        <v>77</v>
      </c>
      <c r="AL603" s="19">
        <v>3</v>
      </c>
      <c r="AM603" s="19">
        <v>28</v>
      </c>
    </row>
    <row r="604" spans="2:39" ht="16" x14ac:dyDescent="0.2">
      <c r="B604" s="20" t="s">
        <v>148</v>
      </c>
      <c r="C604" s="21">
        <v>0.17367172135137929</v>
      </c>
      <c r="D604" s="21">
        <v>0.24311166779171589</v>
      </c>
      <c r="E604" s="21">
        <v>0.14742805261427969</v>
      </c>
      <c r="F604" s="21">
        <v>0.17518420291909809</v>
      </c>
      <c r="G604" s="21">
        <v>7.0686014406673395E-2</v>
      </c>
      <c r="H604" s="21">
        <v>0.19285066528075309</v>
      </c>
      <c r="I604" s="21">
        <v>0.21329491704882519</v>
      </c>
      <c r="K604" s="21">
        <v>0.21320195868352179</v>
      </c>
      <c r="L604" s="21">
        <v>0.13832521267978309</v>
      </c>
      <c r="N604" s="21">
        <v>2.294502916604519E-2</v>
      </c>
      <c r="O604" s="21">
        <v>0.46645820946801408</v>
      </c>
      <c r="P604" s="21">
        <v>7.4098702126625837E-2</v>
      </c>
      <c r="Q604" s="21">
        <v>7.1075987682754874E-2</v>
      </c>
      <c r="R604" s="21">
        <v>6.1015904241000382E-2</v>
      </c>
      <c r="S604" s="21">
        <v>9.9025998187852168E-2</v>
      </c>
      <c r="T604" s="21">
        <v>0</v>
      </c>
      <c r="U604" s="21">
        <v>0.100904922287562</v>
      </c>
      <c r="W604" s="21">
        <v>1.9905603195350501E-2</v>
      </c>
      <c r="X604" s="21">
        <v>0.67077094028753814</v>
      </c>
      <c r="Y604" s="21">
        <v>9.1363903727278775E-2</v>
      </c>
      <c r="Z604" s="21">
        <v>0.1119147327593729</v>
      </c>
      <c r="AA604" s="21">
        <v>2.8856565546471511E-2</v>
      </c>
      <c r="AB604" s="21">
        <v>8.1815509048997412E-2</v>
      </c>
      <c r="AC604" s="21">
        <v>2.0672086053532799E-2</v>
      </c>
      <c r="AD604" s="21">
        <v>4.6591663363628161E-2</v>
      </c>
      <c r="AE604" s="21">
        <v>0</v>
      </c>
      <c r="AG604" s="21">
        <v>9.0041999907611164E-2</v>
      </c>
      <c r="AH604" s="21">
        <v>0.18638084460214829</v>
      </c>
      <c r="AI604" s="21">
        <v>0.1952927701715364</v>
      </c>
      <c r="AJ604" s="21">
        <v>0.12887601505052029</v>
      </c>
      <c r="AK604" s="21">
        <v>0.2266249139532053</v>
      </c>
      <c r="AL604" s="21">
        <v>0.7769632331763795</v>
      </c>
      <c r="AM604" s="21">
        <v>0.1550393717209245</v>
      </c>
    </row>
    <row r="605" spans="2:39" ht="16" x14ac:dyDescent="0.2">
      <c r="B605" s="20" t="s">
        <v>39</v>
      </c>
      <c r="C605" s="21">
        <v>0.24952407177065741</v>
      </c>
      <c r="D605" s="21">
        <v>0.1131215707531429</v>
      </c>
      <c r="E605" s="21">
        <v>0.3725849942306852</v>
      </c>
      <c r="F605" s="21">
        <v>0.29806480168544242</v>
      </c>
      <c r="G605" s="21">
        <v>0.40046791280018562</v>
      </c>
      <c r="H605" s="21">
        <v>0.21240107306315481</v>
      </c>
      <c r="I605" s="21">
        <v>0.11671011859136921</v>
      </c>
      <c r="K605" s="21">
        <v>0.26065176693448572</v>
      </c>
      <c r="L605" s="21">
        <v>0.2415949578789128</v>
      </c>
      <c r="N605" s="21">
        <v>2.789769809572281E-2</v>
      </c>
      <c r="O605" s="21">
        <v>7.8842047441887608E-2</v>
      </c>
      <c r="P605" s="21">
        <v>2.9744743053776099E-2</v>
      </c>
      <c r="Q605" s="21">
        <v>0</v>
      </c>
      <c r="R605" s="21">
        <v>6.5191044306244533E-2</v>
      </c>
      <c r="S605" s="21">
        <v>0.66657860591012097</v>
      </c>
      <c r="T605" s="21">
        <v>0.20281389214344531</v>
      </c>
      <c r="U605" s="21">
        <v>0.1399776028116568</v>
      </c>
      <c r="W605" s="21">
        <v>0</v>
      </c>
      <c r="X605" s="21">
        <v>0.10630681192775381</v>
      </c>
      <c r="Y605" s="21">
        <v>2.7712672065504269E-2</v>
      </c>
      <c r="Z605" s="21">
        <v>4.2412706761115103E-2</v>
      </c>
      <c r="AA605" s="21">
        <v>6.5646820061749406E-2</v>
      </c>
      <c r="AB605" s="21">
        <v>0.72501460731950185</v>
      </c>
      <c r="AC605" s="21">
        <v>5.4500014037298303E-2</v>
      </c>
      <c r="AD605" s="21">
        <v>0.17725787047608221</v>
      </c>
      <c r="AE605" s="21">
        <v>0.157530609980993</v>
      </c>
      <c r="AG605" s="21">
        <v>0.3811141779182417</v>
      </c>
      <c r="AH605" s="21">
        <v>0.26301969874554693</v>
      </c>
      <c r="AI605" s="21">
        <v>0.17798822165398009</v>
      </c>
      <c r="AJ605" s="21">
        <v>0.26572388197453961</v>
      </c>
      <c r="AK605" s="21">
        <v>0.2237430246417379</v>
      </c>
      <c r="AL605" s="21">
        <v>0</v>
      </c>
      <c r="AM605" s="21">
        <v>0.17558256494142849</v>
      </c>
    </row>
    <row r="606" spans="2:39" ht="16" x14ac:dyDescent="0.2">
      <c r="B606" s="20" t="s">
        <v>219</v>
      </c>
      <c r="C606" s="21">
        <v>7.8974363546207321E-2</v>
      </c>
      <c r="D606" s="21">
        <v>7.5451038004845428E-2</v>
      </c>
      <c r="E606" s="21">
        <v>0</v>
      </c>
      <c r="F606" s="21">
        <v>1.7148806774784722E-2</v>
      </c>
      <c r="G606" s="21">
        <v>9.4467879388187445E-2</v>
      </c>
      <c r="H606" s="21">
        <v>9.8737826813579552E-2</v>
      </c>
      <c r="I606" s="21">
        <v>0.15772839192629109</v>
      </c>
      <c r="K606" s="21">
        <v>7.1345796370710216E-2</v>
      </c>
      <c r="L606" s="21">
        <v>8.6928584526253558E-2</v>
      </c>
      <c r="N606" s="21">
        <v>0.47158216507873679</v>
      </c>
      <c r="O606" s="21">
        <v>5.5886030179318202E-2</v>
      </c>
      <c r="P606" s="21">
        <v>0.26932990703116377</v>
      </c>
      <c r="Q606" s="21">
        <v>0</v>
      </c>
      <c r="R606" s="21">
        <v>0</v>
      </c>
      <c r="S606" s="21">
        <v>1.2919010671122661E-2</v>
      </c>
      <c r="T606" s="21">
        <v>0</v>
      </c>
      <c r="U606" s="21">
        <v>9.8415942779837076E-3</v>
      </c>
      <c r="W606" s="21">
        <v>0.74683899428717893</v>
      </c>
      <c r="X606" s="21">
        <v>3.7676745453422852E-2</v>
      </c>
      <c r="Y606" s="21">
        <v>0.1895043547821906</v>
      </c>
      <c r="Z606" s="21">
        <v>0</v>
      </c>
      <c r="AA606" s="21">
        <v>2.315984905041759E-2</v>
      </c>
      <c r="AB606" s="21">
        <v>8.3297177011307944E-3</v>
      </c>
      <c r="AC606" s="21">
        <v>0</v>
      </c>
      <c r="AD606" s="21">
        <v>1.9302486544946248E-2</v>
      </c>
      <c r="AE606" s="21">
        <v>8.2352348002887502E-2</v>
      </c>
      <c r="AG606" s="21">
        <v>3.0639492428224922E-2</v>
      </c>
      <c r="AH606" s="21">
        <v>9.1131670422788441E-2</v>
      </c>
      <c r="AI606" s="21">
        <v>0.11877832080397351</v>
      </c>
      <c r="AJ606" s="21">
        <v>0.15626073550083949</v>
      </c>
      <c r="AK606" s="21">
        <v>2.9440548324241849E-2</v>
      </c>
      <c r="AL606" s="21">
        <v>0</v>
      </c>
      <c r="AM606" s="21">
        <v>1.793047948367317E-2</v>
      </c>
    </row>
    <row r="607" spans="2:39" ht="16" x14ac:dyDescent="0.2">
      <c r="B607" s="20" t="s">
        <v>160</v>
      </c>
      <c r="C607" s="21">
        <v>0.17416384930235851</v>
      </c>
      <c r="D607" s="21">
        <v>0.1287680964119714</v>
      </c>
      <c r="E607" s="21">
        <v>0.14263841532529301</v>
      </c>
      <c r="F607" s="21">
        <v>0.1904796072822805</v>
      </c>
      <c r="G607" s="21">
        <v>0.16839248274388191</v>
      </c>
      <c r="H607" s="21">
        <v>0.17523735577750049</v>
      </c>
      <c r="I607" s="21">
        <v>0.2085803801569345</v>
      </c>
      <c r="K607" s="21">
        <v>0.2390729490504197</v>
      </c>
      <c r="L607" s="21">
        <v>0.1150063801280598</v>
      </c>
      <c r="N607" s="21">
        <v>0.29583637221483572</v>
      </c>
      <c r="O607" s="21">
        <v>0.1127921526074399</v>
      </c>
      <c r="P607" s="21">
        <v>8.099678870908894E-2</v>
      </c>
      <c r="Q607" s="21">
        <v>0.1966674579280572</v>
      </c>
      <c r="R607" s="21">
        <v>0.76596319892784037</v>
      </c>
      <c r="S607" s="21">
        <v>4.2849005532813872E-2</v>
      </c>
      <c r="T607" s="21">
        <v>0</v>
      </c>
      <c r="U607" s="21">
        <v>0.14028023956545399</v>
      </c>
      <c r="W607" s="21">
        <v>0.2053307901639953</v>
      </c>
      <c r="X607" s="21">
        <v>1.495715775730872E-2</v>
      </c>
      <c r="Y607" s="21">
        <v>0</v>
      </c>
      <c r="Z607" s="21">
        <v>0</v>
      </c>
      <c r="AA607" s="21">
        <v>0.76250897965386999</v>
      </c>
      <c r="AB607" s="21">
        <v>4.4936201696149952E-2</v>
      </c>
      <c r="AC607" s="21">
        <v>0.17950561725444791</v>
      </c>
      <c r="AD607" s="21">
        <v>2.427640282071215E-2</v>
      </c>
      <c r="AE607" s="21">
        <v>0.16456023304325429</v>
      </c>
      <c r="AG607" s="21">
        <v>0.16920351229005501</v>
      </c>
      <c r="AH607" s="21">
        <v>0.19054173337054139</v>
      </c>
      <c r="AI607" s="21">
        <v>0.1790866613361157</v>
      </c>
      <c r="AJ607" s="21">
        <v>0.18193746594900839</v>
      </c>
      <c r="AK607" s="21">
        <v>0.16341935716845291</v>
      </c>
      <c r="AL607" s="21">
        <v>0.2230367668236205</v>
      </c>
      <c r="AM607" s="21">
        <v>0.127848750340147</v>
      </c>
    </row>
    <row r="608" spans="2:39" ht="16" x14ac:dyDescent="0.2">
      <c r="B608" s="20" t="s">
        <v>159</v>
      </c>
      <c r="C608" s="21">
        <v>4.7325420604141542E-2</v>
      </c>
      <c r="D608" s="21">
        <v>6.1368896230282161E-2</v>
      </c>
      <c r="E608" s="21">
        <v>1.1594623389917369E-2</v>
      </c>
      <c r="F608" s="21">
        <v>1.6927457290476629E-2</v>
      </c>
      <c r="G608" s="21">
        <v>5.1058540908679159E-2</v>
      </c>
      <c r="H608" s="21">
        <v>8.4985321072670164E-2</v>
      </c>
      <c r="I608" s="21">
        <v>6.0214604032391122E-2</v>
      </c>
      <c r="K608" s="21">
        <v>4.2044825308412297E-2</v>
      </c>
      <c r="L608" s="21">
        <v>5.2757489988521769E-2</v>
      </c>
      <c r="N608" s="21">
        <v>7.3720422029057986E-2</v>
      </c>
      <c r="O608" s="21">
        <v>3.1519452546760127E-2</v>
      </c>
      <c r="P608" s="21">
        <v>0.47293104305653672</v>
      </c>
      <c r="Q608" s="21">
        <v>0</v>
      </c>
      <c r="R608" s="21">
        <v>0</v>
      </c>
      <c r="S608" s="21">
        <v>0</v>
      </c>
      <c r="T608" s="21">
        <v>0</v>
      </c>
      <c r="U608" s="21">
        <v>1.5068245119468259E-2</v>
      </c>
      <c r="W608" s="21">
        <v>0</v>
      </c>
      <c r="X608" s="21">
        <v>3.4219649121050577E-2</v>
      </c>
      <c r="Y608" s="21">
        <v>0.59179863387084197</v>
      </c>
      <c r="Z608" s="21">
        <v>3.2582448548571931E-2</v>
      </c>
      <c r="AA608" s="21">
        <v>0</v>
      </c>
      <c r="AB608" s="21">
        <v>0</v>
      </c>
      <c r="AC608" s="21">
        <v>2.5240909241982881E-2</v>
      </c>
      <c r="AD608" s="21">
        <v>6.1071825277321509E-2</v>
      </c>
      <c r="AE608" s="21">
        <v>0</v>
      </c>
      <c r="AG608" s="21">
        <v>0.1230822150942321</v>
      </c>
      <c r="AH608" s="21">
        <v>3.1489299972951697E-2</v>
      </c>
      <c r="AI608" s="21">
        <v>4.1235777507624367E-2</v>
      </c>
      <c r="AJ608" s="21">
        <v>2.8438766486661309E-2</v>
      </c>
      <c r="AK608" s="21">
        <v>2.66812844976973E-2</v>
      </c>
      <c r="AL608" s="21">
        <v>0</v>
      </c>
      <c r="AM608" s="21">
        <v>3.2252802816708073E-2</v>
      </c>
    </row>
    <row r="609" spans="2:39" ht="16" x14ac:dyDescent="0.2">
      <c r="B609" s="20" t="s">
        <v>220</v>
      </c>
      <c r="C609" s="21">
        <v>7.0835138577671028E-2</v>
      </c>
      <c r="D609" s="21">
        <v>0.13681993423512759</v>
      </c>
      <c r="E609" s="21">
        <v>0.1184281729786263</v>
      </c>
      <c r="F609" s="21">
        <v>9.6062952961744802E-2</v>
      </c>
      <c r="G609" s="21">
        <v>5.3837100726729252E-2</v>
      </c>
      <c r="H609" s="21">
        <v>2.66118553583399E-2</v>
      </c>
      <c r="I609" s="21">
        <v>2.9778314985555571E-2</v>
      </c>
      <c r="K609" s="21">
        <v>3.3899378013880911E-2</v>
      </c>
      <c r="L609" s="21">
        <v>0.10218270028953021</v>
      </c>
      <c r="N609" s="21">
        <v>0</v>
      </c>
      <c r="O609" s="21">
        <v>2.9427786224031041E-2</v>
      </c>
      <c r="P609" s="21">
        <v>0</v>
      </c>
      <c r="Q609" s="21">
        <v>0.7322565543891878</v>
      </c>
      <c r="R609" s="21">
        <v>0</v>
      </c>
      <c r="S609" s="21">
        <v>9.3045527569125944E-2</v>
      </c>
      <c r="T609" s="21">
        <v>5.1615392405407211E-2</v>
      </c>
      <c r="U609" s="21">
        <v>0.1197256962272336</v>
      </c>
      <c r="W609" s="21">
        <v>0</v>
      </c>
      <c r="X609" s="21">
        <v>2.3219912464211252E-2</v>
      </c>
      <c r="Y609" s="21">
        <v>0</v>
      </c>
      <c r="Z609" s="21">
        <v>0.74613206582244318</v>
      </c>
      <c r="AA609" s="21">
        <v>1.7775139977998719E-2</v>
      </c>
      <c r="AB609" s="21">
        <v>4.382912869658305E-2</v>
      </c>
      <c r="AC609" s="21">
        <v>2.955631765716818E-2</v>
      </c>
      <c r="AD609" s="21">
        <v>1.6171367154487842E-2</v>
      </c>
      <c r="AE609" s="21">
        <v>0</v>
      </c>
      <c r="AG609" s="21">
        <v>2.9320485577096891E-2</v>
      </c>
      <c r="AH609" s="21">
        <v>2.4458962855136188E-2</v>
      </c>
      <c r="AI609" s="21">
        <v>0.1166499657809616</v>
      </c>
      <c r="AJ609" s="21">
        <v>5.1715530976502638E-2</v>
      </c>
      <c r="AK609" s="21">
        <v>0.1033832752958703</v>
      </c>
      <c r="AL609" s="21">
        <v>0</v>
      </c>
      <c r="AM609" s="21">
        <v>0.12889669226270201</v>
      </c>
    </row>
    <row r="610" spans="2:39" ht="16" x14ac:dyDescent="0.2">
      <c r="B610" s="20" t="s">
        <v>145</v>
      </c>
      <c r="C610" s="21">
        <v>0.20550543484758491</v>
      </c>
      <c r="D610" s="21">
        <v>0.24135879657291451</v>
      </c>
      <c r="E610" s="21">
        <v>0.20732574146119889</v>
      </c>
      <c r="F610" s="21">
        <v>0.20613217108617271</v>
      </c>
      <c r="G610" s="21">
        <v>0.16109006902566339</v>
      </c>
      <c r="H610" s="21">
        <v>0.20917590263400221</v>
      </c>
      <c r="I610" s="21">
        <v>0.21369327325863341</v>
      </c>
      <c r="K610" s="21">
        <v>0.13978332563856929</v>
      </c>
      <c r="L610" s="21">
        <v>0.26320467450893881</v>
      </c>
      <c r="N610" s="21">
        <v>0.1080183134156015</v>
      </c>
      <c r="O610" s="21">
        <v>0.225074321532549</v>
      </c>
      <c r="P610" s="21">
        <v>7.2898816022808635E-2</v>
      </c>
      <c r="Q610" s="21">
        <v>0</v>
      </c>
      <c r="R610" s="21">
        <v>0.1078298525249148</v>
      </c>
      <c r="S610" s="21">
        <v>8.5581852128964325E-2</v>
      </c>
      <c r="T610" s="21">
        <v>0.74557071545114761</v>
      </c>
      <c r="U610" s="21">
        <v>0.47420169971064169</v>
      </c>
      <c r="W610" s="21">
        <v>2.7924612353475441E-2</v>
      </c>
      <c r="X610" s="21">
        <v>0.1128487829887146</v>
      </c>
      <c r="Y610" s="21">
        <v>9.9620435554184525E-2</v>
      </c>
      <c r="Z610" s="21">
        <v>6.6958046108496733E-2</v>
      </c>
      <c r="AA610" s="21">
        <v>0.1020526457094928</v>
      </c>
      <c r="AB610" s="21">
        <v>9.6074835537636988E-2</v>
      </c>
      <c r="AC610" s="21">
        <v>0.69052505575556977</v>
      </c>
      <c r="AD610" s="21">
        <v>0.65532838436282193</v>
      </c>
      <c r="AE610" s="21">
        <v>0.59555680897286534</v>
      </c>
      <c r="AG610" s="21">
        <v>0.17659811678453821</v>
      </c>
      <c r="AH610" s="21">
        <v>0.2129777900308871</v>
      </c>
      <c r="AI610" s="21">
        <v>0.17096828274580839</v>
      </c>
      <c r="AJ610" s="21">
        <v>0.18704760406192841</v>
      </c>
      <c r="AK610" s="21">
        <v>0.22670759611879429</v>
      </c>
      <c r="AL610" s="21">
        <v>0</v>
      </c>
      <c r="AM610" s="21">
        <v>0.36244933843441668</v>
      </c>
    </row>
    <row r="612" spans="2:39" ht="64" x14ac:dyDescent="0.2">
      <c r="B612" s="17" t="s">
        <v>222</v>
      </c>
    </row>
    <row r="613" spans="2:39" ht="16" x14ac:dyDescent="0.2">
      <c r="B613" s="18" t="s">
        <v>18</v>
      </c>
    </row>
    <row r="614" spans="2:39" x14ac:dyDescent="0.2">
      <c r="B614" s="13" t="s">
        <v>53</v>
      </c>
      <c r="C614" s="19">
        <v>406</v>
      </c>
      <c r="D614" s="19">
        <v>16</v>
      </c>
      <c r="E614" s="19">
        <v>63</v>
      </c>
      <c r="F614" s="19">
        <v>86</v>
      </c>
      <c r="G614" s="19">
        <v>73</v>
      </c>
      <c r="H614" s="19">
        <v>87</v>
      </c>
      <c r="I614" s="19">
        <v>81</v>
      </c>
      <c r="K614" s="19">
        <v>185</v>
      </c>
      <c r="L614" s="19">
        <v>219</v>
      </c>
      <c r="N614" s="19">
        <v>33</v>
      </c>
      <c r="O614" s="19">
        <v>99</v>
      </c>
      <c r="P614" s="19">
        <v>23</v>
      </c>
      <c r="Q614" s="19">
        <v>12</v>
      </c>
      <c r="R614" s="19">
        <v>38</v>
      </c>
      <c r="S614" s="19">
        <v>132</v>
      </c>
      <c r="T614" s="19">
        <v>15</v>
      </c>
      <c r="U614" s="19">
        <v>54</v>
      </c>
      <c r="W614" s="19">
        <v>28</v>
      </c>
      <c r="X614" s="19">
        <v>72</v>
      </c>
      <c r="Y614" s="19">
        <v>18</v>
      </c>
      <c r="Z614" s="19">
        <v>21</v>
      </c>
      <c r="AA614" s="19">
        <v>69</v>
      </c>
      <c r="AB614" s="19">
        <v>124</v>
      </c>
      <c r="AC614" s="19">
        <v>27</v>
      </c>
      <c r="AD614" s="19">
        <v>40</v>
      </c>
      <c r="AE614" s="19">
        <v>7</v>
      </c>
      <c r="AG614" s="19">
        <v>74</v>
      </c>
      <c r="AH614" s="19">
        <v>89</v>
      </c>
      <c r="AI614" s="19">
        <v>84</v>
      </c>
      <c r="AJ614" s="19">
        <v>54</v>
      </c>
      <c r="AK614" s="19">
        <v>73</v>
      </c>
      <c r="AL614" s="19">
        <v>3</v>
      </c>
      <c r="AM614" s="19">
        <v>29</v>
      </c>
    </row>
    <row r="615" spans="2:39" x14ac:dyDescent="0.2">
      <c r="B615" s="15" t="s">
        <v>54</v>
      </c>
      <c r="C615" s="19">
        <v>406</v>
      </c>
      <c r="D615" s="19">
        <v>44</v>
      </c>
      <c r="E615" s="19">
        <v>69</v>
      </c>
      <c r="F615" s="19">
        <v>69</v>
      </c>
      <c r="G615" s="19">
        <v>62</v>
      </c>
      <c r="H615" s="19">
        <v>65</v>
      </c>
      <c r="I615" s="19">
        <v>96</v>
      </c>
      <c r="K615" s="19">
        <v>196</v>
      </c>
      <c r="L615" s="19">
        <v>208</v>
      </c>
      <c r="N615" s="19">
        <v>37</v>
      </c>
      <c r="O615" s="19">
        <v>101</v>
      </c>
      <c r="P615" s="19">
        <v>26</v>
      </c>
      <c r="Q615" s="19">
        <v>10</v>
      </c>
      <c r="R615" s="19">
        <v>41</v>
      </c>
      <c r="S615" s="19">
        <v>116</v>
      </c>
      <c r="T615" s="19">
        <v>17</v>
      </c>
      <c r="U615" s="19">
        <v>59</v>
      </c>
      <c r="W615" s="19">
        <v>28</v>
      </c>
      <c r="X615" s="19">
        <v>78</v>
      </c>
      <c r="Y615" s="19">
        <v>21</v>
      </c>
      <c r="Z615" s="19">
        <v>26</v>
      </c>
      <c r="AA615" s="19">
        <v>66</v>
      </c>
      <c r="AB615" s="19">
        <v>107</v>
      </c>
      <c r="AC615" s="19">
        <v>35</v>
      </c>
      <c r="AD615" s="19">
        <v>36</v>
      </c>
      <c r="AE615" s="19">
        <v>9</v>
      </c>
      <c r="AG615" s="19">
        <v>67</v>
      </c>
      <c r="AH615" s="19">
        <v>87</v>
      </c>
      <c r="AI615" s="19">
        <v>88</v>
      </c>
      <c r="AJ615" s="19">
        <v>57</v>
      </c>
      <c r="AK615" s="19">
        <v>77</v>
      </c>
      <c r="AL615" s="19">
        <v>3</v>
      </c>
      <c r="AM615" s="19">
        <v>28</v>
      </c>
    </row>
    <row r="616" spans="2:39" ht="16" x14ac:dyDescent="0.2">
      <c r="B616" s="20" t="s">
        <v>148</v>
      </c>
      <c r="C616" s="21">
        <v>0.1901920654421925</v>
      </c>
      <c r="D616" s="21">
        <v>0.19162907267858001</v>
      </c>
      <c r="E616" s="21">
        <v>0.21830370955777409</v>
      </c>
      <c r="F616" s="21">
        <v>0.21986560914591899</v>
      </c>
      <c r="G616" s="21">
        <v>0.13169124192167611</v>
      </c>
      <c r="H616" s="21">
        <v>0.16337344197542569</v>
      </c>
      <c r="I616" s="21">
        <v>0.2043063811447976</v>
      </c>
      <c r="K616" s="21">
        <v>0.24180434915821969</v>
      </c>
      <c r="L616" s="21">
        <v>0.1436739756773811</v>
      </c>
      <c r="N616" s="21">
        <v>7.4446448681098926E-2</v>
      </c>
      <c r="O616" s="21">
        <v>0.50346593751843238</v>
      </c>
      <c r="P616" s="21">
        <v>0.18677855415878669</v>
      </c>
      <c r="Q616" s="21">
        <v>7.1075987682754874E-2</v>
      </c>
      <c r="R616" s="21">
        <v>0</v>
      </c>
      <c r="S616" s="21">
        <v>7.7940758897965687E-2</v>
      </c>
      <c r="T616" s="21">
        <v>7.6298712590192289E-2</v>
      </c>
      <c r="U616" s="21">
        <v>0.13080870970535999</v>
      </c>
      <c r="W616" s="21">
        <v>0</v>
      </c>
      <c r="X616" s="21">
        <v>0.73936943461128224</v>
      </c>
      <c r="Y616" s="21">
        <v>0.13811855026121381</v>
      </c>
      <c r="Z616" s="21">
        <v>3.3330197586408442E-2</v>
      </c>
      <c r="AA616" s="21">
        <v>4.7923440588465448E-2</v>
      </c>
      <c r="AB616" s="21">
        <v>9.0270696026372985E-2</v>
      </c>
      <c r="AC616" s="21">
        <v>2.0672086053532799E-2</v>
      </c>
      <c r="AD616" s="21">
        <v>7.022407739349526E-2</v>
      </c>
      <c r="AE616" s="21">
        <v>0</v>
      </c>
      <c r="AG616" s="21">
        <v>0.154030454997343</v>
      </c>
      <c r="AH616" s="21">
        <v>0.17659529916550579</v>
      </c>
      <c r="AI616" s="21">
        <v>0.21866538803105151</v>
      </c>
      <c r="AJ616" s="21">
        <v>0.19740992328994239</v>
      </c>
      <c r="AK616" s="21">
        <v>0.17567273827346541</v>
      </c>
      <c r="AL616" s="21">
        <v>0.7769632331763795</v>
      </c>
      <c r="AM616" s="21">
        <v>0.1983464602584474</v>
      </c>
    </row>
    <row r="617" spans="2:39" ht="16" x14ac:dyDescent="0.2">
      <c r="B617" s="20" t="s">
        <v>39</v>
      </c>
      <c r="C617" s="21">
        <v>0.25175770091182759</v>
      </c>
      <c r="D617" s="21">
        <v>0.18708052872166189</v>
      </c>
      <c r="E617" s="21">
        <v>0.38215316382686959</v>
      </c>
      <c r="F617" s="21">
        <v>0.30987584688839298</v>
      </c>
      <c r="G617" s="21">
        <v>0.30330684971153538</v>
      </c>
      <c r="H617" s="21">
        <v>0.19113647522079269</v>
      </c>
      <c r="I617" s="21">
        <v>0.15446298390478519</v>
      </c>
      <c r="K617" s="21">
        <v>0.22918456418280839</v>
      </c>
      <c r="L617" s="21">
        <v>0.27547646722135488</v>
      </c>
      <c r="N617" s="21">
        <v>0.1016181201247808</v>
      </c>
      <c r="O617" s="21">
        <v>9.3010903528991815E-2</v>
      </c>
      <c r="P617" s="21">
        <v>2.9744743053776099E-2</v>
      </c>
      <c r="Q617" s="21">
        <v>0.14242257625128901</v>
      </c>
      <c r="R617" s="21">
        <v>0</v>
      </c>
      <c r="S617" s="21">
        <v>0.64490327711193474</v>
      </c>
      <c r="T617" s="21">
        <v>0.1309786634171515</v>
      </c>
      <c r="U617" s="21">
        <v>0.17019492761821289</v>
      </c>
      <c r="W617" s="21">
        <v>0</v>
      </c>
      <c r="X617" s="21">
        <v>9.0517904269758989E-2</v>
      </c>
      <c r="Y617" s="21">
        <v>0.12638583173448051</v>
      </c>
      <c r="Z617" s="21">
        <v>0.37645809355302418</v>
      </c>
      <c r="AA617" s="21">
        <v>3.6306487834832132E-2</v>
      </c>
      <c r="AB617" s="21">
        <v>0.70014566737789108</v>
      </c>
      <c r="AC617" s="21">
        <v>3.1921873215563043E-2</v>
      </c>
      <c r="AD617" s="21">
        <v>0.12324345837708001</v>
      </c>
      <c r="AE617" s="21">
        <v>0</v>
      </c>
      <c r="AG617" s="21">
        <v>0.29432283007386417</v>
      </c>
      <c r="AH617" s="21">
        <v>0.2266343290900118</v>
      </c>
      <c r="AI617" s="21">
        <v>0.19671676414825659</v>
      </c>
      <c r="AJ617" s="21">
        <v>0.29123874012614109</v>
      </c>
      <c r="AK617" s="21">
        <v>0.31978148397684802</v>
      </c>
      <c r="AL617" s="21">
        <v>0</v>
      </c>
      <c r="AM617" s="21">
        <v>0.15659427080257499</v>
      </c>
    </row>
    <row r="618" spans="2:39" ht="16" x14ac:dyDescent="0.2">
      <c r="B618" s="20" t="s">
        <v>219</v>
      </c>
      <c r="C618" s="21">
        <v>8.9864871299673479E-2</v>
      </c>
      <c r="D618" s="21">
        <v>0</v>
      </c>
      <c r="E618" s="21">
        <v>0</v>
      </c>
      <c r="F618" s="21">
        <v>1.8999879265559169E-2</v>
      </c>
      <c r="G618" s="21">
        <v>0.10126747661415809</v>
      </c>
      <c r="H618" s="21">
        <v>0.1205474194971039</v>
      </c>
      <c r="I618" s="21">
        <v>0.21746563444788419</v>
      </c>
      <c r="K618" s="21">
        <v>8.2889772876506007E-2</v>
      </c>
      <c r="L618" s="21">
        <v>9.7315559818493547E-2</v>
      </c>
      <c r="N618" s="21">
        <v>0.46890095473256432</v>
      </c>
      <c r="O618" s="21">
        <v>6.6381331304539368E-2</v>
      </c>
      <c r="P618" s="21">
        <v>0.19269178119946331</v>
      </c>
      <c r="Q618" s="21">
        <v>7.1075987682754874E-2</v>
      </c>
      <c r="R618" s="21">
        <v>0.1185882922733117</v>
      </c>
      <c r="S618" s="21">
        <v>1.7523514133748901E-2</v>
      </c>
      <c r="T618" s="21">
        <v>0</v>
      </c>
      <c r="U618" s="21">
        <v>0</v>
      </c>
      <c r="W618" s="21">
        <v>0.80973862007503083</v>
      </c>
      <c r="X618" s="21">
        <v>4.9136118769014088E-2</v>
      </c>
      <c r="Y618" s="21">
        <v>0.1181374605039431</v>
      </c>
      <c r="Z618" s="21">
        <v>0</v>
      </c>
      <c r="AA618" s="21">
        <v>7.5077909166540058E-2</v>
      </c>
      <c r="AB618" s="21">
        <v>1.332704363846033E-2</v>
      </c>
      <c r="AC618" s="21">
        <v>0</v>
      </c>
      <c r="AD618" s="21">
        <v>0</v>
      </c>
      <c r="AE618" s="21">
        <v>8.2352348002887502E-2</v>
      </c>
      <c r="AG618" s="21">
        <v>0.1193254424077225</v>
      </c>
      <c r="AH618" s="21">
        <v>9.5090724724838413E-2</v>
      </c>
      <c r="AI618" s="21">
        <v>8.9018092865900983E-2</v>
      </c>
      <c r="AJ618" s="21">
        <v>0.15626073550083949</v>
      </c>
      <c r="AK618" s="21">
        <v>3.8686912316697727E-2</v>
      </c>
      <c r="AL618" s="21">
        <v>0</v>
      </c>
      <c r="AM618" s="21">
        <v>1.793047948367317E-2</v>
      </c>
    </row>
    <row r="619" spans="2:39" ht="16" x14ac:dyDescent="0.2">
      <c r="B619" s="20" t="s">
        <v>160</v>
      </c>
      <c r="C619" s="21">
        <v>0.15232518917297719</v>
      </c>
      <c r="D619" s="21">
        <v>0.2042191344168168</v>
      </c>
      <c r="E619" s="21">
        <v>0.1148561713420949</v>
      </c>
      <c r="F619" s="21">
        <v>0.1993815381919693</v>
      </c>
      <c r="G619" s="21">
        <v>0.12963353741197689</v>
      </c>
      <c r="H619" s="21">
        <v>0.15262556332643251</v>
      </c>
      <c r="I619" s="21">
        <v>0.13602258360298669</v>
      </c>
      <c r="K619" s="21">
        <v>0.17166807755723379</v>
      </c>
      <c r="L619" s="21">
        <v>0.13570779206260969</v>
      </c>
      <c r="N619" s="21">
        <v>0.28214608159945048</v>
      </c>
      <c r="O619" s="21">
        <v>6.7184954366746458E-2</v>
      </c>
      <c r="P619" s="21">
        <v>0.15232738437101201</v>
      </c>
      <c r="Q619" s="21">
        <v>0.12559147024530229</v>
      </c>
      <c r="R619" s="21">
        <v>0.65675956272076574</v>
      </c>
      <c r="S619" s="21">
        <v>3.3830647657855407E-2</v>
      </c>
      <c r="T619" s="21">
        <v>0</v>
      </c>
      <c r="U619" s="21">
        <v>0.14961305350972459</v>
      </c>
      <c r="W619" s="21">
        <v>9.014887271825614E-2</v>
      </c>
      <c r="X619" s="21">
        <v>8.8622935136526519E-3</v>
      </c>
      <c r="Y619" s="21">
        <v>0.1553872202245479</v>
      </c>
      <c r="Z619" s="21">
        <v>2.325772632924037E-2</v>
      </c>
      <c r="AA619" s="21">
        <v>0.67392348257692225</v>
      </c>
      <c r="AB619" s="21">
        <v>2.2329554374812152E-2</v>
      </c>
      <c r="AC619" s="21">
        <v>0.15900292705118951</v>
      </c>
      <c r="AD619" s="21">
        <v>2.427640282071215E-2</v>
      </c>
      <c r="AE619" s="21">
        <v>0.157530609980993</v>
      </c>
      <c r="AG619" s="21">
        <v>0.1705389907314705</v>
      </c>
      <c r="AH619" s="21">
        <v>0.15198691192371069</v>
      </c>
      <c r="AI619" s="21">
        <v>0.18222521650141441</v>
      </c>
      <c r="AJ619" s="21">
        <v>0.118973913472395</v>
      </c>
      <c r="AK619" s="21">
        <v>0.14134486223475931</v>
      </c>
      <c r="AL619" s="21">
        <v>0</v>
      </c>
      <c r="AM619" s="21">
        <v>0.127848750340147</v>
      </c>
    </row>
    <row r="620" spans="2:39" ht="16" x14ac:dyDescent="0.2">
      <c r="B620" s="20" t="s">
        <v>159</v>
      </c>
      <c r="C620" s="21">
        <v>4.9214267927710283E-2</v>
      </c>
      <c r="D620" s="21">
        <v>6.1368896230282161E-2</v>
      </c>
      <c r="E620" s="21">
        <v>2.8428560706853751E-2</v>
      </c>
      <c r="F620" s="21">
        <v>1.978076727286799E-2</v>
      </c>
      <c r="G620" s="21">
        <v>6.0530095067588448E-2</v>
      </c>
      <c r="H620" s="21">
        <v>9.7999728719697823E-2</v>
      </c>
      <c r="I620" s="21">
        <v>3.9182510780845101E-2</v>
      </c>
      <c r="K620" s="21">
        <v>5.0554401588858253E-2</v>
      </c>
      <c r="L620" s="21">
        <v>4.8452367848891183E-2</v>
      </c>
      <c r="N620" s="21">
        <v>1.8791780156333392E-2</v>
      </c>
      <c r="O620" s="21">
        <v>3.4315609109980043E-2</v>
      </c>
      <c r="P620" s="21">
        <v>0.31086589977363149</v>
      </c>
      <c r="Q620" s="21">
        <v>0</v>
      </c>
      <c r="R620" s="21">
        <v>4.7824445604443787E-2</v>
      </c>
      <c r="S620" s="21">
        <v>1.8229048449806461E-2</v>
      </c>
      <c r="T620" s="21">
        <v>0</v>
      </c>
      <c r="U620" s="21">
        <v>6.0845006811970213E-2</v>
      </c>
      <c r="W620" s="21">
        <v>2.4142888713004039E-2</v>
      </c>
      <c r="X620" s="21">
        <v>0</v>
      </c>
      <c r="Y620" s="21">
        <v>0.38547862759044371</v>
      </c>
      <c r="Z620" s="21">
        <v>0.1032713609116965</v>
      </c>
      <c r="AA620" s="21">
        <v>3.588572884063073E-2</v>
      </c>
      <c r="AB620" s="21">
        <v>8.9315588762631827E-3</v>
      </c>
      <c r="AC620" s="21">
        <v>2.5240909241982881E-2</v>
      </c>
      <c r="AD620" s="21">
        <v>0.116055439060645</v>
      </c>
      <c r="AE620" s="21">
        <v>0</v>
      </c>
      <c r="AG620" s="21">
        <v>3.5682345246943102E-2</v>
      </c>
      <c r="AH620" s="21">
        <v>7.3575642987364756E-2</v>
      </c>
      <c r="AI620" s="21">
        <v>3.2183576602201218E-2</v>
      </c>
      <c r="AJ620" s="21">
        <v>2.129310985663176E-2</v>
      </c>
      <c r="AK620" s="21">
        <v>4.6361661073597467E-2</v>
      </c>
      <c r="AL620" s="21">
        <v>0</v>
      </c>
      <c r="AM620" s="21">
        <v>0.13023560418142341</v>
      </c>
    </row>
    <row r="621" spans="2:39" ht="16" x14ac:dyDescent="0.2">
      <c r="B621" s="20" t="s">
        <v>220</v>
      </c>
      <c r="C621" s="21">
        <v>3.6733890541115623E-2</v>
      </c>
      <c r="D621" s="21">
        <v>0</v>
      </c>
      <c r="E621" s="21">
        <v>6.8256387553356293E-2</v>
      </c>
      <c r="F621" s="21">
        <v>5.4710434397309007E-2</v>
      </c>
      <c r="G621" s="21">
        <v>2.6143312785304729E-2</v>
      </c>
      <c r="H621" s="21">
        <v>4.820291795185036E-2</v>
      </c>
      <c r="I621" s="21">
        <v>1.7225102210610001E-2</v>
      </c>
      <c r="K621" s="21">
        <v>2.063392956153861E-2</v>
      </c>
      <c r="L621" s="21">
        <v>4.8185336520133147E-2</v>
      </c>
      <c r="N621" s="21">
        <v>0</v>
      </c>
      <c r="O621" s="21">
        <v>9.4343715619735532E-3</v>
      </c>
      <c r="P621" s="21">
        <v>0</v>
      </c>
      <c r="Q621" s="21">
        <v>0.58983397813789884</v>
      </c>
      <c r="R621" s="21">
        <v>0</v>
      </c>
      <c r="S621" s="21">
        <v>5.4606079999944428E-2</v>
      </c>
      <c r="T621" s="21">
        <v>0</v>
      </c>
      <c r="U621" s="21">
        <v>3.275619901394794E-2</v>
      </c>
      <c r="W621" s="21">
        <v>3.3473486769801747E-2</v>
      </c>
      <c r="X621" s="21">
        <v>1.1459373315591241E-2</v>
      </c>
      <c r="Y621" s="21">
        <v>0</v>
      </c>
      <c r="Z621" s="21">
        <v>0.36414212696256182</v>
      </c>
      <c r="AA621" s="21">
        <v>0</v>
      </c>
      <c r="AB621" s="21">
        <v>2.3613863902750401E-2</v>
      </c>
      <c r="AC621" s="21">
        <v>2.955631765716818E-2</v>
      </c>
      <c r="AD621" s="21">
        <v>0</v>
      </c>
      <c r="AE621" s="21">
        <v>0</v>
      </c>
      <c r="AG621" s="21">
        <v>1.412865873754666E-2</v>
      </c>
      <c r="AH621" s="21">
        <v>0</v>
      </c>
      <c r="AI621" s="21">
        <v>9.1520263864991819E-2</v>
      </c>
      <c r="AJ621" s="21">
        <v>2.4443823302533779E-2</v>
      </c>
      <c r="AK621" s="21">
        <v>3.3295682844174487E-2</v>
      </c>
      <c r="AL621" s="21">
        <v>0.2230367668236205</v>
      </c>
      <c r="AM621" s="21">
        <v>4.9902185036840137E-2</v>
      </c>
    </row>
    <row r="622" spans="2:39" ht="16" x14ac:dyDescent="0.2">
      <c r="B622" s="20" t="s">
        <v>145</v>
      </c>
      <c r="C622" s="21">
        <v>0.22991201470450329</v>
      </c>
      <c r="D622" s="21">
        <v>0.35570236795265903</v>
      </c>
      <c r="E622" s="21">
        <v>0.1880020070130517</v>
      </c>
      <c r="F622" s="21">
        <v>0.1773859248379823</v>
      </c>
      <c r="G622" s="21">
        <v>0.2474274864877605</v>
      </c>
      <c r="H622" s="21">
        <v>0.2261144533086972</v>
      </c>
      <c r="I622" s="21">
        <v>0.23133480390809111</v>
      </c>
      <c r="K622" s="21">
        <v>0.20326490507483491</v>
      </c>
      <c r="L622" s="21">
        <v>0.25118850085113642</v>
      </c>
      <c r="N622" s="21">
        <v>5.4096614705772018E-2</v>
      </c>
      <c r="O622" s="21">
        <v>0.2262068926093363</v>
      </c>
      <c r="P622" s="21">
        <v>0.12759163744333041</v>
      </c>
      <c r="Q622" s="21">
        <v>0</v>
      </c>
      <c r="R622" s="21">
        <v>0.17682769940147891</v>
      </c>
      <c r="S622" s="21">
        <v>0.15296667374874429</v>
      </c>
      <c r="T622" s="21">
        <v>0.79272262399265636</v>
      </c>
      <c r="U622" s="21">
        <v>0.45578210334078439</v>
      </c>
      <c r="W622" s="21">
        <v>4.2496131723907198E-2</v>
      </c>
      <c r="X622" s="21">
        <v>0.1006548755207009</v>
      </c>
      <c r="Y622" s="21">
        <v>7.6492309685371199E-2</v>
      </c>
      <c r="Z622" s="21">
        <v>9.9540494657068657E-2</v>
      </c>
      <c r="AA622" s="21">
        <v>0.13088295099260919</v>
      </c>
      <c r="AB622" s="21">
        <v>0.1413816158034501</v>
      </c>
      <c r="AC622" s="21">
        <v>0.73360588678056349</v>
      </c>
      <c r="AD622" s="21">
        <v>0.66620062234806765</v>
      </c>
      <c r="AE622" s="21">
        <v>0.76011704201611963</v>
      </c>
      <c r="AG622" s="21">
        <v>0.2119712778051101</v>
      </c>
      <c r="AH622" s="21">
        <v>0.2761170921085685</v>
      </c>
      <c r="AI622" s="21">
        <v>0.18967069798618341</v>
      </c>
      <c r="AJ622" s="21">
        <v>0.19037975445151639</v>
      </c>
      <c r="AK622" s="21">
        <v>0.24485665928045749</v>
      </c>
      <c r="AL622" s="21">
        <v>0</v>
      </c>
      <c r="AM622" s="21">
        <v>0.31914224989689383</v>
      </c>
    </row>
    <row r="624" spans="2:39" ht="48" x14ac:dyDescent="0.2">
      <c r="B624" s="17" t="s">
        <v>223</v>
      </c>
    </row>
    <row r="625" spans="2:39" ht="16" x14ac:dyDescent="0.2">
      <c r="B625" s="18" t="s">
        <v>18</v>
      </c>
    </row>
    <row r="626" spans="2:39" x14ac:dyDescent="0.2">
      <c r="B626" s="13" t="s">
        <v>53</v>
      </c>
      <c r="C626" s="19">
        <v>406</v>
      </c>
      <c r="D626" s="19">
        <v>16</v>
      </c>
      <c r="E626" s="19">
        <v>63</v>
      </c>
      <c r="F626" s="19">
        <v>86</v>
      </c>
      <c r="G626" s="19">
        <v>73</v>
      </c>
      <c r="H626" s="19">
        <v>87</v>
      </c>
      <c r="I626" s="19">
        <v>81</v>
      </c>
      <c r="K626" s="19">
        <v>185</v>
      </c>
      <c r="L626" s="19">
        <v>219</v>
      </c>
      <c r="N626" s="19">
        <v>33</v>
      </c>
      <c r="O626" s="19">
        <v>99</v>
      </c>
      <c r="P626" s="19">
        <v>23</v>
      </c>
      <c r="Q626" s="19">
        <v>12</v>
      </c>
      <c r="R626" s="19">
        <v>38</v>
      </c>
      <c r="S626" s="19">
        <v>132</v>
      </c>
      <c r="T626" s="19">
        <v>15</v>
      </c>
      <c r="U626" s="19">
        <v>54</v>
      </c>
      <c r="W626" s="19">
        <v>28</v>
      </c>
      <c r="X626" s="19">
        <v>72</v>
      </c>
      <c r="Y626" s="19">
        <v>18</v>
      </c>
      <c r="Z626" s="19">
        <v>21</v>
      </c>
      <c r="AA626" s="19">
        <v>69</v>
      </c>
      <c r="AB626" s="19">
        <v>124</v>
      </c>
      <c r="AC626" s="19">
        <v>27</v>
      </c>
      <c r="AD626" s="19">
        <v>40</v>
      </c>
      <c r="AE626" s="19">
        <v>7</v>
      </c>
      <c r="AG626" s="19">
        <v>74</v>
      </c>
      <c r="AH626" s="19">
        <v>89</v>
      </c>
      <c r="AI626" s="19">
        <v>84</v>
      </c>
      <c r="AJ626" s="19">
        <v>54</v>
      </c>
      <c r="AK626" s="19">
        <v>73</v>
      </c>
      <c r="AL626" s="19">
        <v>3</v>
      </c>
      <c r="AM626" s="19">
        <v>29</v>
      </c>
    </row>
    <row r="627" spans="2:39" x14ac:dyDescent="0.2">
      <c r="B627" s="15" t="s">
        <v>54</v>
      </c>
      <c r="C627" s="19">
        <v>406</v>
      </c>
      <c r="D627" s="19">
        <v>44</v>
      </c>
      <c r="E627" s="19">
        <v>69</v>
      </c>
      <c r="F627" s="19">
        <v>69</v>
      </c>
      <c r="G627" s="19">
        <v>62</v>
      </c>
      <c r="H627" s="19">
        <v>65</v>
      </c>
      <c r="I627" s="19">
        <v>96</v>
      </c>
      <c r="K627" s="19">
        <v>196</v>
      </c>
      <c r="L627" s="19">
        <v>208</v>
      </c>
      <c r="N627" s="19">
        <v>37</v>
      </c>
      <c r="O627" s="19">
        <v>101</v>
      </c>
      <c r="P627" s="19">
        <v>26</v>
      </c>
      <c r="Q627" s="19">
        <v>10</v>
      </c>
      <c r="R627" s="19">
        <v>41</v>
      </c>
      <c r="S627" s="19">
        <v>116</v>
      </c>
      <c r="T627" s="19">
        <v>17</v>
      </c>
      <c r="U627" s="19">
        <v>59</v>
      </c>
      <c r="W627" s="19">
        <v>28</v>
      </c>
      <c r="X627" s="19">
        <v>78</v>
      </c>
      <c r="Y627" s="19">
        <v>21</v>
      </c>
      <c r="Z627" s="19">
        <v>26</v>
      </c>
      <c r="AA627" s="19">
        <v>66</v>
      </c>
      <c r="AB627" s="19">
        <v>107</v>
      </c>
      <c r="AC627" s="19">
        <v>35</v>
      </c>
      <c r="AD627" s="19">
        <v>36</v>
      </c>
      <c r="AE627" s="19">
        <v>9</v>
      </c>
      <c r="AG627" s="19">
        <v>67</v>
      </c>
      <c r="AH627" s="19">
        <v>87</v>
      </c>
      <c r="AI627" s="19">
        <v>88</v>
      </c>
      <c r="AJ627" s="19">
        <v>57</v>
      </c>
      <c r="AK627" s="19">
        <v>77</v>
      </c>
      <c r="AL627" s="19">
        <v>3</v>
      </c>
      <c r="AM627" s="19">
        <v>28</v>
      </c>
    </row>
    <row r="628" spans="2:39" ht="16" x14ac:dyDescent="0.2">
      <c r="B628" s="20" t="s">
        <v>148</v>
      </c>
      <c r="C628" s="21">
        <v>0.16274273931308139</v>
      </c>
      <c r="D628" s="21">
        <v>0.20151537379572609</v>
      </c>
      <c r="E628" s="21">
        <v>0.19624102644018371</v>
      </c>
      <c r="F628" s="21">
        <v>0.1845138647894754</v>
      </c>
      <c r="G628" s="21">
        <v>5.5136185857979372E-2</v>
      </c>
      <c r="H628" s="21">
        <v>0.16127425535268611</v>
      </c>
      <c r="I628" s="21">
        <v>0.17629164786278331</v>
      </c>
      <c r="K628" s="21">
        <v>0.18850358346826679</v>
      </c>
      <c r="L628" s="21">
        <v>0.14020756210183061</v>
      </c>
      <c r="N628" s="21">
        <v>6.9760705607873258E-2</v>
      </c>
      <c r="O628" s="21">
        <v>0.41049128617299169</v>
      </c>
      <c r="P628" s="21">
        <v>0.18677855415878669</v>
      </c>
      <c r="Q628" s="21">
        <v>0</v>
      </c>
      <c r="R628" s="21">
        <v>2.1351661495549162E-2</v>
      </c>
      <c r="S628" s="21">
        <v>7.3440041250713337E-2</v>
      </c>
      <c r="T628" s="21">
        <v>0</v>
      </c>
      <c r="U628" s="21">
        <v>0.13159339770701911</v>
      </c>
      <c r="W628" s="21">
        <v>0</v>
      </c>
      <c r="X628" s="21">
        <v>0.64589782603078583</v>
      </c>
      <c r="Y628" s="21">
        <v>0.13811855026121381</v>
      </c>
      <c r="Z628" s="21">
        <v>0.1032713609116965</v>
      </c>
      <c r="AA628" s="21">
        <v>2.8856565546471511E-2</v>
      </c>
      <c r="AB628" s="21">
        <v>5.0146699884184659E-2</v>
      </c>
      <c r="AC628" s="21">
        <v>0</v>
      </c>
      <c r="AD628" s="21">
        <v>4.7083224389710653E-2</v>
      </c>
      <c r="AE628" s="21">
        <v>0.157530609980993</v>
      </c>
      <c r="AG628" s="21">
        <v>0.16030519446652139</v>
      </c>
      <c r="AH628" s="21">
        <v>0.13748338639762461</v>
      </c>
      <c r="AI628" s="21">
        <v>0.20479983016915421</v>
      </c>
      <c r="AJ628" s="21">
        <v>0.14805932995621349</v>
      </c>
      <c r="AK628" s="21">
        <v>0.1019410567983659</v>
      </c>
      <c r="AL628" s="21">
        <v>0.7769632331763795</v>
      </c>
      <c r="AM628" s="21">
        <v>0.25302217308563979</v>
      </c>
    </row>
    <row r="629" spans="2:39" ht="16" x14ac:dyDescent="0.2">
      <c r="B629" s="20" t="s">
        <v>39</v>
      </c>
      <c r="C629" s="21">
        <v>0.19646573294931449</v>
      </c>
      <c r="D629" s="21">
        <v>5.0260594486534312E-2</v>
      </c>
      <c r="E629" s="21">
        <v>0.27445361910274702</v>
      </c>
      <c r="F629" s="21">
        <v>0.30118317696591579</v>
      </c>
      <c r="G629" s="21">
        <v>0.31666347349764751</v>
      </c>
      <c r="H629" s="21">
        <v>0.142314383250603</v>
      </c>
      <c r="I629" s="21">
        <v>9.1305771220566184E-2</v>
      </c>
      <c r="K629" s="21">
        <v>0.18172848708155689</v>
      </c>
      <c r="L629" s="21">
        <v>0.21227425930470309</v>
      </c>
      <c r="N629" s="21">
        <v>2.6202709275433771E-2</v>
      </c>
      <c r="O629" s="21">
        <v>5.6718540826343887E-2</v>
      </c>
      <c r="P629" s="21">
        <v>2.9744743053776099E-2</v>
      </c>
      <c r="Q629" s="21">
        <v>0</v>
      </c>
      <c r="R629" s="21">
        <v>0</v>
      </c>
      <c r="S629" s="21">
        <v>0.56291606993940058</v>
      </c>
      <c r="T629" s="21">
        <v>0.1309786634171515</v>
      </c>
      <c r="U629" s="21">
        <v>8.2823919231080775E-2</v>
      </c>
      <c r="W629" s="21">
        <v>3.3664138721992663E-2</v>
      </c>
      <c r="X629" s="21">
        <v>6.1065245707247633E-2</v>
      </c>
      <c r="Y629" s="21">
        <v>0</v>
      </c>
      <c r="Z629" s="21">
        <v>4.2412706761115103E-2</v>
      </c>
      <c r="AA629" s="21">
        <v>2.53362868822881E-2</v>
      </c>
      <c r="AB629" s="21">
        <v>0.63673998179162017</v>
      </c>
      <c r="AC629" s="21">
        <v>3.1921873215563043E-2</v>
      </c>
      <c r="AD629" s="21">
        <v>6.160353812790427E-2</v>
      </c>
      <c r="AE629" s="21">
        <v>0</v>
      </c>
      <c r="AG629" s="21">
        <v>0.2441173058849502</v>
      </c>
      <c r="AH629" s="21">
        <v>0.1889581312164752</v>
      </c>
      <c r="AI629" s="21">
        <v>0.16971076251637249</v>
      </c>
      <c r="AJ629" s="21">
        <v>0.22560878841238721</v>
      </c>
      <c r="AK629" s="21">
        <v>0.18655419388050229</v>
      </c>
      <c r="AL629" s="21">
        <v>0</v>
      </c>
      <c r="AM629" s="21">
        <v>0.17558256494142849</v>
      </c>
    </row>
    <row r="630" spans="2:39" ht="16" x14ac:dyDescent="0.2">
      <c r="B630" s="20" t="s">
        <v>219</v>
      </c>
      <c r="C630" s="21">
        <v>5.8396137000970509E-2</v>
      </c>
      <c r="D630" s="21">
        <v>8.8468321633409161E-2</v>
      </c>
      <c r="E630" s="21">
        <v>4.4332545280357141E-2</v>
      </c>
      <c r="F630" s="21">
        <v>1.7148806774784722E-2</v>
      </c>
      <c r="G630" s="21">
        <v>7.9114654170721554E-2</v>
      </c>
      <c r="H630" s="21">
        <v>2.1721593784274879E-2</v>
      </c>
      <c r="I630" s="21">
        <v>9.576872917733735E-2</v>
      </c>
      <c r="K630" s="21">
        <v>5.9112632691032917E-2</v>
      </c>
      <c r="L630" s="21">
        <v>5.8311951216884712E-2</v>
      </c>
      <c r="N630" s="21">
        <v>0.28410101637107921</v>
      </c>
      <c r="O630" s="21">
        <v>1.515876284108114E-2</v>
      </c>
      <c r="P630" s="21">
        <v>3.9561661557594739E-2</v>
      </c>
      <c r="Q630" s="21">
        <v>0.2134985639340439</v>
      </c>
      <c r="R630" s="21">
        <v>2.9683421898471288E-2</v>
      </c>
      <c r="S630" s="21">
        <v>1.9600089662973261E-2</v>
      </c>
      <c r="T630" s="21">
        <v>0.23054766145687119</v>
      </c>
      <c r="U630" s="21">
        <v>2.2198770053487561E-2</v>
      </c>
      <c r="W630" s="21">
        <v>0.5100501037088665</v>
      </c>
      <c r="X630" s="21">
        <v>9.3851274939590924E-3</v>
      </c>
      <c r="Y630" s="21">
        <v>0</v>
      </c>
      <c r="Z630" s="21">
        <v>5.2749208128356102E-2</v>
      </c>
      <c r="AA630" s="21">
        <v>2.315984905041759E-2</v>
      </c>
      <c r="AB630" s="21">
        <v>1.558077736615697E-2</v>
      </c>
      <c r="AC630" s="21">
        <v>0</v>
      </c>
      <c r="AD630" s="21">
        <v>0.10843408599783989</v>
      </c>
      <c r="AE630" s="21">
        <v>0</v>
      </c>
      <c r="AG630" s="21">
        <v>5.8766827498884858E-2</v>
      </c>
      <c r="AH630" s="21">
        <v>3.8528895299785107E-2</v>
      </c>
      <c r="AI630" s="21">
        <v>4.5135159092937513E-2</v>
      </c>
      <c r="AJ630" s="21">
        <v>0.18060212786851479</v>
      </c>
      <c r="AK630" s="21">
        <v>2.17161879568104E-2</v>
      </c>
      <c r="AL630" s="21">
        <v>0</v>
      </c>
      <c r="AM630" s="21">
        <v>1.793047948367317E-2</v>
      </c>
    </row>
    <row r="631" spans="2:39" ht="16" x14ac:dyDescent="0.2">
      <c r="B631" s="20" t="s">
        <v>160</v>
      </c>
      <c r="C631" s="21">
        <v>0.1542275132411261</v>
      </c>
      <c r="D631" s="21">
        <v>0.3071843246430887</v>
      </c>
      <c r="E631" s="21">
        <v>0.13288285047333029</v>
      </c>
      <c r="F631" s="21">
        <v>0.16164509370323341</v>
      </c>
      <c r="G631" s="21">
        <v>0.1108967907911584</v>
      </c>
      <c r="H631" s="21">
        <v>0.14468445920844819</v>
      </c>
      <c r="I631" s="21">
        <v>0.12889085639107981</v>
      </c>
      <c r="K631" s="21">
        <v>0.19355521935187009</v>
      </c>
      <c r="L631" s="21">
        <v>0.1188752146219879</v>
      </c>
      <c r="N631" s="21">
        <v>0.23242737177006809</v>
      </c>
      <c r="O631" s="21">
        <v>0.1027682754145172</v>
      </c>
      <c r="P631" s="21">
        <v>0.1260234170824448</v>
      </c>
      <c r="Q631" s="21">
        <v>0.12559147024530229</v>
      </c>
      <c r="R631" s="21">
        <v>0.59391220125466737</v>
      </c>
      <c r="S631" s="21">
        <v>5.0928336305302711E-2</v>
      </c>
      <c r="T631" s="21">
        <v>9.1433597500932037E-2</v>
      </c>
      <c r="U631" s="21">
        <v>0.12802432373498229</v>
      </c>
      <c r="W631" s="21">
        <v>4.1861834668362179E-2</v>
      </c>
      <c r="X631" s="21">
        <v>4.4123242784814172E-2</v>
      </c>
      <c r="Y631" s="21">
        <v>0.1553872202245479</v>
      </c>
      <c r="Z631" s="21">
        <v>4.2412706761115103E-2</v>
      </c>
      <c r="AA631" s="21">
        <v>0.63141807168446507</v>
      </c>
      <c r="AB631" s="21">
        <v>4.3508880306815573E-2</v>
      </c>
      <c r="AC631" s="21">
        <v>0.15900292705118951</v>
      </c>
      <c r="AD631" s="21">
        <v>2.373177188042869E-2</v>
      </c>
      <c r="AE631" s="21">
        <v>9.7304455870526746E-2</v>
      </c>
      <c r="AG631" s="21">
        <v>9.101268842746367E-2</v>
      </c>
      <c r="AH631" s="21">
        <v>0.16393087772984699</v>
      </c>
      <c r="AI631" s="21">
        <v>0.17653616942347469</v>
      </c>
      <c r="AJ631" s="21">
        <v>0.13863715777014921</v>
      </c>
      <c r="AK631" s="21">
        <v>0.2032912857469959</v>
      </c>
      <c r="AL631" s="21">
        <v>0.2230367668236205</v>
      </c>
      <c r="AM631" s="21">
        <v>9.6225402872612151E-2</v>
      </c>
    </row>
    <row r="632" spans="2:39" ht="16" x14ac:dyDescent="0.2">
      <c r="B632" s="20" t="s">
        <v>159</v>
      </c>
      <c r="C632" s="21">
        <v>4.6774294365538961E-2</v>
      </c>
      <c r="D632" s="21">
        <v>0</v>
      </c>
      <c r="E632" s="21">
        <v>2.8428560706853751E-2</v>
      </c>
      <c r="F632" s="21">
        <v>6.0126416463513552E-3</v>
      </c>
      <c r="G632" s="21">
        <v>5.3111026555327921E-2</v>
      </c>
      <c r="H632" s="21">
        <v>8.9545550815221781E-2</v>
      </c>
      <c r="I632" s="21">
        <v>7.7311692825505596E-2</v>
      </c>
      <c r="K632" s="21">
        <v>5.9807570766230451E-2</v>
      </c>
      <c r="L632" s="21">
        <v>3.5014791914729552E-2</v>
      </c>
      <c r="N632" s="21">
        <v>1.9900407533777351E-2</v>
      </c>
      <c r="O632" s="21">
        <v>5.3369044652131471E-2</v>
      </c>
      <c r="P632" s="21">
        <v>0.34902143334388108</v>
      </c>
      <c r="Q632" s="21">
        <v>0</v>
      </c>
      <c r="R632" s="21">
        <v>4.7824445604443787E-2</v>
      </c>
      <c r="S632" s="21">
        <v>1.498884127526255E-2</v>
      </c>
      <c r="T632" s="21">
        <v>0</v>
      </c>
      <c r="U632" s="21">
        <v>0</v>
      </c>
      <c r="W632" s="21">
        <v>7.057041181376851E-2</v>
      </c>
      <c r="X632" s="21">
        <v>4.2922333494648898E-2</v>
      </c>
      <c r="Y632" s="21">
        <v>0.34387645605643241</v>
      </c>
      <c r="Z632" s="21">
        <v>0</v>
      </c>
      <c r="AA632" s="21">
        <v>3.588572884063073E-2</v>
      </c>
      <c r="AB632" s="21">
        <v>1.072623103965119E-2</v>
      </c>
      <c r="AC632" s="21">
        <v>2.5240909241982881E-2</v>
      </c>
      <c r="AD632" s="21">
        <v>3.3245700108392347E-2</v>
      </c>
      <c r="AE632" s="21">
        <v>8.2352348002887502E-2</v>
      </c>
      <c r="AG632" s="21">
        <v>2.0893458205961741E-2</v>
      </c>
      <c r="AH632" s="21">
        <v>7.2406209261213189E-2</v>
      </c>
      <c r="AI632" s="21">
        <v>5.4970360269843872E-2</v>
      </c>
      <c r="AJ632" s="21">
        <v>8.5354028474001364E-2</v>
      </c>
      <c r="AK632" s="21">
        <v>2.0882669700831871E-2</v>
      </c>
      <c r="AL632" s="21">
        <v>0</v>
      </c>
      <c r="AM632" s="21">
        <v>0</v>
      </c>
    </row>
    <row r="633" spans="2:39" ht="16" x14ac:dyDescent="0.2">
      <c r="B633" s="20" t="s">
        <v>220</v>
      </c>
      <c r="C633" s="21">
        <v>6.6726860777411481E-2</v>
      </c>
      <c r="D633" s="21">
        <v>0.13681993423512759</v>
      </c>
      <c r="E633" s="21">
        <v>6.8256387553356293E-2</v>
      </c>
      <c r="F633" s="21">
        <v>6.6885403300698421E-2</v>
      </c>
      <c r="G633" s="21">
        <v>6.8598638644945129E-2</v>
      </c>
      <c r="H633" s="21">
        <v>6.0014109694551877E-2</v>
      </c>
      <c r="I633" s="21">
        <v>3.6910042197462523E-2</v>
      </c>
      <c r="K633" s="21">
        <v>3.1389617245548999E-2</v>
      </c>
      <c r="L633" s="21">
        <v>9.6532969451558481E-2</v>
      </c>
      <c r="N633" s="21">
        <v>7.3720422029057986E-2</v>
      </c>
      <c r="O633" s="21">
        <v>2.9184038019707269E-2</v>
      </c>
      <c r="P633" s="21">
        <v>0</v>
      </c>
      <c r="Q633" s="21">
        <v>0.58983397813789884</v>
      </c>
      <c r="R633" s="21">
        <v>0</v>
      </c>
      <c r="S633" s="21">
        <v>6.9178156586639172E-2</v>
      </c>
      <c r="T633" s="21">
        <v>5.1615392405407211E-2</v>
      </c>
      <c r="U633" s="21">
        <v>0.1163613817577165</v>
      </c>
      <c r="W633" s="21">
        <v>3.3473486769801747E-2</v>
      </c>
      <c r="X633" s="21">
        <v>2.7796240204318291E-2</v>
      </c>
      <c r="Y633" s="21">
        <v>0.1679880032684917</v>
      </c>
      <c r="Z633" s="21">
        <v>0.57557630499128631</v>
      </c>
      <c r="AA633" s="21">
        <v>0</v>
      </c>
      <c r="AB633" s="21">
        <v>2.8426364926400889E-2</v>
      </c>
      <c r="AC633" s="21">
        <v>2.955631765716818E-2</v>
      </c>
      <c r="AD633" s="21">
        <v>3.5947066081544667E-2</v>
      </c>
      <c r="AE633" s="21">
        <v>0</v>
      </c>
      <c r="AG633" s="21">
        <v>8.4944838993220279E-2</v>
      </c>
      <c r="AH633" s="21">
        <v>2.27901582106914E-2</v>
      </c>
      <c r="AI633" s="21">
        <v>0.10137527893737371</v>
      </c>
      <c r="AJ633" s="21">
        <v>3.7721898910192689E-2</v>
      </c>
      <c r="AK633" s="21">
        <v>7.6601557165902251E-2</v>
      </c>
      <c r="AL633" s="21">
        <v>0</v>
      </c>
      <c r="AM633" s="21">
        <v>8.939985049468753E-2</v>
      </c>
    </row>
    <row r="634" spans="2:39" ht="16" x14ac:dyDescent="0.2">
      <c r="B634" s="20" t="s">
        <v>145</v>
      </c>
      <c r="C634" s="21">
        <v>0.31466672235255688</v>
      </c>
      <c r="D634" s="21">
        <v>0.21575145120611389</v>
      </c>
      <c r="E634" s="21">
        <v>0.25540501044317232</v>
      </c>
      <c r="F634" s="21">
        <v>0.26261101281954069</v>
      </c>
      <c r="G634" s="21">
        <v>0.31647923048222032</v>
      </c>
      <c r="H634" s="21">
        <v>0.38044564789421442</v>
      </c>
      <c r="I634" s="21">
        <v>0.39352126032526508</v>
      </c>
      <c r="K634" s="21">
        <v>0.28590288939549358</v>
      </c>
      <c r="L634" s="21">
        <v>0.33878325138830562</v>
      </c>
      <c r="N634" s="21">
        <v>0.29388736741271032</v>
      </c>
      <c r="O634" s="21">
        <v>0.33231005207322728</v>
      </c>
      <c r="P634" s="21">
        <v>0.26887019080351648</v>
      </c>
      <c r="Q634" s="21">
        <v>7.1075987682754874E-2</v>
      </c>
      <c r="R634" s="21">
        <v>0.30722826974686851</v>
      </c>
      <c r="S634" s="21">
        <v>0.2089484649797084</v>
      </c>
      <c r="T634" s="21">
        <v>0.49542468521963828</v>
      </c>
      <c r="U634" s="21">
        <v>0.51899820751571391</v>
      </c>
      <c r="W634" s="21">
        <v>0.31038002431720851</v>
      </c>
      <c r="X634" s="21">
        <v>0.16880998428422611</v>
      </c>
      <c r="Y634" s="21">
        <v>0.19462977018931429</v>
      </c>
      <c r="Z634" s="21">
        <v>0.1835777124464309</v>
      </c>
      <c r="AA634" s="21">
        <v>0.25534349799572692</v>
      </c>
      <c r="AB634" s="21">
        <v>0.2148710646851707</v>
      </c>
      <c r="AC634" s="21">
        <v>0.75427797283409614</v>
      </c>
      <c r="AD634" s="21">
        <v>0.68995461341417952</v>
      </c>
      <c r="AE634" s="21">
        <v>0.6628125861455928</v>
      </c>
      <c r="AG634" s="21">
        <v>0.33995968652299779</v>
      </c>
      <c r="AH634" s="21">
        <v>0.37590234188436339</v>
      </c>
      <c r="AI634" s="21">
        <v>0.24747243959084361</v>
      </c>
      <c r="AJ634" s="21">
        <v>0.1840166686085413</v>
      </c>
      <c r="AK634" s="21">
        <v>0.38901304875059128</v>
      </c>
      <c r="AL634" s="21">
        <v>0</v>
      </c>
      <c r="AM634" s="21">
        <v>0.36783952912195872</v>
      </c>
    </row>
    <row r="636" spans="2:39" ht="64" x14ac:dyDescent="0.2">
      <c r="B636" s="17" t="s">
        <v>224</v>
      </c>
    </row>
    <row r="637" spans="2:39" ht="16" x14ac:dyDescent="0.2">
      <c r="B637" s="18" t="s">
        <v>18</v>
      </c>
    </row>
    <row r="638" spans="2:39" x14ac:dyDescent="0.2">
      <c r="B638" s="13" t="s">
        <v>53</v>
      </c>
      <c r="C638" s="19">
        <v>406</v>
      </c>
      <c r="D638" s="19">
        <v>16</v>
      </c>
      <c r="E638" s="19">
        <v>63</v>
      </c>
      <c r="F638" s="19">
        <v>86</v>
      </c>
      <c r="G638" s="19">
        <v>73</v>
      </c>
      <c r="H638" s="19">
        <v>87</v>
      </c>
      <c r="I638" s="19">
        <v>81</v>
      </c>
      <c r="K638" s="19">
        <v>185</v>
      </c>
      <c r="L638" s="19">
        <v>219</v>
      </c>
      <c r="N638" s="19">
        <v>33</v>
      </c>
      <c r="O638" s="19">
        <v>99</v>
      </c>
      <c r="P638" s="19">
        <v>23</v>
      </c>
      <c r="Q638" s="19">
        <v>12</v>
      </c>
      <c r="R638" s="19">
        <v>38</v>
      </c>
      <c r="S638" s="19">
        <v>132</v>
      </c>
      <c r="T638" s="19">
        <v>15</v>
      </c>
      <c r="U638" s="19">
        <v>54</v>
      </c>
      <c r="W638" s="19">
        <v>28</v>
      </c>
      <c r="X638" s="19">
        <v>72</v>
      </c>
      <c r="Y638" s="19">
        <v>18</v>
      </c>
      <c r="Z638" s="19">
        <v>21</v>
      </c>
      <c r="AA638" s="19">
        <v>69</v>
      </c>
      <c r="AB638" s="19">
        <v>124</v>
      </c>
      <c r="AC638" s="19">
        <v>27</v>
      </c>
      <c r="AD638" s="19">
        <v>40</v>
      </c>
      <c r="AE638" s="19">
        <v>7</v>
      </c>
      <c r="AG638" s="19">
        <v>74</v>
      </c>
      <c r="AH638" s="19">
        <v>89</v>
      </c>
      <c r="AI638" s="19">
        <v>84</v>
      </c>
      <c r="AJ638" s="19">
        <v>54</v>
      </c>
      <c r="AK638" s="19">
        <v>73</v>
      </c>
      <c r="AL638" s="19">
        <v>3</v>
      </c>
      <c r="AM638" s="19">
        <v>29</v>
      </c>
    </row>
    <row r="639" spans="2:39" x14ac:dyDescent="0.2">
      <c r="B639" s="15" t="s">
        <v>54</v>
      </c>
      <c r="C639" s="19">
        <v>406</v>
      </c>
      <c r="D639" s="19">
        <v>44</v>
      </c>
      <c r="E639" s="19">
        <v>69</v>
      </c>
      <c r="F639" s="19">
        <v>69</v>
      </c>
      <c r="G639" s="19">
        <v>62</v>
      </c>
      <c r="H639" s="19">
        <v>65</v>
      </c>
      <c r="I639" s="19">
        <v>96</v>
      </c>
      <c r="K639" s="19">
        <v>196</v>
      </c>
      <c r="L639" s="19">
        <v>208</v>
      </c>
      <c r="N639" s="19">
        <v>37</v>
      </c>
      <c r="O639" s="19">
        <v>101</v>
      </c>
      <c r="P639" s="19">
        <v>26</v>
      </c>
      <c r="Q639" s="19">
        <v>10</v>
      </c>
      <c r="R639" s="19">
        <v>41</v>
      </c>
      <c r="S639" s="19">
        <v>116</v>
      </c>
      <c r="T639" s="19">
        <v>17</v>
      </c>
      <c r="U639" s="19">
        <v>59</v>
      </c>
      <c r="W639" s="19">
        <v>28</v>
      </c>
      <c r="X639" s="19">
        <v>78</v>
      </c>
      <c r="Y639" s="19">
        <v>21</v>
      </c>
      <c r="Z639" s="19">
        <v>26</v>
      </c>
      <c r="AA639" s="19">
        <v>66</v>
      </c>
      <c r="AB639" s="19">
        <v>107</v>
      </c>
      <c r="AC639" s="19">
        <v>35</v>
      </c>
      <c r="AD639" s="19">
        <v>36</v>
      </c>
      <c r="AE639" s="19">
        <v>9</v>
      </c>
      <c r="AG639" s="19">
        <v>67</v>
      </c>
      <c r="AH639" s="19">
        <v>87</v>
      </c>
      <c r="AI639" s="19">
        <v>88</v>
      </c>
      <c r="AJ639" s="19">
        <v>57</v>
      </c>
      <c r="AK639" s="19">
        <v>77</v>
      </c>
      <c r="AL639" s="19">
        <v>3</v>
      </c>
      <c r="AM639" s="19">
        <v>28</v>
      </c>
    </row>
    <row r="640" spans="2:39" ht="16" x14ac:dyDescent="0.2">
      <c r="B640" s="20" t="s">
        <v>148</v>
      </c>
      <c r="C640" s="21">
        <v>0.22174959186242951</v>
      </c>
      <c r="D640" s="21">
        <v>0.3284490069137076</v>
      </c>
      <c r="E640" s="21">
        <v>0.13902141150576269</v>
      </c>
      <c r="F640" s="21">
        <v>0.22795901616014311</v>
      </c>
      <c r="G640" s="21">
        <v>0.1722810941685772</v>
      </c>
      <c r="H640" s="21">
        <v>0.2184925472998</v>
      </c>
      <c r="I640" s="21">
        <v>0.26175176801764272</v>
      </c>
      <c r="K640" s="21">
        <v>0.22864224913763029</v>
      </c>
      <c r="L640" s="21">
        <v>0.21751494950210529</v>
      </c>
      <c r="N640" s="21">
        <v>6.9760705607873258E-2</v>
      </c>
      <c r="O640" s="21">
        <v>0.47285247081542259</v>
      </c>
      <c r="P640" s="21">
        <v>0.23456934238272931</v>
      </c>
      <c r="Q640" s="21">
        <v>7.1075987682754874E-2</v>
      </c>
      <c r="R640" s="21">
        <v>0</v>
      </c>
      <c r="S640" s="21">
        <v>0.15394459652704801</v>
      </c>
      <c r="T640" s="21">
        <v>0.17688881572846429</v>
      </c>
      <c r="U640" s="21">
        <v>0.20411501957032541</v>
      </c>
      <c r="W640" s="21">
        <v>0</v>
      </c>
      <c r="X640" s="21">
        <v>0.69236943874266654</v>
      </c>
      <c r="Y640" s="21">
        <v>0.1553872202245479</v>
      </c>
      <c r="Z640" s="21">
        <v>0.13979224772938351</v>
      </c>
      <c r="AA640" s="21">
        <v>1.565387998877879E-2</v>
      </c>
      <c r="AB640" s="21">
        <v>0.12424751492662239</v>
      </c>
      <c r="AC640" s="21">
        <v>0.22928731781639591</v>
      </c>
      <c r="AD640" s="21">
        <v>0.19469608312564901</v>
      </c>
      <c r="AE640" s="21">
        <v>0</v>
      </c>
      <c r="AG640" s="21">
        <v>0.29949131718473321</v>
      </c>
      <c r="AH640" s="21">
        <v>0.20140404910912801</v>
      </c>
      <c r="AI640" s="21">
        <v>0.25419469179053722</v>
      </c>
      <c r="AJ640" s="21">
        <v>0.16612617107771629</v>
      </c>
      <c r="AK640" s="21">
        <v>0.2133192862578345</v>
      </c>
      <c r="AL640" s="21">
        <v>0.35090186250455041</v>
      </c>
      <c r="AM640" s="21">
        <v>0.11754487229222239</v>
      </c>
    </row>
    <row r="641" spans="2:39" ht="16" x14ac:dyDescent="0.2">
      <c r="B641" s="20" t="s">
        <v>39</v>
      </c>
      <c r="C641" s="21">
        <v>0.20945550578233571</v>
      </c>
      <c r="D641" s="21">
        <v>0.14029009315943111</v>
      </c>
      <c r="E641" s="21">
        <v>0.33124870876986512</v>
      </c>
      <c r="F641" s="21">
        <v>0.27104034754628231</v>
      </c>
      <c r="G641" s="21">
        <v>0.27898814884951417</v>
      </c>
      <c r="H641" s="21">
        <v>0.16182702548721481</v>
      </c>
      <c r="I641" s="21">
        <v>9.7377344264528445E-2</v>
      </c>
      <c r="K641" s="21">
        <v>0.1968708291477404</v>
      </c>
      <c r="L641" s="21">
        <v>0.21732954250548001</v>
      </c>
      <c r="N641" s="21">
        <v>0</v>
      </c>
      <c r="O641" s="21">
        <v>8.3929524232720501E-2</v>
      </c>
      <c r="P641" s="21">
        <v>6.7664079741655989E-2</v>
      </c>
      <c r="Q641" s="21">
        <v>6.2795735122651172E-2</v>
      </c>
      <c r="R641" s="21">
        <v>0</v>
      </c>
      <c r="S641" s="21">
        <v>0.54872912769673288</v>
      </c>
      <c r="T641" s="21">
        <v>0.23035125934597389</v>
      </c>
      <c r="U641" s="21">
        <v>0.1141424760828597</v>
      </c>
      <c r="W641" s="21">
        <v>0</v>
      </c>
      <c r="X641" s="21">
        <v>5.2734797178041887E-2</v>
      </c>
      <c r="Y641" s="21">
        <v>4.6754646533934997E-2</v>
      </c>
      <c r="Z641" s="21">
        <v>0.22067922298249859</v>
      </c>
      <c r="AA641" s="21">
        <v>3.1650025860768233E-2</v>
      </c>
      <c r="AB641" s="21">
        <v>0.61960777345082096</v>
      </c>
      <c r="AC641" s="21">
        <v>3.1921873215563043E-2</v>
      </c>
      <c r="AD641" s="21">
        <v>9.6732340987873353E-2</v>
      </c>
      <c r="AE641" s="21">
        <v>0.157530609980993</v>
      </c>
      <c r="AG641" s="21">
        <v>0.23162180120176509</v>
      </c>
      <c r="AH641" s="21">
        <v>0.1777340769056619</v>
      </c>
      <c r="AI641" s="21">
        <v>0.1516646422603101</v>
      </c>
      <c r="AJ641" s="21">
        <v>0.25402651583944241</v>
      </c>
      <c r="AK641" s="21">
        <v>0.19054689654879881</v>
      </c>
      <c r="AL641" s="21">
        <v>0.64909813749544965</v>
      </c>
      <c r="AM641" s="21">
        <v>0.35681995412864809</v>
      </c>
    </row>
    <row r="642" spans="2:39" ht="16" x14ac:dyDescent="0.2">
      <c r="B642" s="20" t="s">
        <v>219</v>
      </c>
      <c r="C642" s="21">
        <v>7.4276978631579699E-2</v>
      </c>
      <c r="D642" s="21">
        <v>7.7285501298835449E-2</v>
      </c>
      <c r="E642" s="21">
        <v>1.1594623389917369E-2</v>
      </c>
      <c r="F642" s="21">
        <v>2.0049424419583531E-2</v>
      </c>
      <c r="G642" s="21">
        <v>0.1107390307730674</v>
      </c>
      <c r="H642" s="21">
        <v>7.6795788342817917E-2</v>
      </c>
      <c r="I642" s="21">
        <v>0.13112014005843539</v>
      </c>
      <c r="K642" s="21">
        <v>9.1159404792015772E-2</v>
      </c>
      <c r="L642" s="21">
        <v>5.918239042932906E-2</v>
      </c>
      <c r="N642" s="21">
        <v>0.44596991944098258</v>
      </c>
      <c r="O642" s="21">
        <v>4.0294342652861401E-2</v>
      </c>
      <c r="P642" s="21">
        <v>0.15355586850360409</v>
      </c>
      <c r="Q642" s="21">
        <v>0</v>
      </c>
      <c r="R642" s="21">
        <v>8.1172468649906501E-2</v>
      </c>
      <c r="S642" s="21">
        <v>1.0349825301549889E-2</v>
      </c>
      <c r="T642" s="21">
        <v>2.5174635910978162E-2</v>
      </c>
      <c r="U642" s="21">
        <v>1.349656024533534E-2</v>
      </c>
      <c r="W642" s="21">
        <v>0.75556383802633675</v>
      </c>
      <c r="X642" s="21">
        <v>2.1522597758617989E-2</v>
      </c>
      <c r="Y642" s="21">
        <v>2.7712672065504269E-2</v>
      </c>
      <c r="Z642" s="21">
        <v>0</v>
      </c>
      <c r="AA642" s="21">
        <v>1.273224811792467E-2</v>
      </c>
      <c r="AB642" s="21">
        <v>0</v>
      </c>
      <c r="AC642" s="21">
        <v>9.6440590911428509E-2</v>
      </c>
      <c r="AD642" s="21">
        <v>3.9666577672699113E-2</v>
      </c>
      <c r="AE642" s="21">
        <v>8.2352348002887502E-2</v>
      </c>
      <c r="AG642" s="21">
        <v>6.1576866941031157E-2</v>
      </c>
      <c r="AH642" s="21">
        <v>5.7890443221659517E-2</v>
      </c>
      <c r="AI642" s="21">
        <v>6.6603302404034712E-2</v>
      </c>
      <c r="AJ642" s="21">
        <v>0.15027098540316591</v>
      </c>
      <c r="AK642" s="21">
        <v>7.3799331114269978E-2</v>
      </c>
      <c r="AL642" s="21">
        <v>0</v>
      </c>
      <c r="AM642" s="21">
        <v>3.3354294390060338E-2</v>
      </c>
    </row>
    <row r="643" spans="2:39" ht="16" x14ac:dyDescent="0.2">
      <c r="B643" s="20" t="s">
        <v>160</v>
      </c>
      <c r="C643" s="21">
        <v>0.17861606188817339</v>
      </c>
      <c r="D643" s="21">
        <v>0.19143351185968099</v>
      </c>
      <c r="E643" s="21">
        <v>0.1312266063550224</v>
      </c>
      <c r="F643" s="21">
        <v>0.25667622219064851</v>
      </c>
      <c r="G643" s="21">
        <v>0.15752864467104749</v>
      </c>
      <c r="H643" s="21">
        <v>0.15505468539157399</v>
      </c>
      <c r="I643" s="21">
        <v>0.18006435301235621</v>
      </c>
      <c r="K643" s="21">
        <v>0.20586439900919809</v>
      </c>
      <c r="L643" s="21">
        <v>0.15484487951208589</v>
      </c>
      <c r="N643" s="21">
        <v>0.20809734933890839</v>
      </c>
      <c r="O643" s="21">
        <v>0.13149586707300881</v>
      </c>
      <c r="P643" s="21">
        <v>0</v>
      </c>
      <c r="Q643" s="21">
        <v>0.13387172280540599</v>
      </c>
      <c r="R643" s="21">
        <v>0.72875295938166651</v>
      </c>
      <c r="S643" s="21">
        <v>4.0630006474275622E-2</v>
      </c>
      <c r="T643" s="21">
        <v>0.28216305386227841</v>
      </c>
      <c r="U643" s="21">
        <v>0.18919313029013621</v>
      </c>
      <c r="W643" s="21">
        <v>9.5697747134582442E-2</v>
      </c>
      <c r="X643" s="21">
        <v>2.381945127096137E-2</v>
      </c>
      <c r="Y643" s="21">
        <v>0</v>
      </c>
      <c r="Z643" s="21">
        <v>0</v>
      </c>
      <c r="AA643" s="21">
        <v>0.81671234240462687</v>
      </c>
      <c r="AB643" s="21">
        <v>3.7181778280436298E-2</v>
      </c>
      <c r="AC643" s="21">
        <v>0.10778045429377781</v>
      </c>
      <c r="AD643" s="21">
        <v>0.15284898560178481</v>
      </c>
      <c r="AE643" s="21">
        <v>9.7304455870526746E-2</v>
      </c>
      <c r="AG643" s="21">
        <v>0.13836986188359979</v>
      </c>
      <c r="AH643" s="21">
        <v>0.2171439475389273</v>
      </c>
      <c r="AI643" s="21">
        <v>0.16907393177049251</v>
      </c>
      <c r="AJ643" s="21">
        <v>0.2077481253952313</v>
      </c>
      <c r="AK643" s="21">
        <v>0.16896894792714809</v>
      </c>
      <c r="AL643" s="21">
        <v>0</v>
      </c>
      <c r="AM643" s="21">
        <v>0.17028143968128759</v>
      </c>
    </row>
    <row r="644" spans="2:39" ht="16" x14ac:dyDescent="0.2">
      <c r="B644" s="20" t="s">
        <v>159</v>
      </c>
      <c r="C644" s="21">
        <v>4.8770737646224797E-2</v>
      </c>
      <c r="D644" s="21">
        <v>6.1368896230282161E-2</v>
      </c>
      <c r="E644" s="21">
        <v>7.3861330319668794E-2</v>
      </c>
      <c r="F644" s="21">
        <v>1.257305968752198E-2</v>
      </c>
      <c r="G644" s="21">
        <v>6.3289614894147375E-2</v>
      </c>
      <c r="H644" s="21">
        <v>5.2584961130421798E-2</v>
      </c>
      <c r="I644" s="21">
        <v>3.9182510780845101E-2</v>
      </c>
      <c r="K644" s="21">
        <v>5.0582167980555523E-2</v>
      </c>
      <c r="L644" s="21">
        <v>4.7562098092170497E-2</v>
      </c>
      <c r="N644" s="21">
        <v>9.2512202185391371E-2</v>
      </c>
      <c r="O644" s="21">
        <v>2.509133402274771E-2</v>
      </c>
      <c r="P644" s="21">
        <v>0.28971579710690709</v>
      </c>
      <c r="Q644" s="21">
        <v>0.14242257625128901</v>
      </c>
      <c r="R644" s="21">
        <v>1.041395365210071E-2</v>
      </c>
      <c r="S644" s="21">
        <v>2.3283831503388541E-2</v>
      </c>
      <c r="T644" s="21">
        <v>5.1615392405407211E-2</v>
      </c>
      <c r="U644" s="21">
        <v>1.5068245119468259E-2</v>
      </c>
      <c r="W644" s="21">
        <v>2.4142888713004039E-2</v>
      </c>
      <c r="X644" s="21">
        <v>1.235732317640695E-2</v>
      </c>
      <c r="Y644" s="21">
        <v>0.54648580246798462</v>
      </c>
      <c r="Z644" s="21">
        <v>8.6079405714764537E-2</v>
      </c>
      <c r="AA644" s="21">
        <v>1.9922803847955192E-2</v>
      </c>
      <c r="AB644" s="21">
        <v>1.6287807728325419E-2</v>
      </c>
      <c r="AC644" s="21">
        <v>0</v>
      </c>
      <c r="AD644" s="21">
        <v>3.3245700108392347E-2</v>
      </c>
      <c r="AE644" s="21">
        <v>0</v>
      </c>
      <c r="AG644" s="21">
        <v>9.5563729739191208E-2</v>
      </c>
      <c r="AH644" s="21">
        <v>4.2175420965509122E-2</v>
      </c>
      <c r="AI644" s="21">
        <v>4.4258658222524852E-2</v>
      </c>
      <c r="AJ644" s="21">
        <v>4.1029527171612408E-2</v>
      </c>
      <c r="AK644" s="21">
        <v>2.808776051251384E-2</v>
      </c>
      <c r="AL644" s="21">
        <v>0</v>
      </c>
      <c r="AM644" s="21">
        <v>4.7676617723095241E-2</v>
      </c>
    </row>
    <row r="645" spans="2:39" ht="16" x14ac:dyDescent="0.2">
      <c r="B645" s="20" t="s">
        <v>220</v>
      </c>
      <c r="C645" s="21">
        <v>4.0689766613782187E-2</v>
      </c>
      <c r="D645" s="21">
        <v>7.5451038004845428E-2</v>
      </c>
      <c r="E645" s="21">
        <v>6.5300776789126283E-2</v>
      </c>
      <c r="F645" s="21">
        <v>4.0942308770792371E-2</v>
      </c>
      <c r="G645" s="21">
        <v>2.821805914549972E-2</v>
      </c>
      <c r="H645" s="21">
        <v>3.7747521069114741E-2</v>
      </c>
      <c r="I645" s="21">
        <v>1.7225102210610001E-2</v>
      </c>
      <c r="K645" s="21">
        <v>1.8249172055238658E-2</v>
      </c>
      <c r="L645" s="21">
        <v>5.8131206170133502E-2</v>
      </c>
      <c r="N645" s="21">
        <v>1.9900407533777351E-2</v>
      </c>
      <c r="O645" s="21">
        <v>0</v>
      </c>
      <c r="P645" s="21">
        <v>0</v>
      </c>
      <c r="Q645" s="21">
        <v>0.58983397813789884</v>
      </c>
      <c r="R645" s="21">
        <v>0</v>
      </c>
      <c r="S645" s="21">
        <v>4.8343540875835381E-2</v>
      </c>
      <c r="T645" s="21">
        <v>0</v>
      </c>
      <c r="U645" s="21">
        <v>7.6147649047872148E-2</v>
      </c>
      <c r="W645" s="21">
        <v>2.556720653575157E-2</v>
      </c>
      <c r="X645" s="21">
        <v>0</v>
      </c>
      <c r="Y645" s="21">
        <v>0</v>
      </c>
      <c r="Z645" s="21">
        <v>0.461619384306511</v>
      </c>
      <c r="AA645" s="21">
        <v>0</v>
      </c>
      <c r="AB645" s="21">
        <v>2.403397480473124E-2</v>
      </c>
      <c r="AC645" s="21">
        <v>0</v>
      </c>
      <c r="AD645" s="21">
        <v>3.2644154429856527E-2</v>
      </c>
      <c r="AE645" s="21">
        <v>0</v>
      </c>
      <c r="AG645" s="21">
        <v>1.734954865187497E-2</v>
      </c>
      <c r="AH645" s="21">
        <v>8.3699610142248491E-3</v>
      </c>
      <c r="AI645" s="21">
        <v>6.524809438472097E-2</v>
      </c>
      <c r="AJ645" s="21">
        <v>2.4443823302533779E-2</v>
      </c>
      <c r="AK645" s="21">
        <v>8.6822848845179754E-2</v>
      </c>
      <c r="AL645" s="21">
        <v>0</v>
      </c>
      <c r="AM645" s="21">
        <v>3.0913890897986601E-2</v>
      </c>
    </row>
    <row r="646" spans="2:39" ht="16" x14ac:dyDescent="0.2">
      <c r="B646" s="20" t="s">
        <v>145</v>
      </c>
      <c r="C646" s="21">
        <v>0.22644135757547459</v>
      </c>
      <c r="D646" s="21">
        <v>0.12572195253321719</v>
      </c>
      <c r="E646" s="21">
        <v>0.24774654287063769</v>
      </c>
      <c r="F646" s="21">
        <v>0.17075962122502819</v>
      </c>
      <c r="G646" s="21">
        <v>0.18895540749814671</v>
      </c>
      <c r="H646" s="21">
        <v>0.29749747127905701</v>
      </c>
      <c r="I646" s="21">
        <v>0.27327878165558223</v>
      </c>
      <c r="K646" s="21">
        <v>0.20863177787762099</v>
      </c>
      <c r="L646" s="21">
        <v>0.24543493378869571</v>
      </c>
      <c r="N646" s="21">
        <v>0.16375941589306711</v>
      </c>
      <c r="O646" s="21">
        <v>0.24633646120323899</v>
      </c>
      <c r="P646" s="21">
        <v>0.25449491226510362</v>
      </c>
      <c r="Q646" s="21">
        <v>0</v>
      </c>
      <c r="R646" s="21">
        <v>0.1796606183163264</v>
      </c>
      <c r="S646" s="21">
        <v>0.1747190716211697</v>
      </c>
      <c r="T646" s="21">
        <v>0.2338068427468982</v>
      </c>
      <c r="U646" s="21">
        <v>0.38783691964400302</v>
      </c>
      <c r="W646" s="21">
        <v>9.9028319590325195E-2</v>
      </c>
      <c r="X646" s="21">
        <v>0.1971963918733052</v>
      </c>
      <c r="Y646" s="21">
        <v>0.22365965870802831</v>
      </c>
      <c r="Z646" s="21">
        <v>9.1829739266842209E-2</v>
      </c>
      <c r="AA646" s="21">
        <v>0.1033286997799462</v>
      </c>
      <c r="AB646" s="21">
        <v>0.17864115080906379</v>
      </c>
      <c r="AC646" s="21">
        <v>0.53456976376283449</v>
      </c>
      <c r="AD646" s="21">
        <v>0.45016615807374488</v>
      </c>
      <c r="AE646" s="21">
        <v>0.6628125861455928</v>
      </c>
      <c r="AG646" s="21">
        <v>0.1560268743978046</v>
      </c>
      <c r="AH646" s="21">
        <v>0.29528210124488929</v>
      </c>
      <c r="AI646" s="21">
        <v>0.24895667916737971</v>
      </c>
      <c r="AJ646" s="21">
        <v>0.15635485181029779</v>
      </c>
      <c r="AK646" s="21">
        <v>0.23845492879425481</v>
      </c>
      <c r="AL646" s="21">
        <v>0</v>
      </c>
      <c r="AM646" s="21">
        <v>0.24340893088669971</v>
      </c>
    </row>
    <row r="648" spans="2:39" ht="64" x14ac:dyDescent="0.2">
      <c r="B648" s="17" t="s">
        <v>225</v>
      </c>
    </row>
    <row r="649" spans="2:39" ht="16" x14ac:dyDescent="0.2">
      <c r="B649" s="18" t="s">
        <v>18</v>
      </c>
    </row>
    <row r="650" spans="2:39" x14ac:dyDescent="0.2">
      <c r="B650" s="13" t="s">
        <v>53</v>
      </c>
      <c r="C650" s="19">
        <v>406</v>
      </c>
      <c r="D650" s="19">
        <v>16</v>
      </c>
      <c r="E650" s="19">
        <v>63</v>
      </c>
      <c r="F650" s="19">
        <v>86</v>
      </c>
      <c r="G650" s="19">
        <v>73</v>
      </c>
      <c r="H650" s="19">
        <v>87</v>
      </c>
      <c r="I650" s="19">
        <v>81</v>
      </c>
      <c r="K650" s="19">
        <v>185</v>
      </c>
      <c r="L650" s="19">
        <v>219</v>
      </c>
      <c r="N650" s="19">
        <v>33</v>
      </c>
      <c r="O650" s="19">
        <v>99</v>
      </c>
      <c r="P650" s="19">
        <v>23</v>
      </c>
      <c r="Q650" s="19">
        <v>12</v>
      </c>
      <c r="R650" s="19">
        <v>38</v>
      </c>
      <c r="S650" s="19">
        <v>132</v>
      </c>
      <c r="T650" s="19">
        <v>15</v>
      </c>
      <c r="U650" s="19">
        <v>54</v>
      </c>
      <c r="W650" s="19">
        <v>28</v>
      </c>
      <c r="X650" s="19">
        <v>72</v>
      </c>
      <c r="Y650" s="19">
        <v>18</v>
      </c>
      <c r="Z650" s="19">
        <v>21</v>
      </c>
      <c r="AA650" s="19">
        <v>69</v>
      </c>
      <c r="AB650" s="19">
        <v>124</v>
      </c>
      <c r="AC650" s="19">
        <v>27</v>
      </c>
      <c r="AD650" s="19">
        <v>40</v>
      </c>
      <c r="AE650" s="19">
        <v>7</v>
      </c>
      <c r="AG650" s="19">
        <v>74</v>
      </c>
      <c r="AH650" s="19">
        <v>89</v>
      </c>
      <c r="AI650" s="19">
        <v>84</v>
      </c>
      <c r="AJ650" s="19">
        <v>54</v>
      </c>
      <c r="AK650" s="19">
        <v>73</v>
      </c>
      <c r="AL650" s="19">
        <v>3</v>
      </c>
      <c r="AM650" s="19">
        <v>29</v>
      </c>
    </row>
    <row r="651" spans="2:39" x14ac:dyDescent="0.2">
      <c r="B651" s="15" t="s">
        <v>54</v>
      </c>
      <c r="C651" s="19">
        <v>406</v>
      </c>
      <c r="D651" s="19">
        <v>44</v>
      </c>
      <c r="E651" s="19">
        <v>69</v>
      </c>
      <c r="F651" s="19">
        <v>69</v>
      </c>
      <c r="G651" s="19">
        <v>62</v>
      </c>
      <c r="H651" s="19">
        <v>65</v>
      </c>
      <c r="I651" s="19">
        <v>96</v>
      </c>
      <c r="K651" s="19">
        <v>196</v>
      </c>
      <c r="L651" s="19">
        <v>208</v>
      </c>
      <c r="N651" s="19">
        <v>37</v>
      </c>
      <c r="O651" s="19">
        <v>101</v>
      </c>
      <c r="P651" s="19">
        <v>26</v>
      </c>
      <c r="Q651" s="19">
        <v>10</v>
      </c>
      <c r="R651" s="19">
        <v>41</v>
      </c>
      <c r="S651" s="19">
        <v>116</v>
      </c>
      <c r="T651" s="19">
        <v>17</v>
      </c>
      <c r="U651" s="19">
        <v>59</v>
      </c>
      <c r="W651" s="19">
        <v>28</v>
      </c>
      <c r="X651" s="19">
        <v>78</v>
      </c>
      <c r="Y651" s="19">
        <v>21</v>
      </c>
      <c r="Z651" s="19">
        <v>26</v>
      </c>
      <c r="AA651" s="19">
        <v>66</v>
      </c>
      <c r="AB651" s="19">
        <v>107</v>
      </c>
      <c r="AC651" s="19">
        <v>35</v>
      </c>
      <c r="AD651" s="19">
        <v>36</v>
      </c>
      <c r="AE651" s="19">
        <v>9</v>
      </c>
      <c r="AG651" s="19">
        <v>67</v>
      </c>
      <c r="AH651" s="19">
        <v>87</v>
      </c>
      <c r="AI651" s="19">
        <v>88</v>
      </c>
      <c r="AJ651" s="19">
        <v>57</v>
      </c>
      <c r="AK651" s="19">
        <v>77</v>
      </c>
      <c r="AL651" s="19">
        <v>3</v>
      </c>
      <c r="AM651" s="19">
        <v>28</v>
      </c>
    </row>
    <row r="652" spans="2:39" ht="16" x14ac:dyDescent="0.2">
      <c r="B652" s="20" t="s">
        <v>148</v>
      </c>
      <c r="C652" s="21">
        <v>0.2048987494790645</v>
      </c>
      <c r="D652" s="21">
        <v>0.24276603797657759</v>
      </c>
      <c r="E652" s="21">
        <v>0.21247365039793231</v>
      </c>
      <c r="F652" s="21">
        <v>0.18119581649804539</v>
      </c>
      <c r="G652" s="21">
        <v>0.16475030778389979</v>
      </c>
      <c r="H652" s="21">
        <v>0.24290451430294449</v>
      </c>
      <c r="I652" s="21">
        <v>0.1994967572430858</v>
      </c>
      <c r="K652" s="21">
        <v>0.21979059875321769</v>
      </c>
      <c r="L652" s="21">
        <v>0.18694249180192959</v>
      </c>
      <c r="N652" s="21">
        <v>0.14906934852281359</v>
      </c>
      <c r="O652" s="21">
        <v>0.1949881972282996</v>
      </c>
      <c r="P652" s="21">
        <v>0.24166016872904619</v>
      </c>
      <c r="Q652" s="21">
        <v>7.1075987682754874E-2</v>
      </c>
      <c r="R652" s="21">
        <v>0.1461158803807614</v>
      </c>
      <c r="S652" s="21">
        <v>0.26379250270926707</v>
      </c>
      <c r="T652" s="21">
        <v>7.4689275744037331E-2</v>
      </c>
      <c r="U652" s="21">
        <v>0.22427889822708319</v>
      </c>
      <c r="W652" s="21">
        <v>0.1754746895614378</v>
      </c>
      <c r="X652" s="21">
        <v>0.1634611900480579</v>
      </c>
      <c r="Y652" s="21">
        <v>0.46927524646135538</v>
      </c>
      <c r="Z652" s="21">
        <v>0.2290330986693164</v>
      </c>
      <c r="AA652" s="21">
        <v>0.20462843026647259</v>
      </c>
      <c r="AB652" s="21">
        <v>0.2254406476637737</v>
      </c>
      <c r="AC652" s="21">
        <v>0.1598861908335808</v>
      </c>
      <c r="AD652" s="21">
        <v>0.15280536163758759</v>
      </c>
      <c r="AE652" s="21">
        <v>9.7304455870526746E-2</v>
      </c>
      <c r="AG652" s="21">
        <v>0.22067057569978871</v>
      </c>
      <c r="AH652" s="21">
        <v>0.19367805281013181</v>
      </c>
      <c r="AI652" s="21">
        <v>0.1971822978990635</v>
      </c>
      <c r="AJ652" s="21">
        <v>0.17357629808805641</v>
      </c>
      <c r="AK652" s="21">
        <v>0.22552763763895431</v>
      </c>
      <c r="AL652" s="21">
        <v>0.35090186250455041</v>
      </c>
      <c r="AM652" s="21">
        <v>0.2192075999624841</v>
      </c>
    </row>
    <row r="653" spans="2:39" ht="16" x14ac:dyDescent="0.2">
      <c r="B653" s="20" t="s">
        <v>39</v>
      </c>
      <c r="C653" s="21">
        <v>0.25486334479161082</v>
      </c>
      <c r="D653" s="21">
        <v>6.2860976266608581E-2</v>
      </c>
      <c r="E653" s="21">
        <v>0.25519398622704498</v>
      </c>
      <c r="F653" s="21">
        <v>0.16154402875902901</v>
      </c>
      <c r="G653" s="21">
        <v>0.28107487121146008</v>
      </c>
      <c r="H653" s="21">
        <v>0.28864171153290907</v>
      </c>
      <c r="I653" s="21">
        <v>0.36929468315975122</v>
      </c>
      <c r="K653" s="21">
        <v>0.25371427025777221</v>
      </c>
      <c r="L653" s="21">
        <v>0.25850872053041257</v>
      </c>
      <c r="N653" s="21">
        <v>0.54694162839340454</v>
      </c>
      <c r="O653" s="21">
        <v>0.26578512702328189</v>
      </c>
      <c r="P653" s="21">
        <v>0.31959312944425372</v>
      </c>
      <c r="Q653" s="21">
        <v>0</v>
      </c>
      <c r="R653" s="21">
        <v>0.32939448385220388</v>
      </c>
      <c r="S653" s="21">
        <v>0.21339071099803639</v>
      </c>
      <c r="T653" s="21">
        <v>5.1615392405407211E-2</v>
      </c>
      <c r="U653" s="21">
        <v>0.15583892072395319</v>
      </c>
      <c r="W653" s="21">
        <v>0.58953707338766514</v>
      </c>
      <c r="X653" s="21">
        <v>0.22253305704428819</v>
      </c>
      <c r="Y653" s="21">
        <v>0.16727129726126641</v>
      </c>
      <c r="Z653" s="21">
        <v>3.3330197586408442E-2</v>
      </c>
      <c r="AA653" s="21">
        <v>0.37097667417836622</v>
      </c>
      <c r="AB653" s="21">
        <v>0.23712278294090111</v>
      </c>
      <c r="AC653" s="21">
        <v>0.1165210539363527</v>
      </c>
      <c r="AD653" s="21">
        <v>0.14406609794925179</v>
      </c>
      <c r="AE653" s="21">
        <v>0.67974672976121475</v>
      </c>
      <c r="AG653" s="21">
        <v>0.26652210839837631</v>
      </c>
      <c r="AH653" s="21">
        <v>0.26038049618719689</v>
      </c>
      <c r="AI653" s="21">
        <v>0.26594507372354509</v>
      </c>
      <c r="AJ653" s="21">
        <v>0.3503940115632464</v>
      </c>
      <c r="AK653" s="21">
        <v>0.20848460354628209</v>
      </c>
      <c r="AL653" s="21">
        <v>0</v>
      </c>
      <c r="AM653" s="21">
        <v>0.13035541491743299</v>
      </c>
    </row>
    <row r="654" spans="2:39" ht="16" x14ac:dyDescent="0.2">
      <c r="B654" s="20" t="s">
        <v>219</v>
      </c>
      <c r="C654" s="21">
        <v>0.23710001564475941</v>
      </c>
      <c r="D654" s="21">
        <v>0.19013699264225359</v>
      </c>
      <c r="E654" s="21">
        <v>0.1663753262553605</v>
      </c>
      <c r="F654" s="21">
        <v>0.28557431318619508</v>
      </c>
      <c r="G654" s="21">
        <v>0.30910042093749701</v>
      </c>
      <c r="H654" s="21">
        <v>0.24497900102738199</v>
      </c>
      <c r="I654" s="21">
        <v>0.22203495132502271</v>
      </c>
      <c r="K654" s="21">
        <v>0.25201792013200719</v>
      </c>
      <c r="L654" s="21">
        <v>0.22146196919558481</v>
      </c>
      <c r="N654" s="21">
        <v>0.18501442550053709</v>
      </c>
      <c r="O654" s="21">
        <v>0.2148675622517017</v>
      </c>
      <c r="P654" s="21">
        <v>0.22901856688720221</v>
      </c>
      <c r="Q654" s="21">
        <v>0.16745205705037039</v>
      </c>
      <c r="R654" s="21">
        <v>0.22553048817929161</v>
      </c>
      <c r="S654" s="21">
        <v>0.30232797788414739</v>
      </c>
      <c r="T654" s="21">
        <v>0.12022343467335481</v>
      </c>
      <c r="U654" s="21">
        <v>0.2358383382663112</v>
      </c>
      <c r="W654" s="21">
        <v>0.10248498058466721</v>
      </c>
      <c r="X654" s="21">
        <v>0.29682607252292109</v>
      </c>
      <c r="Y654" s="21">
        <v>0.16529171377143459</v>
      </c>
      <c r="Z654" s="21">
        <v>0.19657849032540201</v>
      </c>
      <c r="AA654" s="21">
        <v>0.16435949613987599</v>
      </c>
      <c r="AB654" s="21">
        <v>0.31779620283070548</v>
      </c>
      <c r="AC654" s="21">
        <v>0.25652547246363983</v>
      </c>
      <c r="AD654" s="21">
        <v>0.2193548585523995</v>
      </c>
      <c r="AE654" s="21">
        <v>0</v>
      </c>
      <c r="AG654" s="21">
        <v>0.27112668960859931</v>
      </c>
      <c r="AH654" s="21">
        <v>0.26907397102659741</v>
      </c>
      <c r="AI654" s="21">
        <v>0.22984458492538559</v>
      </c>
      <c r="AJ654" s="21">
        <v>0.1095360071260191</v>
      </c>
      <c r="AK654" s="21">
        <v>0.28949756348245048</v>
      </c>
      <c r="AL654" s="21">
        <v>0.42606137067182909</v>
      </c>
      <c r="AM654" s="21">
        <v>0.174903783283341</v>
      </c>
    </row>
    <row r="655" spans="2:39" ht="16" x14ac:dyDescent="0.2">
      <c r="B655" s="20" t="s">
        <v>160</v>
      </c>
      <c r="C655" s="21">
        <v>8.4936611807249415E-2</v>
      </c>
      <c r="D655" s="21">
        <v>0.1257116324913797</v>
      </c>
      <c r="E655" s="21">
        <v>0.1208121179515145</v>
      </c>
      <c r="F655" s="21">
        <v>0.1052697733765692</v>
      </c>
      <c r="G655" s="21">
        <v>5.910848351012634E-2</v>
      </c>
      <c r="H655" s="21">
        <v>5.1211531868937649E-2</v>
      </c>
      <c r="I655" s="21">
        <v>6.5823458788289671E-2</v>
      </c>
      <c r="K655" s="21">
        <v>7.5787530668126851E-2</v>
      </c>
      <c r="L655" s="21">
        <v>9.4377760330957156E-2</v>
      </c>
      <c r="N655" s="21">
        <v>0</v>
      </c>
      <c r="O655" s="21">
        <v>2.8773865887705481E-2</v>
      </c>
      <c r="P655" s="21">
        <v>7.892569951951367E-2</v>
      </c>
      <c r="Q655" s="21">
        <v>0.34037626135051791</v>
      </c>
      <c r="R655" s="21">
        <v>0.19387388757552651</v>
      </c>
      <c r="S655" s="21">
        <v>7.1884083206621444E-2</v>
      </c>
      <c r="T655" s="21">
        <v>0.1309786634171515</v>
      </c>
      <c r="U655" s="21">
        <v>0.1318390474278818</v>
      </c>
      <c r="W655" s="21">
        <v>4.500320527801694E-2</v>
      </c>
      <c r="X655" s="21">
        <v>6.3324943878367151E-2</v>
      </c>
      <c r="Y655" s="21">
        <v>4.1602171534011259E-2</v>
      </c>
      <c r="Z655" s="21">
        <v>0.21016219184928009</v>
      </c>
      <c r="AA655" s="21">
        <v>0.1290936803747115</v>
      </c>
      <c r="AB655" s="21">
        <v>6.947815875715016E-2</v>
      </c>
      <c r="AC655" s="21">
        <v>3.8401388474394997E-2</v>
      </c>
      <c r="AD655" s="21">
        <v>0.1292299852311124</v>
      </c>
      <c r="AE655" s="21">
        <v>0</v>
      </c>
      <c r="AG655" s="21">
        <v>4.3310054393719537E-2</v>
      </c>
      <c r="AH655" s="21">
        <v>0.1028889465812188</v>
      </c>
      <c r="AI655" s="21">
        <v>0.108905081069558</v>
      </c>
      <c r="AJ655" s="21">
        <v>8.4656007484519374E-2</v>
      </c>
      <c r="AK655" s="21">
        <v>5.9109989343193739E-2</v>
      </c>
      <c r="AL655" s="21">
        <v>0.2230367668236205</v>
      </c>
      <c r="AM655" s="21">
        <v>0.1124998684893109</v>
      </c>
    </row>
    <row r="656" spans="2:39" ht="16" x14ac:dyDescent="0.2">
      <c r="B656" s="20" t="s">
        <v>159</v>
      </c>
      <c r="C656" s="21">
        <v>3.3579581272145498E-2</v>
      </c>
      <c r="D656" s="21">
        <v>0.1128514913434181</v>
      </c>
      <c r="E656" s="21">
        <v>2.0086980600108321E-2</v>
      </c>
      <c r="F656" s="21">
        <v>5.3585094937153598E-2</v>
      </c>
      <c r="G656" s="21">
        <v>4.3189278097359597E-2</v>
      </c>
      <c r="H656" s="21">
        <v>1.3596805219698371E-2</v>
      </c>
      <c r="I656" s="21">
        <v>0</v>
      </c>
      <c r="K656" s="21">
        <v>3.4063534212480123E-2</v>
      </c>
      <c r="L656" s="21">
        <v>3.346365679274281E-2</v>
      </c>
      <c r="N656" s="21">
        <v>4.8555199722085718E-2</v>
      </c>
      <c r="O656" s="21">
        <v>3.3993331301058007E-2</v>
      </c>
      <c r="P656" s="21">
        <v>2.7443218747677921E-2</v>
      </c>
      <c r="Q656" s="21">
        <v>0.14242257625128901</v>
      </c>
      <c r="R656" s="21">
        <v>1.041395365210071E-2</v>
      </c>
      <c r="S656" s="21">
        <v>2.2625358339155251E-2</v>
      </c>
      <c r="T656" s="21">
        <v>0</v>
      </c>
      <c r="U656" s="21">
        <v>5.5618355970485658E-2</v>
      </c>
      <c r="W656" s="21">
        <v>5.4026564418411187E-2</v>
      </c>
      <c r="X656" s="21">
        <v>2.9166085027505451E-2</v>
      </c>
      <c r="Y656" s="21">
        <v>3.3837564271298408E-2</v>
      </c>
      <c r="Z656" s="21">
        <v>0.1560205690400526</v>
      </c>
      <c r="AA656" s="21">
        <v>2.4214552456963519E-2</v>
      </c>
      <c r="AB656" s="21">
        <v>3.2218141873821028E-2</v>
      </c>
      <c r="AC656" s="21">
        <v>0</v>
      </c>
      <c r="AD656" s="21">
        <v>0</v>
      </c>
      <c r="AE656" s="21">
        <v>0</v>
      </c>
      <c r="AG656" s="21">
        <v>1.9468856253035838E-2</v>
      </c>
      <c r="AH656" s="21">
        <v>3.0135559776242951E-2</v>
      </c>
      <c r="AI656" s="21">
        <v>2.2510839754879559E-2</v>
      </c>
      <c r="AJ656" s="21">
        <v>4.1082303691046228E-2</v>
      </c>
      <c r="AK656" s="21">
        <v>2.9548947936046729E-2</v>
      </c>
      <c r="AL656" s="21">
        <v>0</v>
      </c>
      <c r="AM656" s="21">
        <v>0.1134066162711026</v>
      </c>
    </row>
    <row r="657" spans="2:39" ht="16" x14ac:dyDescent="0.2">
      <c r="B657" s="20" t="s">
        <v>220</v>
      </c>
      <c r="C657" s="21">
        <v>3.4472085089912251E-2</v>
      </c>
      <c r="D657" s="21">
        <v>5.1482595113135937E-2</v>
      </c>
      <c r="E657" s="21">
        <v>6.1522325456019433E-2</v>
      </c>
      <c r="F657" s="21">
        <v>2.5044101266641521E-2</v>
      </c>
      <c r="G657" s="21">
        <v>1.421866573823119E-2</v>
      </c>
      <c r="H657" s="21">
        <v>5.4426926621005907E-2</v>
      </c>
      <c r="I657" s="21">
        <v>1.3827782966143891E-2</v>
      </c>
      <c r="K657" s="21">
        <v>4.5940292161333038E-2</v>
      </c>
      <c r="L657" s="21">
        <v>2.4057356077645909E-2</v>
      </c>
      <c r="N657" s="21">
        <v>0</v>
      </c>
      <c r="O657" s="21">
        <v>4.3840540179859257E-2</v>
      </c>
      <c r="P657" s="21">
        <v>0</v>
      </c>
      <c r="Q657" s="21">
        <v>0.27867311766506769</v>
      </c>
      <c r="R657" s="21">
        <v>7.7304707658315236E-2</v>
      </c>
      <c r="S657" s="21">
        <v>3.210431304647602E-2</v>
      </c>
      <c r="T657" s="21">
        <v>0</v>
      </c>
      <c r="U657" s="21">
        <v>0</v>
      </c>
      <c r="W657" s="21">
        <v>3.3473486769801747E-2</v>
      </c>
      <c r="X657" s="21">
        <v>2.788480879390913E-2</v>
      </c>
      <c r="Y657" s="21">
        <v>0</v>
      </c>
      <c r="Z657" s="21">
        <v>0.10321247284248231</v>
      </c>
      <c r="AA657" s="21">
        <v>7.50097113525586E-2</v>
      </c>
      <c r="AB657" s="21">
        <v>2.6524563965455411E-2</v>
      </c>
      <c r="AC657" s="21">
        <v>0</v>
      </c>
      <c r="AD657" s="21">
        <v>1.134891931608244E-2</v>
      </c>
      <c r="AE657" s="21">
        <v>0</v>
      </c>
      <c r="AG657" s="21">
        <v>1.412865873754666E-2</v>
      </c>
      <c r="AH657" s="21">
        <v>2.0426106795368559E-2</v>
      </c>
      <c r="AI657" s="21">
        <v>4.6191195201558163E-2</v>
      </c>
      <c r="AJ657" s="21">
        <v>5.4315171145907323E-2</v>
      </c>
      <c r="AK657" s="21">
        <v>3.585031653890608E-2</v>
      </c>
      <c r="AL657" s="21">
        <v>0</v>
      </c>
      <c r="AM657" s="21">
        <v>4.9902185036840137E-2</v>
      </c>
    </row>
    <row r="658" spans="2:39" ht="16" x14ac:dyDescent="0.2">
      <c r="B658" s="20" t="s">
        <v>145</v>
      </c>
      <c r="C658" s="21">
        <v>0.15014961191525791</v>
      </c>
      <c r="D658" s="21">
        <v>0.21419027416662631</v>
      </c>
      <c r="E658" s="21">
        <v>0.1635356131120202</v>
      </c>
      <c r="F658" s="21">
        <v>0.18778687197636601</v>
      </c>
      <c r="G658" s="21">
        <v>0.12855797272142599</v>
      </c>
      <c r="H658" s="21">
        <v>0.10423950942712271</v>
      </c>
      <c r="I658" s="21">
        <v>0.12952236651770671</v>
      </c>
      <c r="K658" s="21">
        <v>0.11868585381506271</v>
      </c>
      <c r="L658" s="21">
        <v>0.1811880452707271</v>
      </c>
      <c r="N658" s="21">
        <v>7.0419397861159014E-2</v>
      </c>
      <c r="O658" s="21">
        <v>0.217751376128094</v>
      </c>
      <c r="P658" s="21">
        <v>0.1033592166723063</v>
      </c>
      <c r="Q658" s="21">
        <v>0</v>
      </c>
      <c r="R658" s="21">
        <v>1.736659870180075E-2</v>
      </c>
      <c r="S658" s="21">
        <v>9.3875053816296364E-2</v>
      </c>
      <c r="T658" s="21">
        <v>0.6224932337600495</v>
      </c>
      <c r="U658" s="21">
        <v>0.19658643938428511</v>
      </c>
      <c r="W658" s="21">
        <v>0</v>
      </c>
      <c r="X658" s="21">
        <v>0.1968038426849511</v>
      </c>
      <c r="Y658" s="21">
        <v>0.122722006700634</v>
      </c>
      <c r="Z658" s="21">
        <v>7.1662979687058037E-2</v>
      </c>
      <c r="AA658" s="21">
        <v>3.1717455231051482E-2</v>
      </c>
      <c r="AB658" s="21">
        <v>9.1419501968193248E-2</v>
      </c>
      <c r="AC658" s="21">
        <v>0.42866589429203139</v>
      </c>
      <c r="AD658" s="21">
        <v>0.34319477731356629</v>
      </c>
      <c r="AE658" s="21">
        <v>0.22294881436825861</v>
      </c>
      <c r="AG658" s="21">
        <v>0.16477305690893371</v>
      </c>
      <c r="AH658" s="21">
        <v>0.1234168668232435</v>
      </c>
      <c r="AI658" s="21">
        <v>0.12942092742601011</v>
      </c>
      <c r="AJ658" s="21">
        <v>0.18644020090120519</v>
      </c>
      <c r="AK658" s="21">
        <v>0.1519809415141663</v>
      </c>
      <c r="AL658" s="21">
        <v>0</v>
      </c>
      <c r="AM658" s="21">
        <v>0.1997245320394882</v>
      </c>
    </row>
    <row r="660" spans="2:39" ht="64" x14ac:dyDescent="0.2">
      <c r="B660" s="17" t="s">
        <v>226</v>
      </c>
    </row>
    <row r="661" spans="2:39" ht="16" x14ac:dyDescent="0.2">
      <c r="B661" s="18" t="s">
        <v>18</v>
      </c>
    </row>
    <row r="662" spans="2:39" x14ac:dyDescent="0.2">
      <c r="B662" s="13" t="s">
        <v>53</v>
      </c>
      <c r="C662" s="19">
        <v>406</v>
      </c>
      <c r="D662" s="19">
        <v>16</v>
      </c>
      <c r="E662" s="19">
        <v>63</v>
      </c>
      <c r="F662" s="19">
        <v>86</v>
      </c>
      <c r="G662" s="19">
        <v>73</v>
      </c>
      <c r="H662" s="19">
        <v>87</v>
      </c>
      <c r="I662" s="19">
        <v>81</v>
      </c>
      <c r="K662" s="19">
        <v>185</v>
      </c>
      <c r="L662" s="19">
        <v>219</v>
      </c>
      <c r="N662" s="19">
        <v>33</v>
      </c>
      <c r="O662" s="19">
        <v>99</v>
      </c>
      <c r="P662" s="19">
        <v>23</v>
      </c>
      <c r="Q662" s="19">
        <v>12</v>
      </c>
      <c r="R662" s="19">
        <v>38</v>
      </c>
      <c r="S662" s="19">
        <v>132</v>
      </c>
      <c r="T662" s="19">
        <v>15</v>
      </c>
      <c r="U662" s="19">
        <v>54</v>
      </c>
      <c r="W662" s="19">
        <v>28</v>
      </c>
      <c r="X662" s="19">
        <v>72</v>
      </c>
      <c r="Y662" s="19">
        <v>18</v>
      </c>
      <c r="Z662" s="19">
        <v>21</v>
      </c>
      <c r="AA662" s="19">
        <v>69</v>
      </c>
      <c r="AB662" s="19">
        <v>124</v>
      </c>
      <c r="AC662" s="19">
        <v>27</v>
      </c>
      <c r="AD662" s="19">
        <v>40</v>
      </c>
      <c r="AE662" s="19">
        <v>7</v>
      </c>
      <c r="AG662" s="19">
        <v>74</v>
      </c>
      <c r="AH662" s="19">
        <v>89</v>
      </c>
      <c r="AI662" s="19">
        <v>84</v>
      </c>
      <c r="AJ662" s="19">
        <v>54</v>
      </c>
      <c r="AK662" s="19">
        <v>73</v>
      </c>
      <c r="AL662" s="19">
        <v>3</v>
      </c>
      <c r="AM662" s="19">
        <v>29</v>
      </c>
    </row>
    <row r="663" spans="2:39" x14ac:dyDescent="0.2">
      <c r="B663" s="15" t="s">
        <v>54</v>
      </c>
      <c r="C663" s="19">
        <v>406</v>
      </c>
      <c r="D663" s="19">
        <v>44</v>
      </c>
      <c r="E663" s="19">
        <v>69</v>
      </c>
      <c r="F663" s="19">
        <v>69</v>
      </c>
      <c r="G663" s="19">
        <v>62</v>
      </c>
      <c r="H663" s="19">
        <v>65</v>
      </c>
      <c r="I663" s="19">
        <v>96</v>
      </c>
      <c r="K663" s="19">
        <v>196</v>
      </c>
      <c r="L663" s="19">
        <v>208</v>
      </c>
      <c r="N663" s="19">
        <v>37</v>
      </c>
      <c r="O663" s="19">
        <v>101</v>
      </c>
      <c r="P663" s="19">
        <v>26</v>
      </c>
      <c r="Q663" s="19">
        <v>10</v>
      </c>
      <c r="R663" s="19">
        <v>41</v>
      </c>
      <c r="S663" s="19">
        <v>116</v>
      </c>
      <c r="T663" s="19">
        <v>17</v>
      </c>
      <c r="U663" s="19">
        <v>59</v>
      </c>
      <c r="W663" s="19">
        <v>28</v>
      </c>
      <c r="X663" s="19">
        <v>78</v>
      </c>
      <c r="Y663" s="19">
        <v>21</v>
      </c>
      <c r="Z663" s="19">
        <v>26</v>
      </c>
      <c r="AA663" s="19">
        <v>66</v>
      </c>
      <c r="AB663" s="19">
        <v>107</v>
      </c>
      <c r="AC663" s="19">
        <v>35</v>
      </c>
      <c r="AD663" s="19">
        <v>36</v>
      </c>
      <c r="AE663" s="19">
        <v>9</v>
      </c>
      <c r="AG663" s="19">
        <v>67</v>
      </c>
      <c r="AH663" s="19">
        <v>87</v>
      </c>
      <c r="AI663" s="19">
        <v>88</v>
      </c>
      <c r="AJ663" s="19">
        <v>57</v>
      </c>
      <c r="AK663" s="19">
        <v>77</v>
      </c>
      <c r="AL663" s="19">
        <v>3</v>
      </c>
      <c r="AM663" s="19">
        <v>28</v>
      </c>
    </row>
    <row r="664" spans="2:39" ht="16" x14ac:dyDescent="0.2">
      <c r="B664" s="20" t="s">
        <v>148</v>
      </c>
      <c r="C664" s="21">
        <v>0.17368104171780829</v>
      </c>
      <c r="D664" s="21">
        <v>0.15742869885458599</v>
      </c>
      <c r="E664" s="21">
        <v>0.21825389111044519</v>
      </c>
      <c r="F664" s="21">
        <v>0.17722683349313581</v>
      </c>
      <c r="G664" s="21">
        <v>0.1108476722097879</v>
      </c>
      <c r="H664" s="21">
        <v>0.1681834893377831</v>
      </c>
      <c r="I664" s="21">
        <v>0.191258872331559</v>
      </c>
      <c r="K664" s="21">
        <v>0.15697124170612561</v>
      </c>
      <c r="L664" s="21">
        <v>0.1850658260537589</v>
      </c>
      <c r="N664" s="21">
        <v>0.26656382886892371</v>
      </c>
      <c r="O664" s="21">
        <v>0.15403633294347849</v>
      </c>
      <c r="P664" s="21">
        <v>0.18362672920703091</v>
      </c>
      <c r="Q664" s="21">
        <v>7.1075987682754874E-2</v>
      </c>
      <c r="R664" s="21">
        <v>0.34630611927883159</v>
      </c>
      <c r="S664" s="21">
        <v>0.12868001559828049</v>
      </c>
      <c r="T664" s="21">
        <v>7.4689275744037331E-2</v>
      </c>
      <c r="U664" s="21">
        <v>0.15945240603022601</v>
      </c>
      <c r="W664" s="21">
        <v>0.34233046115382049</v>
      </c>
      <c r="X664" s="21">
        <v>0.12768810137904921</v>
      </c>
      <c r="Y664" s="21">
        <v>0.1144920295960921</v>
      </c>
      <c r="Z664" s="21">
        <v>6.9048394326973503E-2</v>
      </c>
      <c r="AA664" s="21">
        <v>0.30954637834508902</v>
      </c>
      <c r="AB664" s="21">
        <v>0.1224727532896538</v>
      </c>
      <c r="AC664" s="21">
        <v>0.1538948353356322</v>
      </c>
      <c r="AD664" s="21">
        <v>0.1913434137522467</v>
      </c>
      <c r="AE664" s="21">
        <v>9.7304455870526746E-2</v>
      </c>
      <c r="AG664" s="21">
        <v>0.14054259463006499</v>
      </c>
      <c r="AH664" s="21">
        <v>0.16672762145720049</v>
      </c>
      <c r="AI664" s="21">
        <v>0.2076629961423046</v>
      </c>
      <c r="AJ664" s="21">
        <v>0.17256639172947061</v>
      </c>
      <c r="AK664" s="21">
        <v>0.15121232835928949</v>
      </c>
      <c r="AL664" s="21">
        <v>0.35090186250455041</v>
      </c>
      <c r="AM664" s="21">
        <v>0.2156999120080462</v>
      </c>
    </row>
    <row r="665" spans="2:39" ht="16" x14ac:dyDescent="0.2">
      <c r="B665" s="20" t="s">
        <v>39</v>
      </c>
      <c r="C665" s="21">
        <v>0.18141120497587249</v>
      </c>
      <c r="D665" s="21">
        <v>5.0260594486534312E-2</v>
      </c>
      <c r="E665" s="21">
        <v>0.14629943018150221</v>
      </c>
      <c r="F665" s="21">
        <v>0.2015122315821864</v>
      </c>
      <c r="G665" s="21">
        <v>0.21396740753999391</v>
      </c>
      <c r="H665" s="21">
        <v>0.1817169771278806</v>
      </c>
      <c r="I665" s="21">
        <v>0.23045199664305149</v>
      </c>
      <c r="K665" s="21">
        <v>0.1763946795435811</v>
      </c>
      <c r="L665" s="21">
        <v>0.1879460226938286</v>
      </c>
      <c r="N665" s="21">
        <v>0.28655507278782072</v>
      </c>
      <c r="O665" s="21">
        <v>0.22454813093957951</v>
      </c>
      <c r="P665" s="21">
        <v>0.17335077375343191</v>
      </c>
      <c r="Q665" s="21">
        <v>6.2795735122651172E-2</v>
      </c>
      <c r="R665" s="21">
        <v>0.31594104000472267</v>
      </c>
      <c r="S665" s="21">
        <v>0.1572272394676216</v>
      </c>
      <c r="T665" s="21">
        <v>0.1309786634171515</v>
      </c>
      <c r="U665" s="21">
        <v>3.4114235818851292E-2</v>
      </c>
      <c r="W665" s="21">
        <v>0.33916531984860071</v>
      </c>
      <c r="X665" s="21">
        <v>0.1771044200790195</v>
      </c>
      <c r="Y665" s="21">
        <v>0.14923041743138171</v>
      </c>
      <c r="Z665" s="21">
        <v>0</v>
      </c>
      <c r="AA665" s="21">
        <v>0.30718568161877802</v>
      </c>
      <c r="AB665" s="21">
        <v>0.17818138109735079</v>
      </c>
      <c r="AC665" s="21">
        <v>9.1280144694369833E-2</v>
      </c>
      <c r="AD665" s="21">
        <v>8.9429663296833439E-2</v>
      </c>
      <c r="AE665" s="21">
        <v>0.157530609980993</v>
      </c>
      <c r="AG665" s="21">
        <v>0.20963132255253211</v>
      </c>
      <c r="AH665" s="21">
        <v>0.1828231962275815</v>
      </c>
      <c r="AI665" s="21">
        <v>0.193410344217853</v>
      </c>
      <c r="AJ665" s="21">
        <v>0.22496498317320801</v>
      </c>
      <c r="AK665" s="21">
        <v>0.12841158216566639</v>
      </c>
      <c r="AL665" s="21">
        <v>0.2230367668236205</v>
      </c>
      <c r="AM665" s="21">
        <v>0.1228224512145847</v>
      </c>
    </row>
    <row r="666" spans="2:39" ht="16" x14ac:dyDescent="0.2">
      <c r="B666" s="20" t="s">
        <v>219</v>
      </c>
      <c r="C666" s="21">
        <v>0.1934743732403969</v>
      </c>
      <c r="D666" s="21">
        <v>0.19013699264225359</v>
      </c>
      <c r="E666" s="21">
        <v>0.12902033183984651</v>
      </c>
      <c r="F666" s="21">
        <v>0.1900226170208886</v>
      </c>
      <c r="G666" s="21">
        <v>0.2538372454048638</v>
      </c>
      <c r="H666" s="21">
        <v>0.21982446413110149</v>
      </c>
      <c r="I666" s="21">
        <v>0.18636156223225789</v>
      </c>
      <c r="K666" s="21">
        <v>0.23244518546019319</v>
      </c>
      <c r="L666" s="21">
        <v>0.15885229649778529</v>
      </c>
      <c r="N666" s="21">
        <v>0.1248343907803153</v>
      </c>
      <c r="O666" s="21">
        <v>0.17486298566737671</v>
      </c>
      <c r="P666" s="21">
        <v>0.14614269676764541</v>
      </c>
      <c r="Q666" s="21">
        <v>0.2231300833384211</v>
      </c>
      <c r="R666" s="21">
        <v>1.785861789248731E-2</v>
      </c>
      <c r="S666" s="21">
        <v>0.31446523302549861</v>
      </c>
      <c r="T666" s="21">
        <v>0.12022343467335481</v>
      </c>
      <c r="U666" s="21">
        <v>0.1889070757356919</v>
      </c>
      <c r="W666" s="21">
        <v>4.1104389174411587E-2</v>
      </c>
      <c r="X666" s="21">
        <v>0.20950373057374039</v>
      </c>
      <c r="Y666" s="21">
        <v>6.1550236336802677E-2</v>
      </c>
      <c r="Z666" s="21">
        <v>0.29190568205809908</v>
      </c>
      <c r="AA666" s="21">
        <v>0.1203806066502898</v>
      </c>
      <c r="AB666" s="21">
        <v>0.28295698661644392</v>
      </c>
      <c r="AC666" s="21">
        <v>0.2275646445662679</v>
      </c>
      <c r="AD666" s="21">
        <v>0.12825709580099201</v>
      </c>
      <c r="AE666" s="21">
        <v>0.16456023304325429</v>
      </c>
      <c r="AG666" s="21">
        <v>0.1797688872647763</v>
      </c>
      <c r="AH666" s="21">
        <v>0.23570999140463891</v>
      </c>
      <c r="AI666" s="21">
        <v>0.13458949836183909</v>
      </c>
      <c r="AJ666" s="21">
        <v>0.1046731674514592</v>
      </c>
      <c r="AK666" s="21">
        <v>0.32314214685588361</v>
      </c>
      <c r="AL666" s="21">
        <v>0</v>
      </c>
      <c r="AM666" s="21">
        <v>0.1234160242533896</v>
      </c>
    </row>
    <row r="667" spans="2:39" ht="16" x14ac:dyDescent="0.2">
      <c r="B667" s="20" t="s">
        <v>160</v>
      </c>
      <c r="C667" s="21">
        <v>0.17508105672872329</v>
      </c>
      <c r="D667" s="21">
        <v>0.15090207600969091</v>
      </c>
      <c r="E667" s="21">
        <v>0.21147835758983519</v>
      </c>
      <c r="F667" s="21">
        <v>0.17016322393785041</v>
      </c>
      <c r="G667" s="21">
        <v>0.26159656821010058</v>
      </c>
      <c r="H667" s="21">
        <v>0.14617953407738529</v>
      </c>
      <c r="I667" s="21">
        <v>0.12730733718066189</v>
      </c>
      <c r="K667" s="21">
        <v>0.16438290875145639</v>
      </c>
      <c r="L667" s="21">
        <v>0.18285683536567399</v>
      </c>
      <c r="N667" s="21">
        <v>4.6103116809211121E-2</v>
      </c>
      <c r="O667" s="21">
        <v>0.17947354681323779</v>
      </c>
      <c r="P667" s="21">
        <v>0.31955531748328603</v>
      </c>
      <c r="Q667" s="21">
        <v>0.45229751080227271</v>
      </c>
      <c r="R667" s="21">
        <v>0.1227895792599016</v>
      </c>
      <c r="S667" s="21">
        <v>0.21767884257510881</v>
      </c>
      <c r="T667" s="21">
        <v>5.1615392405407211E-2</v>
      </c>
      <c r="U667" s="21">
        <v>0.12538458114970721</v>
      </c>
      <c r="W667" s="21">
        <v>0.10109317992610641</v>
      </c>
      <c r="X667" s="21">
        <v>0.22557291989840381</v>
      </c>
      <c r="Y667" s="21">
        <v>0.31010095676148453</v>
      </c>
      <c r="Z667" s="21">
        <v>0.31989960806353912</v>
      </c>
      <c r="AA667" s="21">
        <v>8.5139078950699901E-2</v>
      </c>
      <c r="AB667" s="21">
        <v>0.20387399453950961</v>
      </c>
      <c r="AC667" s="21">
        <v>7.4374299175177752E-2</v>
      </c>
      <c r="AD667" s="21">
        <v>0.1056876759073555</v>
      </c>
      <c r="AE667" s="21">
        <v>0.22294881436825861</v>
      </c>
      <c r="AG667" s="21">
        <v>0.1885958124223043</v>
      </c>
      <c r="AH667" s="21">
        <v>0.114789020150736</v>
      </c>
      <c r="AI667" s="21">
        <v>0.22354105121743931</v>
      </c>
      <c r="AJ667" s="21">
        <v>0.22717754945902541</v>
      </c>
      <c r="AK667" s="21">
        <v>0.18406403913383751</v>
      </c>
      <c r="AL667" s="21">
        <v>0</v>
      </c>
      <c r="AM667" s="21">
        <v>6.2537238365521469E-2</v>
      </c>
    </row>
    <row r="668" spans="2:39" ht="16" x14ac:dyDescent="0.2">
      <c r="B668" s="20" t="s">
        <v>159</v>
      </c>
      <c r="C668" s="21">
        <v>4.8112521827461813E-2</v>
      </c>
      <c r="D668" s="21">
        <v>0.13995091674654511</v>
      </c>
      <c r="E668" s="21">
        <v>5.0572858175434519E-2</v>
      </c>
      <c r="F668" s="21">
        <v>5.1700297982643008E-2</v>
      </c>
      <c r="G668" s="21">
        <v>1.8364498720984439E-2</v>
      </c>
      <c r="H668" s="21">
        <v>4.2606072049795017E-2</v>
      </c>
      <c r="I668" s="21">
        <v>2.4919056357031191E-2</v>
      </c>
      <c r="K668" s="21">
        <v>4.6142419226137633E-2</v>
      </c>
      <c r="L668" s="21">
        <v>5.0445901557684088E-2</v>
      </c>
      <c r="N668" s="21">
        <v>7.4836339149377804E-2</v>
      </c>
      <c r="O668" s="21">
        <v>3.9488689859298522E-2</v>
      </c>
      <c r="P668" s="21">
        <v>0</v>
      </c>
      <c r="Q668" s="21">
        <v>0</v>
      </c>
      <c r="R668" s="21">
        <v>1.041395365210071E-2</v>
      </c>
      <c r="S668" s="21">
        <v>5.2935871121524633E-2</v>
      </c>
      <c r="T668" s="21">
        <v>0.28216305386227841</v>
      </c>
      <c r="U668" s="21">
        <v>2.530170289728802E-2</v>
      </c>
      <c r="W668" s="21">
        <v>1.9905603195350501E-2</v>
      </c>
      <c r="X668" s="21">
        <v>6.8874877172838481E-2</v>
      </c>
      <c r="Y668" s="21">
        <v>0</v>
      </c>
      <c r="Z668" s="21">
        <v>3.3330197586408442E-2</v>
      </c>
      <c r="AA668" s="21">
        <v>2.9049850556052359E-2</v>
      </c>
      <c r="AB668" s="21">
        <v>5.0192156462038028E-2</v>
      </c>
      <c r="AC668" s="21">
        <v>0</v>
      </c>
      <c r="AD668" s="21">
        <v>0.15284898560178481</v>
      </c>
      <c r="AE668" s="21">
        <v>0</v>
      </c>
      <c r="AG668" s="21">
        <v>6.0735780350185932E-2</v>
      </c>
      <c r="AH668" s="21">
        <v>0</v>
      </c>
      <c r="AI668" s="21">
        <v>3.7897879311000859E-2</v>
      </c>
      <c r="AJ668" s="21">
        <v>0.108957796549895</v>
      </c>
      <c r="AK668" s="21">
        <v>2.9548947936046729E-2</v>
      </c>
      <c r="AL668" s="21">
        <v>0.42606137067182909</v>
      </c>
      <c r="AM668" s="21">
        <v>9.0354250911444958E-2</v>
      </c>
    </row>
    <row r="669" spans="2:39" ht="16" x14ac:dyDescent="0.2">
      <c r="B669" s="20" t="s">
        <v>220</v>
      </c>
      <c r="C669" s="21">
        <v>0.112720322029551</v>
      </c>
      <c r="D669" s="21">
        <v>0.1855987687271729</v>
      </c>
      <c r="E669" s="21">
        <v>7.7323199010926963E-2</v>
      </c>
      <c r="F669" s="21">
        <v>8.0636874040243153E-2</v>
      </c>
      <c r="G669" s="21">
        <v>6.0742355869790571E-2</v>
      </c>
      <c r="H669" s="21">
        <v>0.136920660898144</v>
      </c>
      <c r="I669" s="21">
        <v>0.14497254751615499</v>
      </c>
      <c r="K669" s="21">
        <v>0.1288775917589966</v>
      </c>
      <c r="L669" s="21">
        <v>9.8693445692137505E-2</v>
      </c>
      <c r="N669" s="21">
        <v>0.1497807384439753</v>
      </c>
      <c r="O669" s="21">
        <v>9.5796480551601434E-2</v>
      </c>
      <c r="P669" s="21">
        <v>7.3361604724737989E-2</v>
      </c>
      <c r="Q669" s="21">
        <v>0.19070068305390001</v>
      </c>
      <c r="R669" s="21">
        <v>0.17246759599013869</v>
      </c>
      <c r="S669" s="21">
        <v>5.4721084677986448E-2</v>
      </c>
      <c r="T669" s="21">
        <v>0</v>
      </c>
      <c r="U669" s="21">
        <v>0.22844860164125089</v>
      </c>
      <c r="W669" s="21">
        <v>0.13906894719980931</v>
      </c>
      <c r="X669" s="21">
        <v>9.4381521203839303E-2</v>
      </c>
      <c r="Y669" s="21">
        <v>0.22801485370509811</v>
      </c>
      <c r="Z669" s="21">
        <v>0.1739013852056068</v>
      </c>
      <c r="AA669" s="21">
        <v>0.1149279259659518</v>
      </c>
      <c r="AB669" s="21">
        <v>8.102635540181255E-2</v>
      </c>
      <c r="AC669" s="21">
        <v>9.1449540544644228E-2</v>
      </c>
      <c r="AD669" s="21">
        <v>6.9721255107778393E-2</v>
      </c>
      <c r="AE669" s="21">
        <v>0.35765588673696752</v>
      </c>
      <c r="AG669" s="21">
        <v>0.12847201377271941</v>
      </c>
      <c r="AH669" s="21">
        <v>0.15547701134243799</v>
      </c>
      <c r="AI669" s="21">
        <v>0.1331390056339847</v>
      </c>
      <c r="AJ669" s="21">
        <v>7.3593740470472596E-2</v>
      </c>
      <c r="AK669" s="21">
        <v>4.4905483239489667E-2</v>
      </c>
      <c r="AL669" s="21">
        <v>0</v>
      </c>
      <c r="AM669" s="21">
        <v>0.15446559493227099</v>
      </c>
    </row>
    <row r="670" spans="2:39" ht="16" x14ac:dyDescent="0.2">
      <c r="B670" s="20" t="s">
        <v>145</v>
      </c>
      <c r="C670" s="21">
        <v>0.11551947948018609</v>
      </c>
      <c r="D670" s="21">
        <v>0.12572195253321719</v>
      </c>
      <c r="E670" s="21">
        <v>0.16705193209200991</v>
      </c>
      <c r="F670" s="21">
        <v>0.1287379219430525</v>
      </c>
      <c r="G670" s="21">
        <v>8.0644252044478948E-2</v>
      </c>
      <c r="H670" s="21">
        <v>0.10456880237791071</v>
      </c>
      <c r="I670" s="21">
        <v>9.4728627739283505E-2</v>
      </c>
      <c r="K670" s="21">
        <v>9.4785973553509248E-2</v>
      </c>
      <c r="L670" s="21">
        <v>0.1361396721391315</v>
      </c>
      <c r="N670" s="21">
        <v>5.1326513160376168E-2</v>
      </c>
      <c r="O670" s="21">
        <v>0.13179383322542751</v>
      </c>
      <c r="P670" s="21">
        <v>0.1039628780638677</v>
      </c>
      <c r="Q670" s="21">
        <v>0</v>
      </c>
      <c r="R670" s="21">
        <v>1.422309392181759E-2</v>
      </c>
      <c r="S670" s="21">
        <v>7.4291713533979425E-2</v>
      </c>
      <c r="T670" s="21">
        <v>0.34033017989777092</v>
      </c>
      <c r="U670" s="21">
        <v>0.2383913967269847</v>
      </c>
      <c r="W670" s="21">
        <v>1.7332099501901059E-2</v>
      </c>
      <c r="X670" s="21">
        <v>9.687442969310929E-2</v>
      </c>
      <c r="Y670" s="21">
        <v>0.136611506169141</v>
      </c>
      <c r="Z670" s="21">
        <v>0.1119147327593729</v>
      </c>
      <c r="AA670" s="21">
        <v>3.3770477913138981E-2</v>
      </c>
      <c r="AB670" s="21">
        <v>8.1296372593191571E-2</v>
      </c>
      <c r="AC670" s="21">
        <v>0.36143653568390788</v>
      </c>
      <c r="AD670" s="21">
        <v>0.26271191053300907</v>
      </c>
      <c r="AE670" s="21">
        <v>0</v>
      </c>
      <c r="AG670" s="21">
        <v>9.2253589007417036E-2</v>
      </c>
      <c r="AH670" s="21">
        <v>0.14447315941740491</v>
      </c>
      <c r="AI670" s="21">
        <v>6.9759225115578374E-2</v>
      </c>
      <c r="AJ670" s="21">
        <v>8.8066371166469218E-2</v>
      </c>
      <c r="AK670" s="21">
        <v>0.1387154723097864</v>
      </c>
      <c r="AL670" s="21">
        <v>0</v>
      </c>
      <c r="AM670" s="21">
        <v>0.23070452831474189</v>
      </c>
    </row>
    <row r="672" spans="2:39" ht="64" x14ac:dyDescent="0.2">
      <c r="B672" s="17" t="s">
        <v>227</v>
      </c>
    </row>
    <row r="673" spans="2:39" ht="16" x14ac:dyDescent="0.2">
      <c r="B673" s="18" t="s">
        <v>18</v>
      </c>
    </row>
    <row r="674" spans="2:39" x14ac:dyDescent="0.2">
      <c r="B674" s="13" t="s">
        <v>53</v>
      </c>
      <c r="C674" s="19">
        <v>406</v>
      </c>
      <c r="D674" s="19">
        <v>16</v>
      </c>
      <c r="E674" s="19">
        <v>63</v>
      </c>
      <c r="F674" s="19">
        <v>86</v>
      </c>
      <c r="G674" s="19">
        <v>73</v>
      </c>
      <c r="H674" s="19">
        <v>87</v>
      </c>
      <c r="I674" s="19">
        <v>81</v>
      </c>
      <c r="K674" s="19">
        <v>185</v>
      </c>
      <c r="L674" s="19">
        <v>219</v>
      </c>
      <c r="N674" s="19">
        <v>33</v>
      </c>
      <c r="O674" s="19">
        <v>99</v>
      </c>
      <c r="P674" s="19">
        <v>23</v>
      </c>
      <c r="Q674" s="19">
        <v>12</v>
      </c>
      <c r="R674" s="19">
        <v>38</v>
      </c>
      <c r="S674" s="19">
        <v>132</v>
      </c>
      <c r="T674" s="19">
        <v>15</v>
      </c>
      <c r="U674" s="19">
        <v>54</v>
      </c>
      <c r="W674" s="19">
        <v>28</v>
      </c>
      <c r="X674" s="19">
        <v>72</v>
      </c>
      <c r="Y674" s="19">
        <v>18</v>
      </c>
      <c r="Z674" s="19">
        <v>21</v>
      </c>
      <c r="AA674" s="19">
        <v>69</v>
      </c>
      <c r="AB674" s="19">
        <v>124</v>
      </c>
      <c r="AC674" s="19">
        <v>27</v>
      </c>
      <c r="AD674" s="19">
        <v>40</v>
      </c>
      <c r="AE674" s="19">
        <v>7</v>
      </c>
      <c r="AG674" s="19">
        <v>74</v>
      </c>
      <c r="AH674" s="19">
        <v>89</v>
      </c>
      <c r="AI674" s="19">
        <v>84</v>
      </c>
      <c r="AJ674" s="19">
        <v>54</v>
      </c>
      <c r="AK674" s="19">
        <v>73</v>
      </c>
      <c r="AL674" s="19">
        <v>3</v>
      </c>
      <c r="AM674" s="19">
        <v>29</v>
      </c>
    </row>
    <row r="675" spans="2:39" x14ac:dyDescent="0.2">
      <c r="B675" s="15" t="s">
        <v>54</v>
      </c>
      <c r="C675" s="19">
        <v>406</v>
      </c>
      <c r="D675" s="19">
        <v>44</v>
      </c>
      <c r="E675" s="19">
        <v>69</v>
      </c>
      <c r="F675" s="19">
        <v>69</v>
      </c>
      <c r="G675" s="19">
        <v>62</v>
      </c>
      <c r="H675" s="19">
        <v>65</v>
      </c>
      <c r="I675" s="19">
        <v>96</v>
      </c>
      <c r="K675" s="19">
        <v>196</v>
      </c>
      <c r="L675" s="19">
        <v>208</v>
      </c>
      <c r="N675" s="19">
        <v>37</v>
      </c>
      <c r="O675" s="19">
        <v>101</v>
      </c>
      <c r="P675" s="19">
        <v>26</v>
      </c>
      <c r="Q675" s="19">
        <v>10</v>
      </c>
      <c r="R675" s="19">
        <v>41</v>
      </c>
      <c r="S675" s="19">
        <v>116</v>
      </c>
      <c r="T675" s="19">
        <v>17</v>
      </c>
      <c r="U675" s="19">
        <v>59</v>
      </c>
      <c r="W675" s="19">
        <v>28</v>
      </c>
      <c r="X675" s="19">
        <v>78</v>
      </c>
      <c r="Y675" s="19">
        <v>21</v>
      </c>
      <c r="Z675" s="19">
        <v>26</v>
      </c>
      <c r="AA675" s="19">
        <v>66</v>
      </c>
      <c r="AB675" s="19">
        <v>107</v>
      </c>
      <c r="AC675" s="19">
        <v>35</v>
      </c>
      <c r="AD675" s="19">
        <v>36</v>
      </c>
      <c r="AE675" s="19">
        <v>9</v>
      </c>
      <c r="AG675" s="19">
        <v>67</v>
      </c>
      <c r="AH675" s="19">
        <v>87</v>
      </c>
      <c r="AI675" s="19">
        <v>88</v>
      </c>
      <c r="AJ675" s="19">
        <v>57</v>
      </c>
      <c r="AK675" s="19">
        <v>77</v>
      </c>
      <c r="AL675" s="19">
        <v>3</v>
      </c>
      <c r="AM675" s="19">
        <v>28</v>
      </c>
    </row>
    <row r="676" spans="2:39" ht="16" x14ac:dyDescent="0.2">
      <c r="B676" s="20" t="s">
        <v>148</v>
      </c>
      <c r="C676" s="21">
        <v>0.23133587770948991</v>
      </c>
      <c r="D676" s="21">
        <v>0.31856270579656137</v>
      </c>
      <c r="E676" s="21">
        <v>0.2358325987594157</v>
      </c>
      <c r="F676" s="21">
        <v>0.22563520114639399</v>
      </c>
      <c r="G676" s="21">
        <v>0.27251526385411068</v>
      </c>
      <c r="H676" s="21">
        <v>0.20214375748263791</v>
      </c>
      <c r="I676" s="21">
        <v>0.18559134791419521</v>
      </c>
      <c r="K676" s="21">
        <v>0.26191569160224898</v>
      </c>
      <c r="L676" s="21">
        <v>0.2049693970693465</v>
      </c>
      <c r="N676" s="21">
        <v>0.1770673173811507</v>
      </c>
      <c r="O676" s="21">
        <v>0.28588242188527352</v>
      </c>
      <c r="P676" s="21">
        <v>0.2398099776279588</v>
      </c>
      <c r="Q676" s="21">
        <v>0.43045661243495481</v>
      </c>
      <c r="R676" s="21">
        <v>0.35926495891766769</v>
      </c>
      <c r="S676" s="21">
        <v>0.20655030202009439</v>
      </c>
      <c r="T676" s="21">
        <v>0</v>
      </c>
      <c r="U676" s="21">
        <v>0.1614436235709229</v>
      </c>
      <c r="W676" s="21">
        <v>0.20841251490115981</v>
      </c>
      <c r="X676" s="21">
        <v>0.30147745751638477</v>
      </c>
      <c r="Y676" s="21">
        <v>0.25876176403085849</v>
      </c>
      <c r="Z676" s="21">
        <v>0.25091046975349512</v>
      </c>
      <c r="AA676" s="21">
        <v>0.33331628521260193</v>
      </c>
      <c r="AB676" s="21">
        <v>0.21192992028618249</v>
      </c>
      <c r="AC676" s="21">
        <v>0</v>
      </c>
      <c r="AD676" s="21">
        <v>0.15030883518142829</v>
      </c>
      <c r="AE676" s="21">
        <v>0.29025564660171932</v>
      </c>
      <c r="AG676" s="21">
        <v>0.12551534123389549</v>
      </c>
      <c r="AH676" s="21">
        <v>0.28084470831000058</v>
      </c>
      <c r="AI676" s="21">
        <v>0.29626126912726408</v>
      </c>
      <c r="AJ676" s="21">
        <v>0.28776859444345682</v>
      </c>
      <c r="AK676" s="21">
        <v>0.14732804310357259</v>
      </c>
      <c r="AL676" s="21">
        <v>0.35090186250455041</v>
      </c>
      <c r="AM676" s="21">
        <v>0.2323210847903999</v>
      </c>
    </row>
    <row r="677" spans="2:39" ht="16" x14ac:dyDescent="0.2">
      <c r="B677" s="20" t="s">
        <v>39</v>
      </c>
      <c r="C677" s="21">
        <v>0.14787255719259429</v>
      </c>
      <c r="D677" s="21">
        <v>5.0260594486534312E-2</v>
      </c>
      <c r="E677" s="21">
        <v>0.19930201012881721</v>
      </c>
      <c r="F677" s="21">
        <v>0.14582223296417329</v>
      </c>
      <c r="G677" s="21">
        <v>0.10834877291906481</v>
      </c>
      <c r="H677" s="21">
        <v>0.15019584055191801</v>
      </c>
      <c r="I677" s="21">
        <v>0.1812810521421758</v>
      </c>
      <c r="K677" s="21">
        <v>0.12186565840229879</v>
      </c>
      <c r="L677" s="21">
        <v>0.17376725406036961</v>
      </c>
      <c r="N677" s="21">
        <v>0.16888027348690859</v>
      </c>
      <c r="O677" s="21">
        <v>0.18472832753911281</v>
      </c>
      <c r="P677" s="21">
        <v>0.1335297085878179</v>
      </c>
      <c r="Q677" s="21">
        <v>7.1075987682754874E-2</v>
      </c>
      <c r="R677" s="21">
        <v>0.17728877085521649</v>
      </c>
      <c r="S677" s="21">
        <v>0.14614020582146431</v>
      </c>
      <c r="T677" s="21">
        <v>0.18259405582255869</v>
      </c>
      <c r="U677" s="21">
        <v>6.3752066939214952E-2</v>
      </c>
      <c r="W677" s="21">
        <v>0.1489788817504194</v>
      </c>
      <c r="X677" s="21">
        <v>0.13131005913688731</v>
      </c>
      <c r="Y677" s="21">
        <v>3.2216510696229522E-2</v>
      </c>
      <c r="Z677" s="21">
        <v>0.14524493034578129</v>
      </c>
      <c r="AA677" s="21">
        <v>0.22510065931896731</v>
      </c>
      <c r="AB677" s="21">
        <v>0.16397260841684319</v>
      </c>
      <c r="AC677" s="21">
        <v>0</v>
      </c>
      <c r="AD677" s="21">
        <v>0.20654121305571441</v>
      </c>
      <c r="AE677" s="21">
        <v>0.157530609980993</v>
      </c>
      <c r="AG677" s="21">
        <v>0.23379566012352179</v>
      </c>
      <c r="AH677" s="21">
        <v>0.15525115039171219</v>
      </c>
      <c r="AI677" s="21">
        <v>0.1309962487155141</v>
      </c>
      <c r="AJ677" s="21">
        <v>0.17891666466834119</v>
      </c>
      <c r="AK677" s="21">
        <v>8.965930196307563E-2</v>
      </c>
      <c r="AL677" s="21">
        <v>0</v>
      </c>
      <c r="AM677" s="21">
        <v>8.0247065672602827E-2</v>
      </c>
    </row>
    <row r="678" spans="2:39" ht="16" x14ac:dyDescent="0.2">
      <c r="B678" s="20" t="s">
        <v>219</v>
      </c>
      <c r="C678" s="21">
        <v>0.1642475543444302</v>
      </c>
      <c r="D678" s="21">
        <v>7.5451038004845428E-2</v>
      </c>
      <c r="E678" s="21">
        <v>7.7696404377130227E-2</v>
      </c>
      <c r="F678" s="21">
        <v>0.13318726008336201</v>
      </c>
      <c r="G678" s="21">
        <v>0.27159717936418998</v>
      </c>
      <c r="H678" s="21">
        <v>0.17806947022614689</v>
      </c>
      <c r="I678" s="21">
        <v>0.20970738975435829</v>
      </c>
      <c r="K678" s="21">
        <v>0.16915176619470379</v>
      </c>
      <c r="L678" s="21">
        <v>0.16129972075060769</v>
      </c>
      <c r="N678" s="21">
        <v>5.9265703274497178E-2</v>
      </c>
      <c r="O678" s="21">
        <v>0.18937478988621601</v>
      </c>
      <c r="P678" s="21">
        <v>0.1074465554316784</v>
      </c>
      <c r="Q678" s="21">
        <v>0</v>
      </c>
      <c r="R678" s="21">
        <v>6.358395231523474E-2</v>
      </c>
      <c r="S678" s="21">
        <v>0.27219483108009179</v>
      </c>
      <c r="T678" s="21">
        <v>2.5174635910978162E-2</v>
      </c>
      <c r="U678" s="21">
        <v>0.1359250382087121</v>
      </c>
      <c r="W678" s="21">
        <v>6.1466814870830118E-2</v>
      </c>
      <c r="X678" s="21">
        <v>0.23755582561705049</v>
      </c>
      <c r="Y678" s="21">
        <v>0.23663154845688211</v>
      </c>
      <c r="Z678" s="21">
        <v>0.29342237147148209</v>
      </c>
      <c r="AA678" s="21">
        <v>8.9032571233255281E-2</v>
      </c>
      <c r="AB678" s="21">
        <v>0.232784035380944</v>
      </c>
      <c r="AC678" s="21">
        <v>5.4797226899151057E-2</v>
      </c>
      <c r="AD678" s="21">
        <v>3.1978949287002713E-2</v>
      </c>
      <c r="AE678" s="21">
        <v>0</v>
      </c>
      <c r="AG678" s="21">
        <v>0.1837250311965723</v>
      </c>
      <c r="AH678" s="21">
        <v>8.9853584526382965E-2</v>
      </c>
      <c r="AI678" s="21">
        <v>0.16252318909001701</v>
      </c>
      <c r="AJ678" s="21">
        <v>0.13697875636597989</v>
      </c>
      <c r="AK678" s="21">
        <v>0.27956154056285337</v>
      </c>
      <c r="AL678" s="21">
        <v>0</v>
      </c>
      <c r="AM678" s="21">
        <v>0.10891418574429131</v>
      </c>
    </row>
    <row r="679" spans="2:39" ht="16" x14ac:dyDescent="0.2">
      <c r="B679" s="20" t="s">
        <v>160</v>
      </c>
      <c r="C679" s="21">
        <v>0.1275862703367831</v>
      </c>
      <c r="D679" s="21">
        <v>0.16731499997173219</v>
      </c>
      <c r="E679" s="21">
        <v>0.13422630539380709</v>
      </c>
      <c r="F679" s="21">
        <v>0.19455386608193589</v>
      </c>
      <c r="G679" s="21">
        <v>9.1663546924441425E-2</v>
      </c>
      <c r="H679" s="21">
        <v>0.13670954859978679</v>
      </c>
      <c r="I679" s="21">
        <v>7.3735018483750747E-2</v>
      </c>
      <c r="K679" s="21">
        <v>0.13195745862190489</v>
      </c>
      <c r="L679" s="21">
        <v>0.114697045069339</v>
      </c>
      <c r="N679" s="21">
        <v>0.1305502709193142</v>
      </c>
      <c r="O679" s="21">
        <v>0.1060141781487566</v>
      </c>
      <c r="P679" s="21">
        <v>0.16482138494223531</v>
      </c>
      <c r="Q679" s="21">
        <v>0.1495402850858894</v>
      </c>
      <c r="R679" s="21">
        <v>0.14414124075545071</v>
      </c>
      <c r="S679" s="21">
        <v>0.13257471041781821</v>
      </c>
      <c r="T679" s="21">
        <v>0.115665450572824</v>
      </c>
      <c r="U679" s="21">
        <v>0.1246555246685383</v>
      </c>
      <c r="W679" s="21">
        <v>9.7702800052804434E-2</v>
      </c>
      <c r="X679" s="21">
        <v>0.1011974216941432</v>
      </c>
      <c r="Y679" s="21">
        <v>8.087178109157761E-2</v>
      </c>
      <c r="Z679" s="21">
        <v>0.20444743078315741</v>
      </c>
      <c r="AA679" s="21">
        <v>0.1379424097517063</v>
      </c>
      <c r="AB679" s="21">
        <v>0.13086006416039911</v>
      </c>
      <c r="AC679" s="21">
        <v>0.20561943387693499</v>
      </c>
      <c r="AD679" s="21">
        <v>6.5780208720997768E-2</v>
      </c>
      <c r="AE679" s="21">
        <v>0.16456023304325429</v>
      </c>
      <c r="AG679" s="21">
        <v>9.8144524450192436E-2</v>
      </c>
      <c r="AH679" s="21">
        <v>0.13668630725435429</v>
      </c>
      <c r="AI679" s="21">
        <v>0.152394802099589</v>
      </c>
      <c r="AJ679" s="21">
        <v>5.9018466266762937E-2</v>
      </c>
      <c r="AK679" s="21">
        <v>0.13725108211518361</v>
      </c>
      <c r="AL679" s="21">
        <v>0</v>
      </c>
      <c r="AM679" s="21">
        <v>0.2192139774649266</v>
      </c>
    </row>
    <row r="680" spans="2:39" ht="16" x14ac:dyDescent="0.2">
      <c r="B680" s="20" t="s">
        <v>159</v>
      </c>
      <c r="C680" s="21">
        <v>5.2614556231857193E-2</v>
      </c>
      <c r="D680" s="21">
        <v>6.1368896230282161E-2</v>
      </c>
      <c r="E680" s="21">
        <v>2.8428560706853751E-2</v>
      </c>
      <c r="F680" s="21">
        <v>7.999148193441917E-2</v>
      </c>
      <c r="G680" s="21">
        <v>7.701350725467053E-2</v>
      </c>
      <c r="H680" s="21">
        <v>2.4732470930473208E-2</v>
      </c>
      <c r="I680" s="21">
        <v>4.9275885779548147E-2</v>
      </c>
      <c r="K680" s="21">
        <v>4.9654702823171248E-2</v>
      </c>
      <c r="L680" s="21">
        <v>5.5922079394930962E-2</v>
      </c>
      <c r="N680" s="21">
        <v>0.21508691243951819</v>
      </c>
      <c r="O680" s="21">
        <v>1.4932685941593721E-2</v>
      </c>
      <c r="P680" s="21">
        <v>0.10154192087430371</v>
      </c>
      <c r="Q680" s="21">
        <v>6.2795735122651172E-2</v>
      </c>
      <c r="R680" s="21">
        <v>9.5051076475427848E-2</v>
      </c>
      <c r="S680" s="21">
        <v>2.7802721389262819E-2</v>
      </c>
      <c r="T680" s="21">
        <v>0</v>
      </c>
      <c r="U680" s="21">
        <v>2.729796459962416E-2</v>
      </c>
      <c r="W680" s="21">
        <v>0.159558523771968</v>
      </c>
      <c r="X680" s="21">
        <v>2.3219912464211252E-2</v>
      </c>
      <c r="Y680" s="21">
        <v>0.2515872997330576</v>
      </c>
      <c r="Z680" s="21">
        <v>2.325772632924037E-2</v>
      </c>
      <c r="AA680" s="21">
        <v>1.523418644755886E-2</v>
      </c>
      <c r="AB680" s="21">
        <v>3.7837199578366038E-2</v>
      </c>
      <c r="AC680" s="21">
        <v>6.6338335651468391E-2</v>
      </c>
      <c r="AD680" s="21">
        <v>4.6309867873467088E-2</v>
      </c>
      <c r="AE680" s="21">
        <v>0</v>
      </c>
      <c r="AG680" s="21">
        <v>9.1983957668378732E-2</v>
      </c>
      <c r="AH680" s="21">
        <v>3.5730902363733219E-2</v>
      </c>
      <c r="AI680" s="21">
        <v>6.1498511411957113E-2</v>
      </c>
      <c r="AJ680" s="21">
        <v>4.1266117118681868E-2</v>
      </c>
      <c r="AK680" s="21">
        <v>3.5015278183053992E-2</v>
      </c>
      <c r="AL680" s="21">
        <v>0</v>
      </c>
      <c r="AM680" s="21">
        <v>5.8730903443910097E-2</v>
      </c>
    </row>
    <row r="681" spans="2:39" ht="16" x14ac:dyDescent="0.2">
      <c r="B681" s="20" t="s">
        <v>220</v>
      </c>
      <c r="C681" s="21">
        <v>7.744474612191754E-2</v>
      </c>
      <c r="D681" s="21">
        <v>8.8468321633409161E-2</v>
      </c>
      <c r="E681" s="21">
        <v>0.1023744465138734</v>
      </c>
      <c r="F681" s="21">
        <v>7.6783038189056851E-2</v>
      </c>
      <c r="G681" s="21">
        <v>1.6671758626395441E-2</v>
      </c>
      <c r="H681" s="21">
        <v>6.7686099010825715E-2</v>
      </c>
      <c r="I681" s="21">
        <v>0.1011396238017733</v>
      </c>
      <c r="K681" s="21">
        <v>7.8591027854877926E-2</v>
      </c>
      <c r="L681" s="21">
        <v>7.7149106241259341E-2</v>
      </c>
      <c r="N681" s="21">
        <v>5.8877925375340083E-2</v>
      </c>
      <c r="O681" s="21">
        <v>9.0257210334911311E-2</v>
      </c>
      <c r="P681" s="21">
        <v>0.14888757447213821</v>
      </c>
      <c r="Q681" s="21">
        <v>0.20521831137394009</v>
      </c>
      <c r="R681" s="21">
        <v>0.12873852324046769</v>
      </c>
      <c r="S681" s="21">
        <v>3.5294285211971511E-2</v>
      </c>
      <c r="T681" s="21">
        <v>0.23054766145687119</v>
      </c>
      <c r="U681" s="21">
        <v>1.766791274090302E-2</v>
      </c>
      <c r="W681" s="21">
        <v>0.1091173687311555</v>
      </c>
      <c r="X681" s="21">
        <v>7.8158581111409844E-2</v>
      </c>
      <c r="Y681" s="21">
        <v>0</v>
      </c>
      <c r="Z681" s="21">
        <v>5.2749208128356102E-2</v>
      </c>
      <c r="AA681" s="21">
        <v>0.12598379586471289</v>
      </c>
      <c r="AB681" s="21">
        <v>5.9778337690383689E-2</v>
      </c>
      <c r="AC681" s="21">
        <v>0</v>
      </c>
      <c r="AD681" s="21">
        <v>0.1530287054223147</v>
      </c>
      <c r="AE681" s="21">
        <v>8.2352348002887502E-2</v>
      </c>
      <c r="AG681" s="21">
        <v>4.366636212081329E-2</v>
      </c>
      <c r="AH681" s="21">
        <v>4.9417460959743927E-2</v>
      </c>
      <c r="AI681" s="21">
        <v>8.3118312262087171E-2</v>
      </c>
      <c r="AJ681" s="21">
        <v>0.1052595692699025</v>
      </c>
      <c r="AK681" s="21">
        <v>0.10197903714308</v>
      </c>
      <c r="AL681" s="21">
        <v>0.64909813749544965</v>
      </c>
      <c r="AM681" s="21">
        <v>4.8427025395985479E-2</v>
      </c>
    </row>
    <row r="682" spans="2:39" ht="16" x14ac:dyDescent="0.2">
      <c r="B682" s="20" t="s">
        <v>145</v>
      </c>
      <c r="C682" s="21">
        <v>0.19889843806292759</v>
      </c>
      <c r="D682" s="21">
        <v>0.23857344387663529</v>
      </c>
      <c r="E682" s="21">
        <v>0.22213967412010291</v>
      </c>
      <c r="F682" s="21">
        <v>0.14402691960065869</v>
      </c>
      <c r="G682" s="21">
        <v>0.16218997105712721</v>
      </c>
      <c r="H682" s="21">
        <v>0.24046281319821161</v>
      </c>
      <c r="I682" s="21">
        <v>0.19926968212419849</v>
      </c>
      <c r="K682" s="21">
        <v>0.1868636945007941</v>
      </c>
      <c r="L682" s="21">
        <v>0.21219539741414681</v>
      </c>
      <c r="N682" s="21">
        <v>0.19027159712327099</v>
      </c>
      <c r="O682" s="21">
        <v>0.12881038626413599</v>
      </c>
      <c r="P682" s="21">
        <v>0.1039628780638677</v>
      </c>
      <c r="Q682" s="21">
        <v>8.0913068299809474E-2</v>
      </c>
      <c r="R682" s="21">
        <v>3.1931477440534838E-2</v>
      </c>
      <c r="S682" s="21">
        <v>0.179442944059297</v>
      </c>
      <c r="T682" s="21">
        <v>0.44601819623676808</v>
      </c>
      <c r="U682" s="21">
        <v>0.46925786927208463</v>
      </c>
      <c r="W682" s="21">
        <v>0.21476309592166279</v>
      </c>
      <c r="X682" s="21">
        <v>0.1270807424599131</v>
      </c>
      <c r="Y682" s="21">
        <v>0.13993109599139469</v>
      </c>
      <c r="Z682" s="21">
        <v>2.996786318848739E-2</v>
      </c>
      <c r="AA682" s="21">
        <v>7.3390092171197394E-2</v>
      </c>
      <c r="AB682" s="21">
        <v>0.16283783448688161</v>
      </c>
      <c r="AC682" s="21">
        <v>0.67324500357244554</v>
      </c>
      <c r="AD682" s="21">
        <v>0.34605222045907508</v>
      </c>
      <c r="AE682" s="21">
        <v>0.30530116237114607</v>
      </c>
      <c r="AG682" s="21">
        <v>0.22316912320662599</v>
      </c>
      <c r="AH682" s="21">
        <v>0.25221588619407281</v>
      </c>
      <c r="AI682" s="21">
        <v>0.1132076672935715</v>
      </c>
      <c r="AJ682" s="21">
        <v>0.19079183186687479</v>
      </c>
      <c r="AK682" s="21">
        <v>0.20920571692918061</v>
      </c>
      <c r="AL682" s="21">
        <v>0</v>
      </c>
      <c r="AM682" s="21">
        <v>0.25214575748788359</v>
      </c>
    </row>
    <row r="684" spans="2:39" ht="48" x14ac:dyDescent="0.2">
      <c r="B684" s="17" t="s">
        <v>228</v>
      </c>
    </row>
    <row r="685" spans="2:39" ht="16" x14ac:dyDescent="0.2">
      <c r="B685" s="18" t="s">
        <v>18</v>
      </c>
    </row>
    <row r="686" spans="2:39" x14ac:dyDescent="0.2">
      <c r="B686" s="13" t="s">
        <v>53</v>
      </c>
      <c r="C686" s="19">
        <v>406</v>
      </c>
      <c r="D686" s="19">
        <v>16</v>
      </c>
      <c r="E686" s="19">
        <v>63</v>
      </c>
      <c r="F686" s="19">
        <v>86</v>
      </c>
      <c r="G686" s="19">
        <v>73</v>
      </c>
      <c r="H686" s="19">
        <v>87</v>
      </c>
      <c r="I686" s="19">
        <v>81</v>
      </c>
      <c r="K686" s="19">
        <v>185</v>
      </c>
      <c r="L686" s="19">
        <v>219</v>
      </c>
      <c r="N686" s="19">
        <v>33</v>
      </c>
      <c r="O686" s="19">
        <v>99</v>
      </c>
      <c r="P686" s="19">
        <v>23</v>
      </c>
      <c r="Q686" s="19">
        <v>12</v>
      </c>
      <c r="R686" s="19">
        <v>38</v>
      </c>
      <c r="S686" s="19">
        <v>132</v>
      </c>
      <c r="T686" s="19">
        <v>15</v>
      </c>
      <c r="U686" s="19">
        <v>54</v>
      </c>
      <c r="W686" s="19">
        <v>28</v>
      </c>
      <c r="X686" s="19">
        <v>72</v>
      </c>
      <c r="Y686" s="19">
        <v>18</v>
      </c>
      <c r="Z686" s="19">
        <v>21</v>
      </c>
      <c r="AA686" s="19">
        <v>69</v>
      </c>
      <c r="AB686" s="19">
        <v>124</v>
      </c>
      <c r="AC686" s="19">
        <v>27</v>
      </c>
      <c r="AD686" s="19">
        <v>40</v>
      </c>
      <c r="AE686" s="19">
        <v>7</v>
      </c>
      <c r="AG686" s="19">
        <v>74</v>
      </c>
      <c r="AH686" s="19">
        <v>89</v>
      </c>
      <c r="AI686" s="19">
        <v>84</v>
      </c>
      <c r="AJ686" s="19">
        <v>54</v>
      </c>
      <c r="AK686" s="19">
        <v>73</v>
      </c>
      <c r="AL686" s="19">
        <v>3</v>
      </c>
      <c r="AM686" s="19">
        <v>29</v>
      </c>
    </row>
    <row r="687" spans="2:39" x14ac:dyDescent="0.2">
      <c r="B687" s="15" t="s">
        <v>54</v>
      </c>
      <c r="C687" s="19">
        <v>406</v>
      </c>
      <c r="D687" s="19">
        <v>44</v>
      </c>
      <c r="E687" s="19">
        <v>69</v>
      </c>
      <c r="F687" s="19">
        <v>69</v>
      </c>
      <c r="G687" s="19">
        <v>62</v>
      </c>
      <c r="H687" s="19">
        <v>65</v>
      </c>
      <c r="I687" s="19">
        <v>96</v>
      </c>
      <c r="K687" s="19">
        <v>196</v>
      </c>
      <c r="L687" s="19">
        <v>208</v>
      </c>
      <c r="N687" s="19">
        <v>37</v>
      </c>
      <c r="O687" s="19">
        <v>101</v>
      </c>
      <c r="P687" s="19">
        <v>26</v>
      </c>
      <c r="Q687" s="19">
        <v>10</v>
      </c>
      <c r="R687" s="19">
        <v>41</v>
      </c>
      <c r="S687" s="19">
        <v>116</v>
      </c>
      <c r="T687" s="19">
        <v>17</v>
      </c>
      <c r="U687" s="19">
        <v>59</v>
      </c>
      <c r="W687" s="19">
        <v>28</v>
      </c>
      <c r="X687" s="19">
        <v>78</v>
      </c>
      <c r="Y687" s="19">
        <v>21</v>
      </c>
      <c r="Z687" s="19">
        <v>26</v>
      </c>
      <c r="AA687" s="19">
        <v>66</v>
      </c>
      <c r="AB687" s="19">
        <v>107</v>
      </c>
      <c r="AC687" s="19">
        <v>35</v>
      </c>
      <c r="AD687" s="19">
        <v>36</v>
      </c>
      <c r="AE687" s="19">
        <v>9</v>
      </c>
      <c r="AG687" s="19">
        <v>67</v>
      </c>
      <c r="AH687" s="19">
        <v>87</v>
      </c>
      <c r="AI687" s="19">
        <v>88</v>
      </c>
      <c r="AJ687" s="19">
        <v>57</v>
      </c>
      <c r="AK687" s="19">
        <v>77</v>
      </c>
      <c r="AL687" s="19">
        <v>3</v>
      </c>
      <c r="AM687" s="19">
        <v>28</v>
      </c>
    </row>
    <row r="688" spans="2:39" ht="16" x14ac:dyDescent="0.2">
      <c r="B688" s="20" t="s">
        <v>148</v>
      </c>
      <c r="C688" s="21">
        <v>0.22947917189780709</v>
      </c>
      <c r="D688" s="21">
        <v>0.34016977132484377</v>
      </c>
      <c r="E688" s="21">
        <v>0.1476108670339264</v>
      </c>
      <c r="F688" s="21">
        <v>0.1962893165127049</v>
      </c>
      <c r="G688" s="21">
        <v>0.17377552317555689</v>
      </c>
      <c r="H688" s="21">
        <v>0.1685049976010293</v>
      </c>
      <c r="I688" s="21">
        <v>0.33852929314264218</v>
      </c>
      <c r="K688" s="21">
        <v>0.24568671836028261</v>
      </c>
      <c r="L688" s="21">
        <v>0.21658114816380361</v>
      </c>
      <c r="N688" s="21">
        <v>0.19348967037340831</v>
      </c>
      <c r="O688" s="21">
        <v>0.52106233953197367</v>
      </c>
      <c r="P688" s="21">
        <v>7.4760515344280964E-2</v>
      </c>
      <c r="Q688" s="21">
        <v>7.1075987682754874E-2</v>
      </c>
      <c r="R688" s="21">
        <v>1.041395365210071E-2</v>
      </c>
      <c r="S688" s="21">
        <v>0.1424001386851475</v>
      </c>
      <c r="T688" s="21">
        <v>0</v>
      </c>
      <c r="U688" s="21">
        <v>0.23536571485009841</v>
      </c>
      <c r="W688" s="21">
        <v>7.5525973390354828E-2</v>
      </c>
      <c r="X688" s="21">
        <v>0.78094227215237688</v>
      </c>
      <c r="Y688" s="21">
        <v>0</v>
      </c>
      <c r="Z688" s="21">
        <v>0.21518609367106939</v>
      </c>
      <c r="AA688" s="21">
        <v>6.4394124789647926E-3</v>
      </c>
      <c r="AB688" s="21">
        <v>0.11604033161819489</v>
      </c>
      <c r="AC688" s="21">
        <v>0.27335344343787638</v>
      </c>
      <c r="AD688" s="21">
        <v>6.6256947764750343E-2</v>
      </c>
      <c r="AE688" s="21">
        <v>0</v>
      </c>
      <c r="AG688" s="21">
        <v>0.15806735930619309</v>
      </c>
      <c r="AH688" s="21">
        <v>0.21272562220391081</v>
      </c>
      <c r="AI688" s="21">
        <v>0.2671596266043027</v>
      </c>
      <c r="AJ688" s="21">
        <v>0.24121938856378061</v>
      </c>
      <c r="AK688" s="21">
        <v>0.22391435192970399</v>
      </c>
      <c r="AL688" s="21">
        <v>0.7769632331763795</v>
      </c>
      <c r="AM688" s="21">
        <v>0.27425857710084789</v>
      </c>
    </row>
    <row r="689" spans="2:39" ht="16" x14ac:dyDescent="0.2">
      <c r="B689" s="20" t="s">
        <v>39</v>
      </c>
      <c r="C689" s="21">
        <v>0.21833390157240479</v>
      </c>
      <c r="D689" s="21">
        <v>0.32661454361971748</v>
      </c>
      <c r="E689" s="21">
        <v>0.3501295607982175</v>
      </c>
      <c r="F689" s="21">
        <v>0.28089454878062309</v>
      </c>
      <c r="G689" s="21">
        <v>0.22571174934040089</v>
      </c>
      <c r="H689" s="21">
        <v>0.1461998420477274</v>
      </c>
      <c r="I689" s="21">
        <v>7.4419648535320002E-2</v>
      </c>
      <c r="K689" s="21">
        <v>0.2219002659360198</v>
      </c>
      <c r="L689" s="21">
        <v>0.21718630003159531</v>
      </c>
      <c r="N689" s="21">
        <v>7.3720422029057986E-2</v>
      </c>
      <c r="O689" s="21">
        <v>0.1037766491040651</v>
      </c>
      <c r="P689" s="21">
        <v>0.15576816013622091</v>
      </c>
      <c r="Q689" s="21">
        <v>0</v>
      </c>
      <c r="R689" s="21">
        <v>4.7824445604443787E-2</v>
      </c>
      <c r="S689" s="21">
        <v>0.53026741987190806</v>
      </c>
      <c r="T689" s="21">
        <v>7.6298712590192289E-2</v>
      </c>
      <c r="U689" s="21">
        <v>0.1137693949436219</v>
      </c>
      <c r="W689" s="21">
        <v>2.7924612353475441E-2</v>
      </c>
      <c r="X689" s="21">
        <v>6.9318977369193194E-2</v>
      </c>
      <c r="Y689" s="21">
        <v>0.28177305195902841</v>
      </c>
      <c r="Z689" s="21">
        <v>0.27770679880027549</v>
      </c>
      <c r="AA689" s="21">
        <v>7.2683416722437416E-2</v>
      </c>
      <c r="AB689" s="21">
        <v>0.5592350063527709</v>
      </c>
      <c r="AC689" s="21">
        <v>1.1819319648311869E-2</v>
      </c>
      <c r="AD689" s="21">
        <v>5.804923329668326E-2</v>
      </c>
      <c r="AE689" s="21">
        <v>0.25483506585151983</v>
      </c>
      <c r="AG689" s="21">
        <v>0.27493227983863511</v>
      </c>
      <c r="AH689" s="21">
        <v>0.23129556559471859</v>
      </c>
      <c r="AI689" s="21">
        <v>0.17153303250102411</v>
      </c>
      <c r="AJ689" s="21">
        <v>0.2313722162012479</v>
      </c>
      <c r="AK689" s="21">
        <v>0.24973089826416711</v>
      </c>
      <c r="AL689" s="21">
        <v>0</v>
      </c>
      <c r="AM689" s="21">
        <v>9.5335499268825716E-2</v>
      </c>
    </row>
    <row r="690" spans="2:39" ht="16" x14ac:dyDescent="0.2">
      <c r="B690" s="20" t="s">
        <v>219</v>
      </c>
      <c r="C690" s="21">
        <v>6.9716210625236141E-2</v>
      </c>
      <c r="D690" s="21">
        <v>0</v>
      </c>
      <c r="E690" s="21">
        <v>1.3933980042436079E-2</v>
      </c>
      <c r="F690" s="21">
        <v>5.4004844292063779E-2</v>
      </c>
      <c r="G690" s="21">
        <v>0.100058431943719</v>
      </c>
      <c r="H690" s="21">
        <v>7.7412407330543512E-2</v>
      </c>
      <c r="I690" s="21">
        <v>0.12759626533712509</v>
      </c>
      <c r="K690" s="21">
        <v>7.8924054227101387E-2</v>
      </c>
      <c r="L690" s="21">
        <v>6.1777631967314742E-2</v>
      </c>
      <c r="N690" s="21">
        <v>0.40565452866432539</v>
      </c>
      <c r="O690" s="21">
        <v>3.793011954666517E-2</v>
      </c>
      <c r="P690" s="21">
        <v>0.15606543190999431</v>
      </c>
      <c r="Q690" s="21">
        <v>0</v>
      </c>
      <c r="R690" s="21">
        <v>6.6053925490169293E-2</v>
      </c>
      <c r="S690" s="21">
        <v>1.9436069098907639E-2</v>
      </c>
      <c r="T690" s="21">
        <v>0</v>
      </c>
      <c r="U690" s="21">
        <v>9.8415942779837076E-3</v>
      </c>
      <c r="W690" s="21">
        <v>0.66673560517281072</v>
      </c>
      <c r="X690" s="21">
        <v>2.1522597758617989E-2</v>
      </c>
      <c r="Y690" s="21">
        <v>6.3147023076356626E-2</v>
      </c>
      <c r="Z690" s="21">
        <v>0</v>
      </c>
      <c r="AA690" s="21">
        <v>3.2165963830455439E-2</v>
      </c>
      <c r="AB690" s="21">
        <v>2.3065317622977591E-2</v>
      </c>
      <c r="AC690" s="21">
        <v>0</v>
      </c>
      <c r="AD690" s="21">
        <v>2.7826125168929169E-2</v>
      </c>
      <c r="AE690" s="21">
        <v>8.2352348002887502E-2</v>
      </c>
      <c r="AG690" s="21">
        <v>7.8159583185369863E-2</v>
      </c>
      <c r="AH690" s="21">
        <v>6.5022377727471867E-2</v>
      </c>
      <c r="AI690" s="21">
        <v>6.2180973920431169E-2</v>
      </c>
      <c r="AJ690" s="21">
        <v>0.1611539774408961</v>
      </c>
      <c r="AK690" s="21">
        <v>2.9440548324241849E-2</v>
      </c>
      <c r="AL690" s="21">
        <v>0</v>
      </c>
      <c r="AM690" s="21">
        <v>1.793047948367317E-2</v>
      </c>
    </row>
    <row r="691" spans="2:39" ht="16" x14ac:dyDescent="0.2">
      <c r="B691" s="20" t="s">
        <v>160</v>
      </c>
      <c r="C691" s="21">
        <v>0.13601023206259849</v>
      </c>
      <c r="D691" s="21">
        <v>5.1482595113135937E-2</v>
      </c>
      <c r="E691" s="21">
        <v>0.102828108260113</v>
      </c>
      <c r="F691" s="21">
        <v>0.18975882999983709</v>
      </c>
      <c r="G691" s="21">
        <v>0.1074904733343123</v>
      </c>
      <c r="H691" s="21">
        <v>0.1359686438173105</v>
      </c>
      <c r="I691" s="21">
        <v>0.17805246904400479</v>
      </c>
      <c r="K691" s="21">
        <v>0.15877104739249681</v>
      </c>
      <c r="L691" s="21">
        <v>0.11602106984596509</v>
      </c>
      <c r="N691" s="21">
        <v>0.19485077683164581</v>
      </c>
      <c r="O691" s="21">
        <v>9.1196113595139378E-2</v>
      </c>
      <c r="P691" s="21">
        <v>0</v>
      </c>
      <c r="Q691" s="21">
        <v>0.1966674579280572</v>
      </c>
      <c r="R691" s="21">
        <v>0.67533495336112614</v>
      </c>
      <c r="S691" s="21">
        <v>3.065005731232678E-2</v>
      </c>
      <c r="T691" s="21">
        <v>0</v>
      </c>
      <c r="U691" s="21">
        <v>9.9982149984832097E-2</v>
      </c>
      <c r="W691" s="21">
        <v>8.4357966392269376E-2</v>
      </c>
      <c r="X691" s="21">
        <v>2.2018981534837161E-2</v>
      </c>
      <c r="Y691" s="21">
        <v>0</v>
      </c>
      <c r="Z691" s="21">
        <v>0</v>
      </c>
      <c r="AA691" s="21">
        <v>0.64670301322061863</v>
      </c>
      <c r="AB691" s="21">
        <v>2.403397480473124E-2</v>
      </c>
      <c r="AC691" s="21">
        <v>6.2562336139760991E-2</v>
      </c>
      <c r="AD691" s="21">
        <v>0.1032304251240358</v>
      </c>
      <c r="AE691" s="21">
        <v>0</v>
      </c>
      <c r="AG691" s="21">
        <v>0.15624394815297629</v>
      </c>
      <c r="AH691" s="21">
        <v>0.14241320326656781</v>
      </c>
      <c r="AI691" s="21">
        <v>0.1218562424728989</v>
      </c>
      <c r="AJ691" s="21">
        <v>0.10853244116049</v>
      </c>
      <c r="AK691" s="21">
        <v>0.15293718225407391</v>
      </c>
      <c r="AL691" s="21">
        <v>0.2230367668236205</v>
      </c>
      <c r="AM691" s="21">
        <v>0.1124249354337598</v>
      </c>
    </row>
    <row r="692" spans="2:39" ht="16" x14ac:dyDescent="0.2">
      <c r="B692" s="20" t="s">
        <v>159</v>
      </c>
      <c r="C692" s="21">
        <v>3.8586132638529197E-2</v>
      </c>
      <c r="D692" s="21">
        <v>0</v>
      </c>
      <c r="E692" s="21">
        <v>4.8148946035564952E-2</v>
      </c>
      <c r="F692" s="21">
        <v>1.623907213245188E-2</v>
      </c>
      <c r="G692" s="21">
        <v>5.0608346609620117E-2</v>
      </c>
      <c r="H692" s="21">
        <v>7.6310698481707379E-2</v>
      </c>
      <c r="I692" s="21">
        <v>3.2050783568938153E-2</v>
      </c>
      <c r="K692" s="21">
        <v>5.1910943890337638E-2</v>
      </c>
      <c r="L692" s="21">
        <v>2.6470575545198379E-2</v>
      </c>
      <c r="N692" s="21">
        <v>0</v>
      </c>
      <c r="O692" s="21">
        <v>2.04127443942662E-2</v>
      </c>
      <c r="P692" s="21">
        <v>0.38245503849386719</v>
      </c>
      <c r="Q692" s="21">
        <v>0</v>
      </c>
      <c r="R692" s="21">
        <v>0</v>
      </c>
      <c r="S692" s="21">
        <v>2.289492637399939E-2</v>
      </c>
      <c r="T692" s="21">
        <v>0</v>
      </c>
      <c r="U692" s="21">
        <v>1.5068245119468259E-2</v>
      </c>
      <c r="W692" s="21">
        <v>4.500320527801694E-2</v>
      </c>
      <c r="X692" s="21">
        <v>0</v>
      </c>
      <c r="Y692" s="21">
        <v>0.46045015477530088</v>
      </c>
      <c r="Z692" s="21">
        <v>0</v>
      </c>
      <c r="AA692" s="21">
        <v>6.3137389784801356E-3</v>
      </c>
      <c r="AB692" s="21">
        <v>1.9306805350723062E-2</v>
      </c>
      <c r="AC692" s="21">
        <v>2.5240909241982881E-2</v>
      </c>
      <c r="AD692" s="21">
        <v>3.3245700108392347E-2</v>
      </c>
      <c r="AE692" s="21">
        <v>0</v>
      </c>
      <c r="AG692" s="21">
        <v>4.0940296409456872E-2</v>
      </c>
      <c r="AH692" s="21">
        <v>2.8371166510504309E-2</v>
      </c>
      <c r="AI692" s="21">
        <v>7.7026600703569953E-2</v>
      </c>
      <c r="AJ692" s="21">
        <v>2.7944470241402359E-2</v>
      </c>
      <c r="AK692" s="21">
        <v>1.556822287747653E-2</v>
      </c>
      <c r="AL692" s="21">
        <v>0</v>
      </c>
      <c r="AM692" s="21">
        <v>3.2252802816708073E-2</v>
      </c>
    </row>
    <row r="693" spans="2:39" ht="16" x14ac:dyDescent="0.2">
      <c r="B693" s="20" t="s">
        <v>220</v>
      </c>
      <c r="C693" s="21">
        <v>3.1460406423231051E-2</v>
      </c>
      <c r="D693" s="21">
        <v>0</v>
      </c>
      <c r="E693" s="21">
        <v>5.6844578583085663E-2</v>
      </c>
      <c r="F693" s="21">
        <v>4.0942308770792371E-2</v>
      </c>
      <c r="G693" s="21">
        <v>1.8943108317818581E-2</v>
      </c>
      <c r="H693" s="21">
        <v>4.8883186779889592E-2</v>
      </c>
      <c r="I693" s="21">
        <v>1.7225102210610001E-2</v>
      </c>
      <c r="K693" s="21">
        <v>1.5986349702467519E-2</v>
      </c>
      <c r="L693" s="21">
        <v>4.2271377911038091E-2</v>
      </c>
      <c r="N693" s="21">
        <v>1.9900407533777351E-2</v>
      </c>
      <c r="O693" s="21">
        <v>7.2060173449754903E-3</v>
      </c>
      <c r="P693" s="21">
        <v>0</v>
      </c>
      <c r="Q693" s="21">
        <v>0.7322565543891878</v>
      </c>
      <c r="R693" s="21">
        <v>0</v>
      </c>
      <c r="S693" s="21">
        <v>3.6548618847137407E-2</v>
      </c>
      <c r="T693" s="21">
        <v>0</v>
      </c>
      <c r="U693" s="21">
        <v>0</v>
      </c>
      <c r="W693" s="21">
        <v>2.556720653575157E-2</v>
      </c>
      <c r="X693" s="21">
        <v>0</v>
      </c>
      <c r="Y693" s="21">
        <v>0</v>
      </c>
      <c r="Z693" s="21">
        <v>0.41527736826181277</v>
      </c>
      <c r="AA693" s="21">
        <v>0</v>
      </c>
      <c r="AB693" s="21">
        <v>1.123279651021585E-2</v>
      </c>
      <c r="AC693" s="21">
        <v>0</v>
      </c>
      <c r="AD693" s="21">
        <v>0</v>
      </c>
      <c r="AE693" s="21">
        <v>0</v>
      </c>
      <c r="AG693" s="21">
        <v>0</v>
      </c>
      <c r="AH693" s="21">
        <v>1.6739922028449698E-2</v>
      </c>
      <c r="AI693" s="21">
        <v>5.1873222573504553E-2</v>
      </c>
      <c r="AJ693" s="21">
        <v>5.9068275514408852E-2</v>
      </c>
      <c r="AK693" s="21">
        <v>3.3295682844174487E-2</v>
      </c>
      <c r="AL693" s="21">
        <v>0</v>
      </c>
      <c r="AM693" s="21">
        <v>3.0913890897986601E-2</v>
      </c>
    </row>
    <row r="694" spans="2:39" ht="16" x14ac:dyDescent="0.2">
      <c r="B694" s="20" t="s">
        <v>145</v>
      </c>
      <c r="C694" s="21">
        <v>0.27641394478019299</v>
      </c>
      <c r="D694" s="21">
        <v>0.28173308994230262</v>
      </c>
      <c r="E694" s="21">
        <v>0.28050395924665678</v>
      </c>
      <c r="F694" s="21">
        <v>0.22187107951152679</v>
      </c>
      <c r="G694" s="21">
        <v>0.32341236727857242</v>
      </c>
      <c r="H694" s="21">
        <v>0.34672022394179253</v>
      </c>
      <c r="I694" s="21">
        <v>0.2321264381613598</v>
      </c>
      <c r="K694" s="21">
        <v>0.22682062049129431</v>
      </c>
      <c r="L694" s="21">
        <v>0.31969189653508467</v>
      </c>
      <c r="N694" s="21">
        <v>0.1123841945677852</v>
      </c>
      <c r="O694" s="21">
        <v>0.218416016482915</v>
      </c>
      <c r="P694" s="21">
        <v>0.23095085411563671</v>
      </c>
      <c r="Q694" s="21">
        <v>0</v>
      </c>
      <c r="R694" s="21">
        <v>0.20037272189216021</v>
      </c>
      <c r="S694" s="21">
        <v>0.2178027698105732</v>
      </c>
      <c r="T694" s="21">
        <v>0.92370128740980784</v>
      </c>
      <c r="U694" s="21">
        <v>0.52597290082399584</v>
      </c>
      <c r="W694" s="21">
        <v>7.4885430877321149E-2</v>
      </c>
      <c r="X694" s="21">
        <v>0.10619717118497481</v>
      </c>
      <c r="Y694" s="21">
        <v>0.19462977018931429</v>
      </c>
      <c r="Z694" s="21">
        <v>9.1829739266842209E-2</v>
      </c>
      <c r="AA694" s="21">
        <v>0.23569445476904341</v>
      </c>
      <c r="AB694" s="21">
        <v>0.24708576774038671</v>
      </c>
      <c r="AC694" s="21">
        <v>0.62702399153206778</v>
      </c>
      <c r="AD694" s="21">
        <v>0.7113915685372092</v>
      </c>
      <c r="AE694" s="21">
        <v>0.6628125861455928</v>
      </c>
      <c r="AG694" s="21">
        <v>0.29165653310736872</v>
      </c>
      <c r="AH694" s="21">
        <v>0.30343214266837693</v>
      </c>
      <c r="AI694" s="21">
        <v>0.24837030122426859</v>
      </c>
      <c r="AJ694" s="21">
        <v>0.1707092308777742</v>
      </c>
      <c r="AK694" s="21">
        <v>0.29511311350616198</v>
      </c>
      <c r="AL694" s="21">
        <v>0</v>
      </c>
      <c r="AM694" s="21">
        <v>0.43688381499819873</v>
      </c>
    </row>
    <row r="696" spans="2:39" ht="48" x14ac:dyDescent="0.2">
      <c r="B696" s="17" t="s">
        <v>229</v>
      </c>
    </row>
    <row r="697" spans="2:39" ht="16" x14ac:dyDescent="0.2">
      <c r="B697" s="18" t="s">
        <v>18</v>
      </c>
    </row>
    <row r="698" spans="2:39" x14ac:dyDescent="0.2">
      <c r="B698" s="13" t="s">
        <v>53</v>
      </c>
      <c r="C698" s="19">
        <v>406</v>
      </c>
      <c r="D698" s="19">
        <v>16</v>
      </c>
      <c r="E698" s="19">
        <v>63</v>
      </c>
      <c r="F698" s="19">
        <v>86</v>
      </c>
      <c r="G698" s="19">
        <v>73</v>
      </c>
      <c r="H698" s="19">
        <v>87</v>
      </c>
      <c r="I698" s="19">
        <v>81</v>
      </c>
      <c r="K698" s="19">
        <v>185</v>
      </c>
      <c r="L698" s="19">
        <v>219</v>
      </c>
      <c r="N698" s="19">
        <v>33</v>
      </c>
      <c r="O698" s="19">
        <v>99</v>
      </c>
      <c r="P698" s="19">
        <v>23</v>
      </c>
      <c r="Q698" s="19">
        <v>12</v>
      </c>
      <c r="R698" s="19">
        <v>38</v>
      </c>
      <c r="S698" s="19">
        <v>132</v>
      </c>
      <c r="T698" s="19">
        <v>15</v>
      </c>
      <c r="U698" s="19">
        <v>54</v>
      </c>
      <c r="W698" s="19">
        <v>28</v>
      </c>
      <c r="X698" s="19">
        <v>72</v>
      </c>
      <c r="Y698" s="19">
        <v>18</v>
      </c>
      <c r="Z698" s="19">
        <v>21</v>
      </c>
      <c r="AA698" s="19">
        <v>69</v>
      </c>
      <c r="AB698" s="19">
        <v>124</v>
      </c>
      <c r="AC698" s="19">
        <v>27</v>
      </c>
      <c r="AD698" s="19">
        <v>40</v>
      </c>
      <c r="AE698" s="19">
        <v>7</v>
      </c>
      <c r="AG698" s="19">
        <v>74</v>
      </c>
      <c r="AH698" s="19">
        <v>89</v>
      </c>
      <c r="AI698" s="19">
        <v>84</v>
      </c>
      <c r="AJ698" s="19">
        <v>54</v>
      </c>
      <c r="AK698" s="19">
        <v>73</v>
      </c>
      <c r="AL698" s="19">
        <v>3</v>
      </c>
      <c r="AM698" s="19">
        <v>29</v>
      </c>
    </row>
    <row r="699" spans="2:39" x14ac:dyDescent="0.2">
      <c r="B699" s="15" t="s">
        <v>54</v>
      </c>
      <c r="C699" s="19">
        <v>406</v>
      </c>
      <c r="D699" s="19">
        <v>44</v>
      </c>
      <c r="E699" s="19">
        <v>69</v>
      </c>
      <c r="F699" s="19">
        <v>69</v>
      </c>
      <c r="G699" s="19">
        <v>62</v>
      </c>
      <c r="H699" s="19">
        <v>65</v>
      </c>
      <c r="I699" s="19">
        <v>96</v>
      </c>
      <c r="K699" s="19">
        <v>196</v>
      </c>
      <c r="L699" s="19">
        <v>208</v>
      </c>
      <c r="N699" s="19">
        <v>37</v>
      </c>
      <c r="O699" s="19">
        <v>101</v>
      </c>
      <c r="P699" s="19">
        <v>26</v>
      </c>
      <c r="Q699" s="19">
        <v>10</v>
      </c>
      <c r="R699" s="19">
        <v>41</v>
      </c>
      <c r="S699" s="19">
        <v>116</v>
      </c>
      <c r="T699" s="19">
        <v>17</v>
      </c>
      <c r="U699" s="19">
        <v>59</v>
      </c>
      <c r="W699" s="19">
        <v>28</v>
      </c>
      <c r="X699" s="19">
        <v>78</v>
      </c>
      <c r="Y699" s="19">
        <v>21</v>
      </c>
      <c r="Z699" s="19">
        <v>26</v>
      </c>
      <c r="AA699" s="19">
        <v>66</v>
      </c>
      <c r="AB699" s="19">
        <v>107</v>
      </c>
      <c r="AC699" s="19">
        <v>35</v>
      </c>
      <c r="AD699" s="19">
        <v>36</v>
      </c>
      <c r="AE699" s="19">
        <v>9</v>
      </c>
      <c r="AG699" s="19">
        <v>67</v>
      </c>
      <c r="AH699" s="19">
        <v>87</v>
      </c>
      <c r="AI699" s="19">
        <v>88</v>
      </c>
      <c r="AJ699" s="19">
        <v>57</v>
      </c>
      <c r="AK699" s="19">
        <v>77</v>
      </c>
      <c r="AL699" s="19">
        <v>3</v>
      </c>
      <c r="AM699" s="19">
        <v>28</v>
      </c>
    </row>
    <row r="700" spans="2:39" ht="16" x14ac:dyDescent="0.2">
      <c r="B700" s="20" t="s">
        <v>148</v>
      </c>
      <c r="C700" s="21">
        <v>0.22330614463813661</v>
      </c>
      <c r="D700" s="21">
        <v>0.28165857135147671</v>
      </c>
      <c r="E700" s="21">
        <v>0.1208427084735732</v>
      </c>
      <c r="F700" s="21">
        <v>0.21254631337848939</v>
      </c>
      <c r="G700" s="21">
        <v>0.16226967605972009</v>
      </c>
      <c r="H700" s="21">
        <v>0.20732906083885319</v>
      </c>
      <c r="I700" s="21">
        <v>0.32769644543044568</v>
      </c>
      <c r="K700" s="21">
        <v>0.2408829664899742</v>
      </c>
      <c r="L700" s="21">
        <v>0.20301567239283361</v>
      </c>
      <c r="N700" s="21">
        <v>0.1006491579565327</v>
      </c>
      <c r="O700" s="21">
        <v>0.50614804373937772</v>
      </c>
      <c r="P700" s="21">
        <v>8.2458605388718687E-2</v>
      </c>
      <c r="Q700" s="21">
        <v>0</v>
      </c>
      <c r="R700" s="21">
        <v>1.3781976525952609E-2</v>
      </c>
      <c r="S700" s="21">
        <v>0.1556284707870581</v>
      </c>
      <c r="T700" s="21">
        <v>0.19491271041739211</v>
      </c>
      <c r="U700" s="21">
        <v>0.20015822569453151</v>
      </c>
      <c r="W700" s="21">
        <v>6.7137625491794403E-2</v>
      </c>
      <c r="X700" s="21">
        <v>0.72048229679977771</v>
      </c>
      <c r="Y700" s="21">
        <v>4.6754646533934997E-2</v>
      </c>
      <c r="Z700" s="21">
        <v>0.1119147327593729</v>
      </c>
      <c r="AA700" s="21">
        <v>3.0489630356095559E-2</v>
      </c>
      <c r="AB700" s="21">
        <v>0.1328411095530368</v>
      </c>
      <c r="AC700" s="21">
        <v>0.17691285252644789</v>
      </c>
      <c r="AD700" s="21">
        <v>0.1817230883601953</v>
      </c>
      <c r="AE700" s="21">
        <v>0</v>
      </c>
      <c r="AG700" s="21">
        <v>0.2415722078318896</v>
      </c>
      <c r="AH700" s="21">
        <v>0.25102971734072849</v>
      </c>
      <c r="AI700" s="21">
        <v>0.25100423979178138</v>
      </c>
      <c r="AJ700" s="21">
        <v>0.16491564970216779</v>
      </c>
      <c r="AK700" s="21">
        <v>0.17150607483723521</v>
      </c>
      <c r="AL700" s="21">
        <v>0.7769632331763795</v>
      </c>
      <c r="AM700" s="21">
        <v>0.21248320118471459</v>
      </c>
    </row>
    <row r="701" spans="2:39" ht="16" x14ac:dyDescent="0.2">
      <c r="B701" s="20" t="s">
        <v>39</v>
      </c>
      <c r="C701" s="21">
        <v>0.1915991136028079</v>
      </c>
      <c r="D701" s="21">
        <v>6.2860976266608581E-2</v>
      </c>
      <c r="E701" s="21">
        <v>0.34881762004849171</v>
      </c>
      <c r="F701" s="21">
        <v>0.25980552233456949</v>
      </c>
      <c r="G701" s="21">
        <v>0.25405867208455829</v>
      </c>
      <c r="H701" s="21">
        <v>0.15411955069815739</v>
      </c>
      <c r="I701" s="21">
        <v>7.4419648535320002E-2</v>
      </c>
      <c r="K701" s="21">
        <v>0.2097040398627591</v>
      </c>
      <c r="L701" s="21">
        <v>0.1765390190404976</v>
      </c>
      <c r="N701" s="21">
        <v>0</v>
      </c>
      <c r="O701" s="21">
        <v>8.4451219064335711E-2</v>
      </c>
      <c r="P701" s="21">
        <v>2.9744743053776099E-2</v>
      </c>
      <c r="Q701" s="21">
        <v>0.14242257625128901</v>
      </c>
      <c r="R701" s="21">
        <v>4.7824445604443787E-2</v>
      </c>
      <c r="S701" s="21">
        <v>0.51630710803321889</v>
      </c>
      <c r="T701" s="21">
        <v>7.6298712590192289E-2</v>
      </c>
      <c r="U701" s="21">
        <v>6.8809918072287354E-2</v>
      </c>
      <c r="W701" s="21">
        <v>0</v>
      </c>
      <c r="X701" s="21">
        <v>4.4187986185832917E-2</v>
      </c>
      <c r="Y701" s="21">
        <v>0</v>
      </c>
      <c r="Z701" s="21">
        <v>0.2334551309740541</v>
      </c>
      <c r="AA701" s="21">
        <v>7.2683416722437416E-2</v>
      </c>
      <c r="AB701" s="21">
        <v>0.56038576998671419</v>
      </c>
      <c r="AC701" s="21">
        <v>2.0102553567251161E-2</v>
      </c>
      <c r="AD701" s="21">
        <v>4.3993073745938957E-2</v>
      </c>
      <c r="AE701" s="21">
        <v>0.157530609980993</v>
      </c>
      <c r="AG701" s="21">
        <v>0.29698597826445822</v>
      </c>
      <c r="AH701" s="21">
        <v>0.19737898991140851</v>
      </c>
      <c r="AI701" s="21">
        <v>0.1440708762809679</v>
      </c>
      <c r="AJ701" s="21">
        <v>0.1614069606898608</v>
      </c>
      <c r="AK701" s="21">
        <v>0.21054680362324629</v>
      </c>
      <c r="AL701" s="21">
        <v>0</v>
      </c>
      <c r="AM701" s="21">
        <v>9.5335499268825716E-2</v>
      </c>
    </row>
    <row r="702" spans="2:39" ht="16" x14ac:dyDescent="0.2">
      <c r="B702" s="20" t="s">
        <v>219</v>
      </c>
      <c r="C702" s="21">
        <v>0.11629587488774031</v>
      </c>
      <c r="D702" s="21">
        <v>0.1128514913434181</v>
      </c>
      <c r="E702" s="21">
        <v>4.6012864720376023E-2</v>
      </c>
      <c r="F702" s="21">
        <v>4.9206721600223928E-2</v>
      </c>
      <c r="G702" s="21">
        <v>0.1061392861020618</v>
      </c>
      <c r="H702" s="21">
        <v>0.1205474194971039</v>
      </c>
      <c r="I702" s="21">
        <v>0.21974485967364471</v>
      </c>
      <c r="K702" s="21">
        <v>0.1309027588937331</v>
      </c>
      <c r="L702" s="21">
        <v>0.1037599186443708</v>
      </c>
      <c r="N702" s="21">
        <v>0.51440349884964953</v>
      </c>
      <c r="O702" s="21">
        <v>9.0323538415671464E-2</v>
      </c>
      <c r="P702" s="21">
        <v>0.21144707328004109</v>
      </c>
      <c r="Q702" s="21">
        <v>6.2795735122651172E-2</v>
      </c>
      <c r="R702" s="21">
        <v>0.12978087269845209</v>
      </c>
      <c r="S702" s="21">
        <v>4.5967156457191363E-2</v>
      </c>
      <c r="T702" s="21">
        <v>0</v>
      </c>
      <c r="U702" s="21">
        <v>4.2135940740083623E-2</v>
      </c>
      <c r="W702" s="21">
        <v>0.81518868200836925</v>
      </c>
      <c r="X702" s="21">
        <v>7.4502727590050291E-2</v>
      </c>
      <c r="Y702" s="21">
        <v>0.16050296629212299</v>
      </c>
      <c r="Z702" s="21">
        <v>0</v>
      </c>
      <c r="AA702" s="21">
        <v>4.151443404060863E-2</v>
      </c>
      <c r="AB702" s="21">
        <v>5.7551291062645997E-2</v>
      </c>
      <c r="AC702" s="21">
        <v>0</v>
      </c>
      <c r="AD702" s="21">
        <v>9.7867764922824937E-2</v>
      </c>
      <c r="AE702" s="21">
        <v>0.27530353873407998</v>
      </c>
      <c r="AG702" s="21">
        <v>0.14128182214899909</v>
      </c>
      <c r="AH702" s="21">
        <v>9.1850338629647463E-2</v>
      </c>
      <c r="AI702" s="21">
        <v>0.12658808991387999</v>
      </c>
      <c r="AJ702" s="21">
        <v>0.19860956670025681</v>
      </c>
      <c r="AK702" s="21">
        <v>8.0675378709147899E-2</v>
      </c>
      <c r="AL702" s="21">
        <v>0.2230367668236205</v>
      </c>
      <c r="AM702" s="21">
        <v>1.793047948367317E-2</v>
      </c>
    </row>
    <row r="703" spans="2:39" ht="16" x14ac:dyDescent="0.2">
      <c r="B703" s="20" t="s">
        <v>160</v>
      </c>
      <c r="C703" s="21">
        <v>0.13796785460724151</v>
      </c>
      <c r="D703" s="21">
        <v>0.12693363311798139</v>
      </c>
      <c r="E703" s="21">
        <v>0.12016421199118241</v>
      </c>
      <c r="F703" s="21">
        <v>0.14947237748369899</v>
      </c>
      <c r="G703" s="21">
        <v>0.1108967907911584</v>
      </c>
      <c r="H703" s="21">
        <v>0.14203963525293251</v>
      </c>
      <c r="I703" s="21">
        <v>0.1621745200980883</v>
      </c>
      <c r="K703" s="21">
        <v>0.14750256934934661</v>
      </c>
      <c r="L703" s="21">
        <v>0.13040998774260351</v>
      </c>
      <c r="N703" s="21">
        <v>0.16695307873592299</v>
      </c>
      <c r="O703" s="21">
        <v>7.8954781302276539E-2</v>
      </c>
      <c r="P703" s="21">
        <v>0.15232738437101201</v>
      </c>
      <c r="Q703" s="21">
        <v>0.13387172280540599</v>
      </c>
      <c r="R703" s="21">
        <v>0.6099486594223088</v>
      </c>
      <c r="S703" s="21">
        <v>2.313489178893478E-2</v>
      </c>
      <c r="T703" s="21">
        <v>0</v>
      </c>
      <c r="U703" s="21">
        <v>0.15408557386341609</v>
      </c>
      <c r="W703" s="21">
        <v>6.2224260364780702E-2</v>
      </c>
      <c r="X703" s="21">
        <v>0</v>
      </c>
      <c r="Y703" s="21">
        <v>0.1553872202245479</v>
      </c>
      <c r="Z703" s="21">
        <v>0</v>
      </c>
      <c r="AA703" s="21">
        <v>0.6947909111092091</v>
      </c>
      <c r="AB703" s="21">
        <v>1.8342526567892359E-2</v>
      </c>
      <c r="AC703" s="21">
        <v>8.9695892187726112E-2</v>
      </c>
      <c r="AD703" s="21">
        <v>0</v>
      </c>
      <c r="AE703" s="21">
        <v>0</v>
      </c>
      <c r="AG703" s="21">
        <v>0.1075595118627643</v>
      </c>
      <c r="AH703" s="21">
        <v>0.13328725021015261</v>
      </c>
      <c r="AI703" s="21">
        <v>0.19315209156427471</v>
      </c>
      <c r="AJ703" s="21">
        <v>0.118973913472395</v>
      </c>
      <c r="AK703" s="21">
        <v>0.14078727997474061</v>
      </c>
      <c r="AL703" s="21">
        <v>0</v>
      </c>
      <c r="AM703" s="21">
        <v>9.6225402872612151E-2</v>
      </c>
    </row>
    <row r="704" spans="2:39" ht="16" x14ac:dyDescent="0.2">
      <c r="B704" s="20" t="s">
        <v>159</v>
      </c>
      <c r="C704" s="21">
        <v>6.0716326521037527E-2</v>
      </c>
      <c r="D704" s="21">
        <v>0.1386543975291176</v>
      </c>
      <c r="E704" s="21">
        <v>8.8433473711571967E-2</v>
      </c>
      <c r="F704" s="21">
        <v>1.257305968752198E-2</v>
      </c>
      <c r="G704" s="21">
        <v>6.7329692293559104E-2</v>
      </c>
      <c r="H704" s="21">
        <v>6.6181766350120158E-2</v>
      </c>
      <c r="I704" s="21">
        <v>3.2050783568938153E-2</v>
      </c>
      <c r="K704" s="21">
        <v>7.6932653327838441E-2</v>
      </c>
      <c r="L704" s="21">
        <v>4.6110228970379599E-2</v>
      </c>
      <c r="N704" s="21">
        <v>9.2840512416875548E-2</v>
      </c>
      <c r="O704" s="21">
        <v>5.189618423647565E-2</v>
      </c>
      <c r="P704" s="21">
        <v>0.31937530707938261</v>
      </c>
      <c r="Q704" s="21">
        <v>0</v>
      </c>
      <c r="R704" s="21">
        <v>0</v>
      </c>
      <c r="S704" s="21">
        <v>2.72048362021323E-2</v>
      </c>
      <c r="T704" s="21">
        <v>0</v>
      </c>
      <c r="U704" s="21">
        <v>7.5619175551565249E-2</v>
      </c>
      <c r="W704" s="21">
        <v>0</v>
      </c>
      <c r="X704" s="21">
        <v>3.6746353295089358E-2</v>
      </c>
      <c r="Y704" s="21">
        <v>0.44272539676007988</v>
      </c>
      <c r="Z704" s="21">
        <v>0.13114887588170709</v>
      </c>
      <c r="AA704" s="21">
        <v>1.3483391368990389E-2</v>
      </c>
      <c r="AB704" s="21">
        <v>2.3984405084657361E-2</v>
      </c>
      <c r="AC704" s="21">
        <v>0.12168150015341141</v>
      </c>
      <c r="AD704" s="21">
        <v>3.3245700108392347E-2</v>
      </c>
      <c r="AE704" s="21">
        <v>0</v>
      </c>
      <c r="AG704" s="21">
        <v>2.0893458205961741E-2</v>
      </c>
      <c r="AH704" s="21">
        <v>4.7056223421599271E-2</v>
      </c>
      <c r="AI704" s="21">
        <v>6.328790990700453E-2</v>
      </c>
      <c r="AJ704" s="21">
        <v>7.9896748457039146E-2</v>
      </c>
      <c r="AK704" s="21">
        <v>5.9927005667504647E-2</v>
      </c>
      <c r="AL704" s="21">
        <v>0</v>
      </c>
      <c r="AM704" s="21">
        <v>0.1618589516489583</v>
      </c>
    </row>
    <row r="705" spans="2:39" ht="16" x14ac:dyDescent="0.2">
      <c r="B705" s="20" t="s">
        <v>220</v>
      </c>
      <c r="C705" s="21">
        <v>2.9165898763548179E-2</v>
      </c>
      <c r="D705" s="21">
        <v>0</v>
      </c>
      <c r="E705" s="21">
        <v>3.9279769055142792E-2</v>
      </c>
      <c r="F705" s="21">
        <v>5.3515368458314339E-2</v>
      </c>
      <c r="G705" s="21">
        <v>2.1036455653923071E-2</v>
      </c>
      <c r="H705" s="21">
        <v>3.7747521069114741E-2</v>
      </c>
      <c r="I705" s="21">
        <v>1.7225102210610001E-2</v>
      </c>
      <c r="K705" s="21">
        <v>1.226276301416656E-2</v>
      </c>
      <c r="L705" s="21">
        <v>4.1294829108468642E-2</v>
      </c>
      <c r="N705" s="21">
        <v>1.9900407533777351E-2</v>
      </c>
      <c r="O705" s="21">
        <v>0</v>
      </c>
      <c r="P705" s="21">
        <v>0</v>
      </c>
      <c r="Q705" s="21">
        <v>0.58983397813789884</v>
      </c>
      <c r="R705" s="21">
        <v>0</v>
      </c>
      <c r="S705" s="21">
        <v>4.6685631123094672E-2</v>
      </c>
      <c r="T705" s="21">
        <v>0</v>
      </c>
      <c r="U705" s="21">
        <v>0</v>
      </c>
      <c r="W705" s="21">
        <v>2.556720653575157E-2</v>
      </c>
      <c r="X705" s="21">
        <v>0</v>
      </c>
      <c r="Y705" s="21">
        <v>0</v>
      </c>
      <c r="Z705" s="21">
        <v>0.30468278197495868</v>
      </c>
      <c r="AA705" s="21">
        <v>0</v>
      </c>
      <c r="AB705" s="21">
        <v>2.141182026504836E-2</v>
      </c>
      <c r="AC705" s="21">
        <v>0</v>
      </c>
      <c r="AD705" s="21">
        <v>2.427640282071215E-2</v>
      </c>
      <c r="AE705" s="21">
        <v>0</v>
      </c>
      <c r="AG705" s="21">
        <v>0</v>
      </c>
      <c r="AH705" s="21">
        <v>8.3699610142248491E-3</v>
      </c>
      <c r="AI705" s="21">
        <v>4.2963749275473077E-2</v>
      </c>
      <c r="AJ705" s="21">
        <v>4.1248305067957507E-2</v>
      </c>
      <c r="AK705" s="21">
        <v>4.2726093553424938E-2</v>
      </c>
      <c r="AL705" s="21">
        <v>0</v>
      </c>
      <c r="AM705" s="21">
        <v>6.2537238365521469E-2</v>
      </c>
    </row>
    <row r="706" spans="2:39" ht="16" x14ac:dyDescent="0.2">
      <c r="B706" s="20" t="s">
        <v>145</v>
      </c>
      <c r="C706" s="21">
        <v>0.24094878697948779</v>
      </c>
      <c r="D706" s="21">
        <v>0.27704093039139749</v>
      </c>
      <c r="E706" s="21">
        <v>0.23644935199966219</v>
      </c>
      <c r="F706" s="21">
        <v>0.26288063705718168</v>
      </c>
      <c r="G706" s="21">
        <v>0.27826942701501928</v>
      </c>
      <c r="H706" s="21">
        <v>0.27203504629371822</v>
      </c>
      <c r="I706" s="21">
        <v>0.16668864048295309</v>
      </c>
      <c r="K706" s="21">
        <v>0.18181224906218199</v>
      </c>
      <c r="L706" s="21">
        <v>0.29887034410084617</v>
      </c>
      <c r="N706" s="21">
        <v>0.1052533445072418</v>
      </c>
      <c r="O706" s="21">
        <v>0.18822623324186291</v>
      </c>
      <c r="P706" s="21">
        <v>0.2046468868270695</v>
      </c>
      <c r="Q706" s="21">
        <v>7.1075987682754874E-2</v>
      </c>
      <c r="R706" s="21">
        <v>0.1986640457488428</v>
      </c>
      <c r="S706" s="21">
        <v>0.18507190560836989</v>
      </c>
      <c r="T706" s="21">
        <v>0.72878857699241573</v>
      </c>
      <c r="U706" s="21">
        <v>0.45919116607811628</v>
      </c>
      <c r="W706" s="21">
        <v>2.9882225599304209E-2</v>
      </c>
      <c r="X706" s="21">
        <v>0.1240806361292497</v>
      </c>
      <c r="Y706" s="21">
        <v>0.19462977018931429</v>
      </c>
      <c r="Z706" s="21">
        <v>0.21879847840990721</v>
      </c>
      <c r="AA706" s="21">
        <v>0.14703821640265879</v>
      </c>
      <c r="AB706" s="21">
        <v>0.18548307748000509</v>
      </c>
      <c r="AC706" s="21">
        <v>0.59160720156516333</v>
      </c>
      <c r="AD706" s="21">
        <v>0.61889397004193636</v>
      </c>
      <c r="AE706" s="21">
        <v>0.56716585128492714</v>
      </c>
      <c r="AG706" s="21">
        <v>0.19170702168592699</v>
      </c>
      <c r="AH706" s="21">
        <v>0.27102751947223891</v>
      </c>
      <c r="AI706" s="21">
        <v>0.1789330432666183</v>
      </c>
      <c r="AJ706" s="21">
        <v>0.23494885591032291</v>
      </c>
      <c r="AK706" s="21">
        <v>0.29383136363470042</v>
      </c>
      <c r="AL706" s="21">
        <v>0</v>
      </c>
      <c r="AM706" s="21">
        <v>0.3536292271756945</v>
      </c>
    </row>
    <row r="708" spans="2:39" ht="48" x14ac:dyDescent="0.2">
      <c r="B708" s="17" t="s">
        <v>230</v>
      </c>
    </row>
    <row r="709" spans="2:39" ht="16" x14ac:dyDescent="0.2">
      <c r="B709" s="18" t="s">
        <v>18</v>
      </c>
    </row>
    <row r="710" spans="2:39" x14ac:dyDescent="0.2">
      <c r="B710" s="13" t="s">
        <v>53</v>
      </c>
      <c r="C710" s="19">
        <v>406</v>
      </c>
      <c r="D710" s="19">
        <v>16</v>
      </c>
      <c r="E710" s="19">
        <v>63</v>
      </c>
      <c r="F710" s="19">
        <v>86</v>
      </c>
      <c r="G710" s="19">
        <v>73</v>
      </c>
      <c r="H710" s="19">
        <v>87</v>
      </c>
      <c r="I710" s="19">
        <v>81</v>
      </c>
      <c r="K710" s="19">
        <v>185</v>
      </c>
      <c r="L710" s="19">
        <v>219</v>
      </c>
      <c r="N710" s="19">
        <v>33</v>
      </c>
      <c r="O710" s="19">
        <v>99</v>
      </c>
      <c r="P710" s="19">
        <v>23</v>
      </c>
      <c r="Q710" s="19">
        <v>12</v>
      </c>
      <c r="R710" s="19">
        <v>38</v>
      </c>
      <c r="S710" s="19">
        <v>132</v>
      </c>
      <c r="T710" s="19">
        <v>15</v>
      </c>
      <c r="U710" s="19">
        <v>54</v>
      </c>
      <c r="W710" s="19">
        <v>28</v>
      </c>
      <c r="X710" s="19">
        <v>72</v>
      </c>
      <c r="Y710" s="19">
        <v>18</v>
      </c>
      <c r="Z710" s="19">
        <v>21</v>
      </c>
      <c r="AA710" s="19">
        <v>69</v>
      </c>
      <c r="AB710" s="19">
        <v>124</v>
      </c>
      <c r="AC710" s="19">
        <v>27</v>
      </c>
      <c r="AD710" s="19">
        <v>40</v>
      </c>
      <c r="AE710" s="19">
        <v>7</v>
      </c>
      <c r="AG710" s="19">
        <v>74</v>
      </c>
      <c r="AH710" s="19">
        <v>89</v>
      </c>
      <c r="AI710" s="19">
        <v>84</v>
      </c>
      <c r="AJ710" s="19">
        <v>54</v>
      </c>
      <c r="AK710" s="19">
        <v>73</v>
      </c>
      <c r="AL710" s="19">
        <v>3</v>
      </c>
      <c r="AM710" s="19">
        <v>29</v>
      </c>
    </row>
    <row r="711" spans="2:39" x14ac:dyDescent="0.2">
      <c r="B711" s="15" t="s">
        <v>54</v>
      </c>
      <c r="C711" s="19">
        <v>406</v>
      </c>
      <c r="D711" s="19">
        <v>44</v>
      </c>
      <c r="E711" s="19">
        <v>69</v>
      </c>
      <c r="F711" s="19">
        <v>69</v>
      </c>
      <c r="G711" s="19">
        <v>62</v>
      </c>
      <c r="H711" s="19">
        <v>65</v>
      </c>
      <c r="I711" s="19">
        <v>96</v>
      </c>
      <c r="K711" s="19">
        <v>196</v>
      </c>
      <c r="L711" s="19">
        <v>208</v>
      </c>
      <c r="N711" s="19">
        <v>37</v>
      </c>
      <c r="O711" s="19">
        <v>101</v>
      </c>
      <c r="P711" s="19">
        <v>26</v>
      </c>
      <c r="Q711" s="19">
        <v>10</v>
      </c>
      <c r="R711" s="19">
        <v>41</v>
      </c>
      <c r="S711" s="19">
        <v>116</v>
      </c>
      <c r="T711" s="19">
        <v>17</v>
      </c>
      <c r="U711" s="19">
        <v>59</v>
      </c>
      <c r="W711" s="19">
        <v>28</v>
      </c>
      <c r="X711" s="19">
        <v>78</v>
      </c>
      <c r="Y711" s="19">
        <v>21</v>
      </c>
      <c r="Z711" s="19">
        <v>26</v>
      </c>
      <c r="AA711" s="19">
        <v>66</v>
      </c>
      <c r="AB711" s="19">
        <v>107</v>
      </c>
      <c r="AC711" s="19">
        <v>35</v>
      </c>
      <c r="AD711" s="19">
        <v>36</v>
      </c>
      <c r="AE711" s="19">
        <v>9</v>
      </c>
      <c r="AG711" s="19">
        <v>67</v>
      </c>
      <c r="AH711" s="19">
        <v>87</v>
      </c>
      <c r="AI711" s="19">
        <v>88</v>
      </c>
      <c r="AJ711" s="19">
        <v>57</v>
      </c>
      <c r="AK711" s="19">
        <v>77</v>
      </c>
      <c r="AL711" s="19">
        <v>3</v>
      </c>
      <c r="AM711" s="19">
        <v>28</v>
      </c>
    </row>
    <row r="712" spans="2:39" ht="16" x14ac:dyDescent="0.2">
      <c r="B712" s="20" t="s">
        <v>148</v>
      </c>
      <c r="C712" s="21">
        <v>0.17920048188340501</v>
      </c>
      <c r="D712" s="21">
        <v>0.2271227191625268</v>
      </c>
      <c r="E712" s="21">
        <v>0.15293878807180111</v>
      </c>
      <c r="F712" s="21">
        <v>0.16586104293780099</v>
      </c>
      <c r="G712" s="21">
        <v>0.159579118150872</v>
      </c>
      <c r="H712" s="21">
        <v>9.8874933172270391E-2</v>
      </c>
      <c r="I712" s="21">
        <v>0.25280388759510719</v>
      </c>
      <c r="K712" s="21">
        <v>0.16135436750594051</v>
      </c>
      <c r="L712" s="21">
        <v>0.1977525173581661</v>
      </c>
      <c r="N712" s="21">
        <v>7.7045436537201764E-2</v>
      </c>
      <c r="O712" s="21">
        <v>0.36709427169204401</v>
      </c>
      <c r="P712" s="21">
        <v>4.453926870083879E-2</v>
      </c>
      <c r="Q712" s="21">
        <v>7.1075987682754874E-2</v>
      </c>
      <c r="R712" s="21">
        <v>5.1144560655138969E-2</v>
      </c>
      <c r="S712" s="21">
        <v>0.1232720343199831</v>
      </c>
      <c r="T712" s="21">
        <v>0.23054766145687119</v>
      </c>
      <c r="U712" s="21">
        <v>0.18217619542017849</v>
      </c>
      <c r="W712" s="21">
        <v>6.7137625491794403E-2</v>
      </c>
      <c r="X712" s="21">
        <v>0.48603813949588309</v>
      </c>
      <c r="Y712" s="21">
        <v>0</v>
      </c>
      <c r="Z712" s="21">
        <v>0.16466394088772901</v>
      </c>
      <c r="AA712" s="21">
        <v>2.209329246774358E-2</v>
      </c>
      <c r="AB712" s="21">
        <v>0.1136696723276312</v>
      </c>
      <c r="AC712" s="21">
        <v>0.17691285252644789</v>
      </c>
      <c r="AD712" s="21">
        <v>0.21304733440719351</v>
      </c>
      <c r="AE712" s="21">
        <v>0.157530609980993</v>
      </c>
      <c r="AG712" s="21">
        <v>0.1975588022534121</v>
      </c>
      <c r="AH712" s="21">
        <v>0.1681279445116596</v>
      </c>
      <c r="AI712" s="21">
        <v>0.19316217956696841</v>
      </c>
      <c r="AJ712" s="21">
        <v>0.23360802882935189</v>
      </c>
      <c r="AK712" s="21">
        <v>0.1209838626347579</v>
      </c>
      <c r="AL712" s="21">
        <v>0.7769632331763795</v>
      </c>
      <c r="AM712" s="21">
        <v>0.11503820771493641</v>
      </c>
    </row>
    <row r="713" spans="2:39" ht="16" x14ac:dyDescent="0.2">
      <c r="B713" s="20" t="s">
        <v>39</v>
      </c>
      <c r="C713" s="21">
        <v>0.14683395325387799</v>
      </c>
      <c r="D713" s="21">
        <v>0.1143435713797445</v>
      </c>
      <c r="E713" s="21">
        <v>0.2333325220025283</v>
      </c>
      <c r="F713" s="21">
        <v>0.1774871422981914</v>
      </c>
      <c r="G713" s="21">
        <v>0.17105024762895321</v>
      </c>
      <c r="H713" s="21">
        <v>0.14008456904798749</v>
      </c>
      <c r="I713" s="21">
        <v>6.6986279003929963E-2</v>
      </c>
      <c r="K713" s="21">
        <v>0.17869020730015969</v>
      </c>
      <c r="L713" s="21">
        <v>0.1184185105776446</v>
      </c>
      <c r="N713" s="21">
        <v>1.9900407533777351E-2</v>
      </c>
      <c r="O713" s="21">
        <v>7.2320639409655205E-2</v>
      </c>
      <c r="P713" s="21">
        <v>2.9744743053776099E-2</v>
      </c>
      <c r="Q713" s="21">
        <v>9.8795999985537342E-2</v>
      </c>
      <c r="R713" s="21">
        <v>0</v>
      </c>
      <c r="S713" s="21">
        <v>0.40698874470308571</v>
      </c>
      <c r="T713" s="21">
        <v>0</v>
      </c>
      <c r="U713" s="21">
        <v>4.5797740494087129E-2</v>
      </c>
      <c r="W713" s="21">
        <v>2.556720653575157E-2</v>
      </c>
      <c r="X713" s="21">
        <v>7.3799561864651836E-2</v>
      </c>
      <c r="Y713" s="21">
        <v>0</v>
      </c>
      <c r="Z713" s="21">
        <v>7.9003891267504123E-2</v>
      </c>
      <c r="AA713" s="21">
        <v>2.53362868822881E-2</v>
      </c>
      <c r="AB713" s="21">
        <v>0.45822035142749029</v>
      </c>
      <c r="AC713" s="21">
        <v>0</v>
      </c>
      <c r="AD713" s="21">
        <v>1.4576808412398921E-2</v>
      </c>
      <c r="AE713" s="21">
        <v>0</v>
      </c>
      <c r="AG713" s="21">
        <v>0.21937127733310999</v>
      </c>
      <c r="AH713" s="21">
        <v>0.17750630913053281</v>
      </c>
      <c r="AI713" s="21">
        <v>7.1757126805127663E-2</v>
      </c>
      <c r="AJ713" s="21">
        <v>0.1723274703560658</v>
      </c>
      <c r="AK713" s="21">
        <v>0.1543159527477693</v>
      </c>
      <c r="AL713" s="21">
        <v>0</v>
      </c>
      <c r="AM713" s="21">
        <v>5.2760113726843832E-2</v>
      </c>
    </row>
    <row r="714" spans="2:39" ht="16" x14ac:dyDescent="0.2">
      <c r="B714" s="20" t="s">
        <v>219</v>
      </c>
      <c r="C714" s="21">
        <v>8.1811782693603605E-2</v>
      </c>
      <c r="D714" s="21">
        <v>0.12273779246056429</v>
      </c>
      <c r="E714" s="21">
        <v>4.0382786608302877E-2</v>
      </c>
      <c r="F714" s="21">
        <v>4.880863081609136E-2</v>
      </c>
      <c r="G714" s="21">
        <v>0.1006013041237037</v>
      </c>
      <c r="H714" s="21">
        <v>6.9813106383737153E-2</v>
      </c>
      <c r="I714" s="21">
        <v>0.1122977791991001</v>
      </c>
      <c r="K714" s="21">
        <v>7.6091729790660423E-2</v>
      </c>
      <c r="L714" s="21">
        <v>8.8003603742485753E-2</v>
      </c>
      <c r="N714" s="21">
        <v>0.39896570900312261</v>
      </c>
      <c r="O714" s="21">
        <v>8.6429196225984536E-2</v>
      </c>
      <c r="P714" s="21">
        <v>0.16685054809818581</v>
      </c>
      <c r="Q714" s="21">
        <v>0</v>
      </c>
      <c r="R714" s="21">
        <v>2.1805624852963921E-2</v>
      </c>
      <c r="S714" s="21">
        <v>5.2440632135126756E-3</v>
      </c>
      <c r="T714" s="21">
        <v>0</v>
      </c>
      <c r="U714" s="21">
        <v>6.7874271800957314E-2</v>
      </c>
      <c r="W714" s="21">
        <v>0.53624324347491226</v>
      </c>
      <c r="X714" s="21">
        <v>0.1152707642060585</v>
      </c>
      <c r="Y714" s="21">
        <v>0.18953285481083709</v>
      </c>
      <c r="Z714" s="21">
        <v>0.1032713609116965</v>
      </c>
      <c r="AA714" s="21">
        <v>0</v>
      </c>
      <c r="AB714" s="21">
        <v>7.6625538527954331E-3</v>
      </c>
      <c r="AC714" s="21">
        <v>2.050269020325839E-2</v>
      </c>
      <c r="AD714" s="21">
        <v>0</v>
      </c>
      <c r="AE714" s="21">
        <v>8.2352348002887502E-2</v>
      </c>
      <c r="AG714" s="21">
        <v>7.9018249332627508E-2</v>
      </c>
      <c r="AH714" s="21">
        <v>7.3323751727348147E-2</v>
      </c>
      <c r="AI714" s="21">
        <v>7.4981215155392258E-2</v>
      </c>
      <c r="AJ714" s="21">
        <v>0.19907401415125589</v>
      </c>
      <c r="AK714" s="21">
        <v>5.3144468233553366E-3</v>
      </c>
      <c r="AL714" s="21">
        <v>0</v>
      </c>
      <c r="AM714" s="21">
        <v>0.1159132808483886</v>
      </c>
    </row>
    <row r="715" spans="2:39" ht="16" x14ac:dyDescent="0.2">
      <c r="B715" s="20" t="s">
        <v>160</v>
      </c>
      <c r="C715" s="21">
        <v>0.26544312631111588</v>
      </c>
      <c r="D715" s="21">
        <v>0.26993780694034047</v>
      </c>
      <c r="E715" s="21">
        <v>0.24040729693251789</v>
      </c>
      <c r="F715" s="21">
        <v>0.25498633372516782</v>
      </c>
      <c r="G715" s="21">
        <v>0.19070349642951309</v>
      </c>
      <c r="H715" s="21">
        <v>0.35219362638422202</v>
      </c>
      <c r="I715" s="21">
        <v>0.27828785024209318</v>
      </c>
      <c r="K715" s="21">
        <v>0.32032295407561129</v>
      </c>
      <c r="L715" s="21">
        <v>0.21057135320700229</v>
      </c>
      <c r="N715" s="21">
        <v>0.28507875430180218</v>
      </c>
      <c r="O715" s="21">
        <v>0.18505391640401489</v>
      </c>
      <c r="P715" s="21">
        <v>0.38293872208923241</v>
      </c>
      <c r="Q715" s="21">
        <v>0.22184415741657379</v>
      </c>
      <c r="R715" s="21">
        <v>0.90968321579009637</v>
      </c>
      <c r="S715" s="21">
        <v>0.1335686901752465</v>
      </c>
      <c r="T715" s="21">
        <v>0.115665450572824</v>
      </c>
      <c r="U715" s="21">
        <v>0.20213732053381239</v>
      </c>
      <c r="W715" s="21">
        <v>0.27845612390354008</v>
      </c>
      <c r="X715" s="21">
        <v>7.8592039322163895E-2</v>
      </c>
      <c r="Y715" s="21">
        <v>0.39297698800573982</v>
      </c>
      <c r="Z715" s="21">
        <v>7.499515530968702E-2</v>
      </c>
      <c r="AA715" s="21">
        <v>0.92405673735465887</v>
      </c>
      <c r="AB715" s="21">
        <v>0.1089449039604336</v>
      </c>
      <c r="AC715" s="21">
        <v>9.8074844010700671E-2</v>
      </c>
      <c r="AD715" s="21">
        <v>0.1823566087418865</v>
      </c>
      <c r="AE715" s="21">
        <v>9.7304455870526746E-2</v>
      </c>
      <c r="AG715" s="21">
        <v>0.26142206019758663</v>
      </c>
      <c r="AH715" s="21">
        <v>0.35461593775602818</v>
      </c>
      <c r="AI715" s="21">
        <v>0.2791578179913346</v>
      </c>
      <c r="AJ715" s="21">
        <v>0.14025377672667849</v>
      </c>
      <c r="AK715" s="21">
        <v>0.25968097013901908</v>
      </c>
      <c r="AL715" s="21">
        <v>0</v>
      </c>
      <c r="AM715" s="21">
        <v>0.250662594406384</v>
      </c>
    </row>
    <row r="716" spans="2:39" ht="16" x14ac:dyDescent="0.2">
      <c r="B716" s="20" t="s">
        <v>159</v>
      </c>
      <c r="C716" s="21">
        <v>3.6368333726447523E-2</v>
      </c>
      <c r="D716" s="21">
        <v>0</v>
      </c>
      <c r="E716" s="21">
        <v>2.3006432360188012E-2</v>
      </c>
      <c r="F716" s="21">
        <v>3.0119957246439261E-2</v>
      </c>
      <c r="G716" s="21">
        <v>3.5255121392154261E-2</v>
      </c>
      <c r="H716" s="21">
        <v>7.0367683206235987E-2</v>
      </c>
      <c r="I716" s="21">
        <v>4.4603996343883713E-2</v>
      </c>
      <c r="K716" s="21">
        <v>3.1954995422648041E-2</v>
      </c>
      <c r="L716" s="21">
        <v>4.0876192385073708E-2</v>
      </c>
      <c r="N716" s="21">
        <v>0</v>
      </c>
      <c r="O716" s="21">
        <v>2.6460412481836601E-2</v>
      </c>
      <c r="P716" s="21">
        <v>0.24833508061463641</v>
      </c>
      <c r="Q716" s="21">
        <v>0.12559147024530229</v>
      </c>
      <c r="R716" s="21">
        <v>0</v>
      </c>
      <c r="S716" s="21">
        <v>2.2310504821748511E-2</v>
      </c>
      <c r="T716" s="21">
        <v>5.1615392405407211E-2</v>
      </c>
      <c r="U716" s="21">
        <v>1.5068245119468259E-2</v>
      </c>
      <c r="W716" s="21">
        <v>0</v>
      </c>
      <c r="X716" s="21">
        <v>2.5849819003946679E-2</v>
      </c>
      <c r="Y716" s="21">
        <v>0.27294796027297369</v>
      </c>
      <c r="Z716" s="21">
        <v>0.1170478874342314</v>
      </c>
      <c r="AA716" s="21">
        <v>0</v>
      </c>
      <c r="AB716" s="21">
        <v>1.302494849784723E-2</v>
      </c>
      <c r="AC716" s="21">
        <v>2.5240909241982881E-2</v>
      </c>
      <c r="AD716" s="21">
        <v>4.4594619424474777E-2</v>
      </c>
      <c r="AE716" s="21">
        <v>0</v>
      </c>
      <c r="AG716" s="21">
        <v>3.3795756923346867E-2</v>
      </c>
      <c r="AH716" s="21">
        <v>8.3699610142248491E-3</v>
      </c>
      <c r="AI716" s="21">
        <v>7.0835581608046386E-2</v>
      </c>
      <c r="AJ716" s="21">
        <v>2.7944470241402359E-2</v>
      </c>
      <c r="AK716" s="21">
        <v>3.1995731321052628E-2</v>
      </c>
      <c r="AL716" s="21">
        <v>0.2230367668236205</v>
      </c>
      <c r="AM716" s="21">
        <v>3.2252802816708073E-2</v>
      </c>
    </row>
    <row r="717" spans="2:39" ht="16" x14ac:dyDescent="0.2">
      <c r="B717" s="20" t="s">
        <v>220</v>
      </c>
      <c r="C717" s="21">
        <v>5.3450327307186712E-2</v>
      </c>
      <c r="D717" s="21">
        <v>0.15273653930368089</v>
      </c>
      <c r="E717" s="21">
        <v>7.3975948418963974E-2</v>
      </c>
      <c r="F717" s="21">
        <v>8.5694921063131604E-2</v>
      </c>
      <c r="G717" s="21">
        <v>3.7165342100333801E-2</v>
      </c>
      <c r="H717" s="21">
        <v>0</v>
      </c>
      <c r="I717" s="21">
        <v>1.7225102210610001E-2</v>
      </c>
      <c r="K717" s="21">
        <v>3.7905330664693759E-2</v>
      </c>
      <c r="L717" s="21">
        <v>6.4549359542886986E-2</v>
      </c>
      <c r="N717" s="21">
        <v>9.2840512416875548E-2</v>
      </c>
      <c r="O717" s="21">
        <v>1.159924931032163E-2</v>
      </c>
      <c r="P717" s="21">
        <v>0</v>
      </c>
      <c r="Q717" s="21">
        <v>0.39078770160146892</v>
      </c>
      <c r="R717" s="21">
        <v>0</v>
      </c>
      <c r="S717" s="21">
        <v>8.6641338338649621E-2</v>
      </c>
      <c r="T717" s="21">
        <v>0</v>
      </c>
      <c r="U717" s="21">
        <v>5.6281021793828621E-2</v>
      </c>
      <c r="W717" s="21">
        <v>0</v>
      </c>
      <c r="X717" s="21">
        <v>1.7713212225004531E-2</v>
      </c>
      <c r="Y717" s="21">
        <v>0</v>
      </c>
      <c r="Z717" s="21">
        <v>0.38789839326314451</v>
      </c>
      <c r="AA717" s="21">
        <v>1.7775139977998719E-2</v>
      </c>
      <c r="AB717" s="21">
        <v>5.2723481328851747E-2</v>
      </c>
      <c r="AC717" s="21">
        <v>9.6440590911428509E-2</v>
      </c>
      <c r="AD717" s="21">
        <v>0</v>
      </c>
      <c r="AE717" s="21">
        <v>0</v>
      </c>
      <c r="AG717" s="21">
        <v>0</v>
      </c>
      <c r="AH717" s="21">
        <v>1.347280472331373E-2</v>
      </c>
      <c r="AI717" s="21">
        <v>7.2506502139601053E-2</v>
      </c>
      <c r="AJ717" s="21">
        <v>6.547335047414618E-2</v>
      </c>
      <c r="AK717" s="21">
        <v>0.13628400737175081</v>
      </c>
      <c r="AL717" s="21">
        <v>0</v>
      </c>
      <c r="AM717" s="21">
        <v>0</v>
      </c>
    </row>
    <row r="718" spans="2:39" ht="16" x14ac:dyDescent="0.2">
      <c r="B718" s="20" t="s">
        <v>145</v>
      </c>
      <c r="C718" s="21">
        <v>0.23689199482436329</v>
      </c>
      <c r="D718" s="21">
        <v>0.1131215707531429</v>
      </c>
      <c r="E718" s="21">
        <v>0.23595622560569829</v>
      </c>
      <c r="F718" s="21">
        <v>0.23704197191317741</v>
      </c>
      <c r="G718" s="21">
        <v>0.30564537017447008</v>
      </c>
      <c r="H718" s="21">
        <v>0.26866608180554707</v>
      </c>
      <c r="I718" s="21">
        <v>0.22779510540527559</v>
      </c>
      <c r="K718" s="21">
        <v>0.19368041524028609</v>
      </c>
      <c r="L718" s="21">
        <v>0.27982846318674037</v>
      </c>
      <c r="N718" s="21">
        <v>0.12616918020722051</v>
      </c>
      <c r="O718" s="21">
        <v>0.25104231447614311</v>
      </c>
      <c r="P718" s="21">
        <v>0.12759163744333041</v>
      </c>
      <c r="Q718" s="21">
        <v>9.1904683068362664E-2</v>
      </c>
      <c r="R718" s="21">
        <v>1.736659870180075E-2</v>
      </c>
      <c r="S718" s="21">
        <v>0.22197462442777391</v>
      </c>
      <c r="T718" s="21">
        <v>0.6021714955648978</v>
      </c>
      <c r="U718" s="21">
        <v>0.43066520483766779</v>
      </c>
      <c r="W718" s="21">
        <v>9.2595800594001715E-2</v>
      </c>
      <c r="X718" s="21">
        <v>0.20273646388229161</v>
      </c>
      <c r="Y718" s="21">
        <v>0.14454219691044951</v>
      </c>
      <c r="Z718" s="21">
        <v>7.311937092600744E-2</v>
      </c>
      <c r="AA718" s="21">
        <v>1.073854331731071E-2</v>
      </c>
      <c r="AB718" s="21">
        <v>0.24575408860495049</v>
      </c>
      <c r="AC718" s="21">
        <v>0.58282811310618154</v>
      </c>
      <c r="AD718" s="21">
        <v>0.54542462901404631</v>
      </c>
      <c r="AE718" s="21">
        <v>0.6628125861455928</v>
      </c>
      <c r="AG718" s="21">
        <v>0.20883385395991691</v>
      </c>
      <c r="AH718" s="21">
        <v>0.20458329113689269</v>
      </c>
      <c r="AI718" s="21">
        <v>0.2375995767335296</v>
      </c>
      <c r="AJ718" s="21">
        <v>0.1613188892210993</v>
      </c>
      <c r="AK718" s="21">
        <v>0.29142502896229477</v>
      </c>
      <c r="AL718" s="21">
        <v>0</v>
      </c>
      <c r="AM718" s="21">
        <v>0.43337300048673899</v>
      </c>
    </row>
    <row r="720" spans="2:39" ht="64" x14ac:dyDescent="0.2">
      <c r="B720" s="17" t="s">
        <v>231</v>
      </c>
    </row>
    <row r="721" spans="2:39" ht="16" x14ac:dyDescent="0.2">
      <c r="B721" s="18" t="s">
        <v>18</v>
      </c>
    </row>
    <row r="722" spans="2:39" x14ac:dyDescent="0.2">
      <c r="B722" s="13" t="s">
        <v>53</v>
      </c>
      <c r="C722" s="19">
        <v>406</v>
      </c>
      <c r="D722" s="19">
        <v>16</v>
      </c>
      <c r="E722" s="19">
        <v>63</v>
      </c>
      <c r="F722" s="19">
        <v>86</v>
      </c>
      <c r="G722" s="19">
        <v>73</v>
      </c>
      <c r="H722" s="19">
        <v>87</v>
      </c>
      <c r="I722" s="19">
        <v>81</v>
      </c>
      <c r="K722" s="19">
        <v>185</v>
      </c>
      <c r="L722" s="19">
        <v>219</v>
      </c>
      <c r="N722" s="19">
        <v>33</v>
      </c>
      <c r="O722" s="19">
        <v>99</v>
      </c>
      <c r="P722" s="19">
        <v>23</v>
      </c>
      <c r="Q722" s="19">
        <v>12</v>
      </c>
      <c r="R722" s="19">
        <v>38</v>
      </c>
      <c r="S722" s="19">
        <v>132</v>
      </c>
      <c r="T722" s="19">
        <v>15</v>
      </c>
      <c r="U722" s="19">
        <v>54</v>
      </c>
      <c r="W722" s="19">
        <v>28</v>
      </c>
      <c r="X722" s="19">
        <v>72</v>
      </c>
      <c r="Y722" s="19">
        <v>18</v>
      </c>
      <c r="Z722" s="19">
        <v>21</v>
      </c>
      <c r="AA722" s="19">
        <v>69</v>
      </c>
      <c r="AB722" s="19">
        <v>124</v>
      </c>
      <c r="AC722" s="19">
        <v>27</v>
      </c>
      <c r="AD722" s="19">
        <v>40</v>
      </c>
      <c r="AE722" s="19">
        <v>7</v>
      </c>
      <c r="AG722" s="19">
        <v>74</v>
      </c>
      <c r="AH722" s="19">
        <v>89</v>
      </c>
      <c r="AI722" s="19">
        <v>84</v>
      </c>
      <c r="AJ722" s="19">
        <v>54</v>
      </c>
      <c r="AK722" s="19">
        <v>73</v>
      </c>
      <c r="AL722" s="19">
        <v>3</v>
      </c>
      <c r="AM722" s="19">
        <v>29</v>
      </c>
    </row>
    <row r="723" spans="2:39" x14ac:dyDescent="0.2">
      <c r="B723" s="15" t="s">
        <v>54</v>
      </c>
      <c r="C723" s="19">
        <v>406</v>
      </c>
      <c r="D723" s="19">
        <v>44</v>
      </c>
      <c r="E723" s="19">
        <v>69</v>
      </c>
      <c r="F723" s="19">
        <v>69</v>
      </c>
      <c r="G723" s="19">
        <v>62</v>
      </c>
      <c r="H723" s="19">
        <v>65</v>
      </c>
      <c r="I723" s="19">
        <v>96</v>
      </c>
      <c r="K723" s="19">
        <v>196</v>
      </c>
      <c r="L723" s="19">
        <v>208</v>
      </c>
      <c r="N723" s="19">
        <v>37</v>
      </c>
      <c r="O723" s="19">
        <v>101</v>
      </c>
      <c r="P723" s="19">
        <v>26</v>
      </c>
      <c r="Q723" s="19">
        <v>10</v>
      </c>
      <c r="R723" s="19">
        <v>41</v>
      </c>
      <c r="S723" s="19">
        <v>116</v>
      </c>
      <c r="T723" s="19">
        <v>17</v>
      </c>
      <c r="U723" s="19">
        <v>59</v>
      </c>
      <c r="W723" s="19">
        <v>28</v>
      </c>
      <c r="X723" s="19">
        <v>78</v>
      </c>
      <c r="Y723" s="19">
        <v>21</v>
      </c>
      <c r="Z723" s="19">
        <v>26</v>
      </c>
      <c r="AA723" s="19">
        <v>66</v>
      </c>
      <c r="AB723" s="19">
        <v>107</v>
      </c>
      <c r="AC723" s="19">
        <v>35</v>
      </c>
      <c r="AD723" s="19">
        <v>36</v>
      </c>
      <c r="AE723" s="19">
        <v>9</v>
      </c>
      <c r="AG723" s="19">
        <v>67</v>
      </c>
      <c r="AH723" s="19">
        <v>87</v>
      </c>
      <c r="AI723" s="19">
        <v>88</v>
      </c>
      <c r="AJ723" s="19">
        <v>57</v>
      </c>
      <c r="AK723" s="19">
        <v>77</v>
      </c>
      <c r="AL723" s="19">
        <v>3</v>
      </c>
      <c r="AM723" s="19">
        <v>28</v>
      </c>
    </row>
    <row r="724" spans="2:39" ht="16" x14ac:dyDescent="0.2">
      <c r="B724" s="20" t="s">
        <v>148</v>
      </c>
      <c r="C724" s="21">
        <v>0.17894938948539019</v>
      </c>
      <c r="D724" s="21">
        <v>0.3143668651391443</v>
      </c>
      <c r="E724" s="21">
        <v>0.15902267600419701</v>
      </c>
      <c r="F724" s="21">
        <v>0.20146913788472501</v>
      </c>
      <c r="G724" s="21">
        <v>6.4607740016888668E-2</v>
      </c>
      <c r="H724" s="21">
        <v>0.1679428039859229</v>
      </c>
      <c r="I724" s="21">
        <v>0.19674036501634151</v>
      </c>
      <c r="K724" s="21">
        <v>0.17524842281069489</v>
      </c>
      <c r="L724" s="21">
        <v>0.18422487029395751</v>
      </c>
      <c r="N724" s="21">
        <v>8.3426168430716485E-2</v>
      </c>
      <c r="O724" s="21">
        <v>0.49383622259594651</v>
      </c>
      <c r="P724" s="21">
        <v>0.1126798520321609</v>
      </c>
      <c r="Q724" s="21">
        <v>0.2134985639340439</v>
      </c>
      <c r="R724" s="21">
        <v>0</v>
      </c>
      <c r="S724" s="21">
        <v>3.2134024878502108E-2</v>
      </c>
      <c r="T724" s="21">
        <v>0</v>
      </c>
      <c r="U724" s="21">
        <v>0.18587822982772809</v>
      </c>
      <c r="W724" s="21">
        <v>2.133027614733083E-2</v>
      </c>
      <c r="X724" s="21">
        <v>0.71236061316333388</v>
      </c>
      <c r="Y724" s="21">
        <v>0</v>
      </c>
      <c r="Z724" s="21">
        <v>0.18389808401006319</v>
      </c>
      <c r="AA724" s="21">
        <v>3.4641496985193837E-2</v>
      </c>
      <c r="AB724" s="21">
        <v>1.4890276418262341E-2</v>
      </c>
      <c r="AC724" s="21">
        <v>0.14735653486927969</v>
      </c>
      <c r="AD724" s="21">
        <v>8.1307057866410293E-2</v>
      </c>
      <c r="AE724" s="21">
        <v>0</v>
      </c>
      <c r="AG724" s="21">
        <v>0.1605090053159467</v>
      </c>
      <c r="AH724" s="21">
        <v>0.16048978882304721</v>
      </c>
      <c r="AI724" s="21">
        <v>0.17976882702461541</v>
      </c>
      <c r="AJ724" s="21">
        <v>0.20686483423215041</v>
      </c>
      <c r="AK724" s="21">
        <v>0.15798684877680241</v>
      </c>
      <c r="AL724" s="21">
        <v>0.7769632331763795</v>
      </c>
      <c r="AM724" s="21">
        <v>0.22134026276575861</v>
      </c>
    </row>
    <row r="725" spans="2:39" ht="16" x14ac:dyDescent="0.2">
      <c r="B725" s="20" t="s">
        <v>39</v>
      </c>
      <c r="C725" s="21">
        <v>0.35411951233791528</v>
      </c>
      <c r="D725" s="21">
        <v>0.37993160202684351</v>
      </c>
      <c r="E725" s="21">
        <v>0.47945436619879089</v>
      </c>
      <c r="F725" s="21">
        <v>0.37849115284755952</v>
      </c>
      <c r="G725" s="21">
        <v>0.40145654760331428</v>
      </c>
      <c r="H725" s="21">
        <v>0.30428248845339589</v>
      </c>
      <c r="I725" s="21">
        <v>0.2388214134305538</v>
      </c>
      <c r="K725" s="21">
        <v>0.37810639893928533</v>
      </c>
      <c r="L725" s="21">
        <v>0.33517665338898889</v>
      </c>
      <c r="N725" s="21">
        <v>0.1853527146022669</v>
      </c>
      <c r="O725" s="21">
        <v>0.18112554787562871</v>
      </c>
      <c r="P725" s="21">
        <v>2.9744743053776099E-2</v>
      </c>
      <c r="Q725" s="21">
        <v>9.8795999985537342E-2</v>
      </c>
      <c r="R725" s="21">
        <v>0.1033235284097951</v>
      </c>
      <c r="S725" s="21">
        <v>0.83025998001081414</v>
      </c>
      <c r="T725" s="21">
        <v>0.19205866339964861</v>
      </c>
      <c r="U725" s="21">
        <v>0.226226339295936</v>
      </c>
      <c r="W725" s="21">
        <v>6.6004723381366218E-2</v>
      </c>
      <c r="X725" s="21">
        <v>0.15736732934325151</v>
      </c>
      <c r="Y725" s="21">
        <v>0.12638583173448051</v>
      </c>
      <c r="Z725" s="21">
        <v>0.40276538817558571</v>
      </c>
      <c r="AA725" s="21">
        <v>0.1223920610184991</v>
      </c>
      <c r="AB725" s="21">
        <v>0.86753855722309703</v>
      </c>
      <c r="AC725" s="21">
        <v>0.20980098664058319</v>
      </c>
      <c r="AD725" s="21">
        <v>0.1726335296382146</v>
      </c>
      <c r="AE725" s="21">
        <v>0.25483506585151983</v>
      </c>
      <c r="AG725" s="21">
        <v>0.44568367081706178</v>
      </c>
      <c r="AH725" s="21">
        <v>0.34996087224375422</v>
      </c>
      <c r="AI725" s="21">
        <v>0.33954182008025913</v>
      </c>
      <c r="AJ725" s="21">
        <v>0.25959689872319569</v>
      </c>
      <c r="AK725" s="21">
        <v>0.44375769763498929</v>
      </c>
      <c r="AL725" s="21">
        <v>0</v>
      </c>
      <c r="AM725" s="21">
        <v>0.1703244981262298</v>
      </c>
    </row>
    <row r="726" spans="2:39" ht="16" x14ac:dyDescent="0.2">
      <c r="B726" s="20" t="s">
        <v>219</v>
      </c>
      <c r="C726" s="21">
        <v>6.9888062613790825E-2</v>
      </c>
      <c r="D726" s="21">
        <v>0</v>
      </c>
      <c r="E726" s="21">
        <v>4.2362540749289829E-2</v>
      </c>
      <c r="F726" s="21">
        <v>5.4004844292063779E-2</v>
      </c>
      <c r="G726" s="21">
        <v>9.4467879388187445E-2</v>
      </c>
      <c r="H726" s="21">
        <v>9.5655325520817902E-2</v>
      </c>
      <c r="I726" s="21">
        <v>9.9343127239176349E-2</v>
      </c>
      <c r="K726" s="21">
        <v>9.4226453481537395E-2</v>
      </c>
      <c r="L726" s="21">
        <v>4.7752475118177748E-2</v>
      </c>
      <c r="N726" s="21">
        <v>0.36041312278233972</v>
      </c>
      <c r="O726" s="21">
        <v>3.020345095004694E-2</v>
      </c>
      <c r="P726" s="21">
        <v>8.8266114433666248E-2</v>
      </c>
      <c r="Q726" s="21">
        <v>0.13387172280540599</v>
      </c>
      <c r="R726" s="21">
        <v>0.1712896853993511</v>
      </c>
      <c r="S726" s="21">
        <v>8.2504403866668491E-3</v>
      </c>
      <c r="T726" s="21">
        <v>0</v>
      </c>
      <c r="U726" s="21">
        <v>9.8415942779837076E-3</v>
      </c>
      <c r="W726" s="21">
        <v>0.67150880369101473</v>
      </c>
      <c r="X726" s="21">
        <v>1.1459373315591241E-2</v>
      </c>
      <c r="Y726" s="21">
        <v>0</v>
      </c>
      <c r="Z726" s="21">
        <v>0</v>
      </c>
      <c r="AA726" s="21">
        <v>9.0723994433604904E-2</v>
      </c>
      <c r="AB726" s="21">
        <v>2.2308309556951369E-2</v>
      </c>
      <c r="AC726" s="21">
        <v>0</v>
      </c>
      <c r="AD726" s="21">
        <v>0</v>
      </c>
      <c r="AE726" s="21">
        <v>0</v>
      </c>
      <c r="AG726" s="21">
        <v>9.2937027522707133E-2</v>
      </c>
      <c r="AH726" s="21">
        <v>9.2810606540594587E-2</v>
      </c>
      <c r="AI726" s="21">
        <v>5.4643047250852353E-2</v>
      </c>
      <c r="AJ726" s="21">
        <v>0.142948299812101</v>
      </c>
      <c r="AK726" s="21">
        <v>0</v>
      </c>
      <c r="AL726" s="21">
        <v>0.2230367668236205</v>
      </c>
      <c r="AM726" s="21">
        <v>1.793047948367317E-2</v>
      </c>
    </row>
    <row r="727" spans="2:39" ht="16" x14ac:dyDescent="0.2">
      <c r="B727" s="20" t="s">
        <v>160</v>
      </c>
      <c r="C727" s="21">
        <v>0.11918619598261029</v>
      </c>
      <c r="D727" s="21">
        <v>7.5451038004845428E-2</v>
      </c>
      <c r="E727" s="21">
        <v>0.102828108260113</v>
      </c>
      <c r="F727" s="21">
        <v>0.1225462157451009</v>
      </c>
      <c r="G727" s="21">
        <v>0.14119843890699069</v>
      </c>
      <c r="H727" s="21">
        <v>0.1142770747544803</v>
      </c>
      <c r="I727" s="21">
        <v>0.13742171729629521</v>
      </c>
      <c r="K727" s="21">
        <v>0.1156524356532161</v>
      </c>
      <c r="L727" s="21">
        <v>0.12370281346768459</v>
      </c>
      <c r="N727" s="21">
        <v>0.1526284368540676</v>
      </c>
      <c r="O727" s="21">
        <v>5.3095125258982467E-2</v>
      </c>
      <c r="P727" s="21">
        <v>0.1260234170824448</v>
      </c>
      <c r="Q727" s="21">
        <v>6.2795735122651172E-2</v>
      </c>
      <c r="R727" s="21">
        <v>0.54773782693353545</v>
      </c>
      <c r="S727" s="21">
        <v>3.8314810451118363E-2</v>
      </c>
      <c r="T727" s="21">
        <v>0</v>
      </c>
      <c r="U727" s="21">
        <v>0.11452776348964699</v>
      </c>
      <c r="W727" s="21">
        <v>4.1861834668362179E-2</v>
      </c>
      <c r="X727" s="21">
        <v>0</v>
      </c>
      <c r="Y727" s="21">
        <v>0.1553872202245479</v>
      </c>
      <c r="Z727" s="21">
        <v>0</v>
      </c>
      <c r="AA727" s="21">
        <v>0.58062787228969515</v>
      </c>
      <c r="AB727" s="21">
        <v>1.8342526567892359E-2</v>
      </c>
      <c r="AC727" s="21">
        <v>6.2562336139760991E-2</v>
      </c>
      <c r="AD727" s="21">
        <v>4.0084972119024058E-2</v>
      </c>
      <c r="AE727" s="21">
        <v>0</v>
      </c>
      <c r="AG727" s="21">
        <v>9.2220814260942474E-2</v>
      </c>
      <c r="AH727" s="21">
        <v>0.1246010264678757</v>
      </c>
      <c r="AI727" s="21">
        <v>0.16375468937520191</v>
      </c>
      <c r="AJ727" s="21">
        <v>0.10142885003667899</v>
      </c>
      <c r="AK727" s="21">
        <v>9.9976170685027232E-2</v>
      </c>
      <c r="AL727" s="21">
        <v>0</v>
      </c>
      <c r="AM727" s="21">
        <v>0.127848750340147</v>
      </c>
    </row>
    <row r="728" spans="2:39" ht="16" x14ac:dyDescent="0.2">
      <c r="B728" s="20" t="s">
        <v>159</v>
      </c>
      <c r="C728" s="21">
        <v>5.3233199343965087E-2</v>
      </c>
      <c r="D728" s="21">
        <v>2.866060244261457E-2</v>
      </c>
      <c r="E728" s="21">
        <v>4.5347053511141003E-2</v>
      </c>
      <c r="F728" s="21">
        <v>1.7148806774784722E-2</v>
      </c>
      <c r="G728" s="21">
        <v>4.6311429329357258E-2</v>
      </c>
      <c r="H728" s="21">
        <v>6.7845448887612639E-2</v>
      </c>
      <c r="I728" s="21">
        <v>9.0534099814417054E-2</v>
      </c>
      <c r="K728" s="21">
        <v>5.1613662698497452E-2</v>
      </c>
      <c r="L728" s="21">
        <v>4.9243857129248982E-2</v>
      </c>
      <c r="N728" s="21">
        <v>3.8692187690110749E-2</v>
      </c>
      <c r="O728" s="21">
        <v>6.2444719174768223E-2</v>
      </c>
      <c r="P728" s="21">
        <v>0.43434989315100159</v>
      </c>
      <c r="Q728" s="21">
        <v>6.2795735122651172E-2</v>
      </c>
      <c r="R728" s="21">
        <v>0</v>
      </c>
      <c r="S728" s="21">
        <v>5.1057620880372153E-3</v>
      </c>
      <c r="T728" s="21">
        <v>7.4689275744037331E-2</v>
      </c>
      <c r="U728" s="21">
        <v>0</v>
      </c>
      <c r="W728" s="21">
        <v>4.9710095248755623E-2</v>
      </c>
      <c r="X728" s="21">
        <v>1.495715775730872E-2</v>
      </c>
      <c r="Y728" s="21">
        <v>0.54288720639513344</v>
      </c>
      <c r="Z728" s="21">
        <v>0.13517245908861331</v>
      </c>
      <c r="AA728" s="21">
        <v>0</v>
      </c>
      <c r="AB728" s="21">
        <v>0</v>
      </c>
      <c r="AC728" s="21">
        <v>2.5240909241982881E-2</v>
      </c>
      <c r="AD728" s="21">
        <v>8.4545870122849281E-2</v>
      </c>
      <c r="AE728" s="21">
        <v>0</v>
      </c>
      <c r="AG728" s="21">
        <v>6.1136060701805751E-2</v>
      </c>
      <c r="AH728" s="21">
        <v>6.5556923542892415E-2</v>
      </c>
      <c r="AI728" s="21">
        <v>6.1292980045052778E-2</v>
      </c>
      <c r="AJ728" s="21">
        <v>6.9438448131563385E-2</v>
      </c>
      <c r="AK728" s="21">
        <v>1.556822287747653E-2</v>
      </c>
      <c r="AL728" s="21">
        <v>0</v>
      </c>
      <c r="AM728" s="21">
        <v>4.5760088393802099E-2</v>
      </c>
    </row>
    <row r="729" spans="2:39" ht="16" x14ac:dyDescent="0.2">
      <c r="B729" s="20" t="s">
        <v>220</v>
      </c>
      <c r="C729" s="21">
        <v>2.4940967448439089E-2</v>
      </c>
      <c r="D729" s="21">
        <v>0</v>
      </c>
      <c r="E729" s="21">
        <v>1.141180897027063E-2</v>
      </c>
      <c r="F729" s="21">
        <v>4.6194901385497589E-2</v>
      </c>
      <c r="G729" s="21">
        <v>1.6271151384879948E-2</v>
      </c>
      <c r="H729" s="21">
        <v>4.0208660578038263E-2</v>
      </c>
      <c r="I729" s="21">
        <v>2.593304193319837E-2</v>
      </c>
      <c r="K729" s="21">
        <v>1.7378997421163511E-2</v>
      </c>
      <c r="L729" s="21">
        <v>2.8261448390558969E-2</v>
      </c>
      <c r="N729" s="21">
        <v>0</v>
      </c>
      <c r="O729" s="21">
        <v>1.7107136068386451E-2</v>
      </c>
      <c r="P729" s="21">
        <v>0</v>
      </c>
      <c r="Q729" s="21">
        <v>0.42824224302971042</v>
      </c>
      <c r="R729" s="21">
        <v>0</v>
      </c>
      <c r="S729" s="21">
        <v>2.9219702957426499E-2</v>
      </c>
      <c r="T729" s="21">
        <v>5.1615392405407211E-2</v>
      </c>
      <c r="U729" s="21">
        <v>0</v>
      </c>
      <c r="W729" s="21">
        <v>0</v>
      </c>
      <c r="X729" s="21">
        <v>1.082098563612025E-2</v>
      </c>
      <c r="Y729" s="21">
        <v>0</v>
      </c>
      <c r="Z729" s="21">
        <v>0.27816406872573768</v>
      </c>
      <c r="AA729" s="21">
        <v>1.3483391368990389E-2</v>
      </c>
      <c r="AB729" s="21">
        <v>1.0612131514223969E-2</v>
      </c>
      <c r="AC729" s="21">
        <v>0</v>
      </c>
      <c r="AD729" s="21">
        <v>0</v>
      </c>
      <c r="AE729" s="21">
        <v>0</v>
      </c>
      <c r="AG729" s="21">
        <v>2.5344863364061269E-2</v>
      </c>
      <c r="AH729" s="21">
        <v>1.510064315198739E-2</v>
      </c>
      <c r="AI729" s="21">
        <v>3.3230282548743981E-2</v>
      </c>
      <c r="AJ729" s="21">
        <v>1.376272501951171E-2</v>
      </c>
      <c r="AK729" s="21">
        <v>3.3295682844174487E-2</v>
      </c>
      <c r="AL729" s="21">
        <v>0</v>
      </c>
      <c r="AM729" s="21">
        <v>3.0913890897986601E-2</v>
      </c>
    </row>
    <row r="730" spans="2:39" ht="16" x14ac:dyDescent="0.2">
      <c r="B730" s="20" t="s">
        <v>145</v>
      </c>
      <c r="C730" s="21">
        <v>0.19968267278788909</v>
      </c>
      <c r="D730" s="21">
        <v>0.20158989238655209</v>
      </c>
      <c r="E730" s="21">
        <v>0.15957344630619791</v>
      </c>
      <c r="F730" s="21">
        <v>0.18014494107026849</v>
      </c>
      <c r="G730" s="21">
        <v>0.2356868133703818</v>
      </c>
      <c r="H730" s="21">
        <v>0.20978819781973221</v>
      </c>
      <c r="I730" s="21">
        <v>0.21120623527001761</v>
      </c>
      <c r="K730" s="21">
        <v>0.1677736289956053</v>
      </c>
      <c r="L730" s="21">
        <v>0.23163788221138321</v>
      </c>
      <c r="N730" s="21">
        <v>0.1794873696404985</v>
      </c>
      <c r="O730" s="21">
        <v>0.1621877980762407</v>
      </c>
      <c r="P730" s="21">
        <v>0.20893598024695029</v>
      </c>
      <c r="Q730" s="21">
        <v>0</v>
      </c>
      <c r="R730" s="21">
        <v>0.17764895925731861</v>
      </c>
      <c r="S730" s="21">
        <v>5.6715279227434801E-2</v>
      </c>
      <c r="T730" s="21">
        <v>0.68163666845090698</v>
      </c>
      <c r="U730" s="21">
        <v>0.46352607310870553</v>
      </c>
      <c r="W730" s="21">
        <v>0.14958426686317061</v>
      </c>
      <c r="X730" s="21">
        <v>9.3034540784394409E-2</v>
      </c>
      <c r="Y730" s="21">
        <v>0.1753397416458384</v>
      </c>
      <c r="Z730" s="21">
        <v>0</v>
      </c>
      <c r="AA730" s="21">
        <v>0.15813118390401651</v>
      </c>
      <c r="AB730" s="21">
        <v>6.630819871957308E-2</v>
      </c>
      <c r="AC730" s="21">
        <v>0.55503923310839309</v>
      </c>
      <c r="AD730" s="21">
        <v>0.62142857025350184</v>
      </c>
      <c r="AE730" s="21">
        <v>0.74516493414848028</v>
      </c>
      <c r="AG730" s="21">
        <v>0.12216855801747489</v>
      </c>
      <c r="AH730" s="21">
        <v>0.19148013922984861</v>
      </c>
      <c r="AI730" s="21">
        <v>0.1677683536752744</v>
      </c>
      <c r="AJ730" s="21">
        <v>0.2059599440447987</v>
      </c>
      <c r="AK730" s="21">
        <v>0.2494153771815299</v>
      </c>
      <c r="AL730" s="21">
        <v>0</v>
      </c>
      <c r="AM730" s="21">
        <v>0.38588202999240262</v>
      </c>
    </row>
    <row r="732" spans="2:39" ht="48" x14ac:dyDescent="0.2">
      <c r="B732" s="17" t="s">
        <v>232</v>
      </c>
    </row>
    <row r="733" spans="2:39" ht="16" x14ac:dyDescent="0.2">
      <c r="B733" s="18" t="s">
        <v>18</v>
      </c>
    </row>
    <row r="734" spans="2:39" x14ac:dyDescent="0.2">
      <c r="B734" s="13" t="s">
        <v>53</v>
      </c>
      <c r="C734" s="19">
        <v>406</v>
      </c>
      <c r="D734" s="19">
        <v>16</v>
      </c>
      <c r="E734" s="19">
        <v>63</v>
      </c>
      <c r="F734" s="19">
        <v>86</v>
      </c>
      <c r="G734" s="19">
        <v>73</v>
      </c>
      <c r="H734" s="19">
        <v>87</v>
      </c>
      <c r="I734" s="19">
        <v>81</v>
      </c>
      <c r="K734" s="19">
        <v>185</v>
      </c>
      <c r="L734" s="19">
        <v>219</v>
      </c>
      <c r="N734" s="19">
        <v>33</v>
      </c>
      <c r="O734" s="19">
        <v>99</v>
      </c>
      <c r="P734" s="19">
        <v>23</v>
      </c>
      <c r="Q734" s="19">
        <v>12</v>
      </c>
      <c r="R734" s="19">
        <v>38</v>
      </c>
      <c r="S734" s="19">
        <v>132</v>
      </c>
      <c r="T734" s="19">
        <v>15</v>
      </c>
      <c r="U734" s="19">
        <v>54</v>
      </c>
      <c r="W734" s="19">
        <v>28</v>
      </c>
      <c r="X734" s="19">
        <v>72</v>
      </c>
      <c r="Y734" s="19">
        <v>18</v>
      </c>
      <c r="Z734" s="19">
        <v>21</v>
      </c>
      <c r="AA734" s="19">
        <v>69</v>
      </c>
      <c r="AB734" s="19">
        <v>124</v>
      </c>
      <c r="AC734" s="19">
        <v>27</v>
      </c>
      <c r="AD734" s="19">
        <v>40</v>
      </c>
      <c r="AE734" s="19">
        <v>7</v>
      </c>
      <c r="AG734" s="19">
        <v>74</v>
      </c>
      <c r="AH734" s="19">
        <v>89</v>
      </c>
      <c r="AI734" s="19">
        <v>84</v>
      </c>
      <c r="AJ734" s="19">
        <v>54</v>
      </c>
      <c r="AK734" s="19">
        <v>73</v>
      </c>
      <c r="AL734" s="19">
        <v>3</v>
      </c>
      <c r="AM734" s="19">
        <v>29</v>
      </c>
    </row>
    <row r="735" spans="2:39" x14ac:dyDescent="0.2">
      <c r="B735" s="15" t="s">
        <v>54</v>
      </c>
      <c r="C735" s="19">
        <v>406</v>
      </c>
      <c r="D735" s="19">
        <v>44</v>
      </c>
      <c r="E735" s="19">
        <v>69</v>
      </c>
      <c r="F735" s="19">
        <v>69</v>
      </c>
      <c r="G735" s="19">
        <v>62</v>
      </c>
      <c r="H735" s="19">
        <v>65</v>
      </c>
      <c r="I735" s="19">
        <v>96</v>
      </c>
      <c r="K735" s="19">
        <v>196</v>
      </c>
      <c r="L735" s="19">
        <v>208</v>
      </c>
      <c r="N735" s="19">
        <v>37</v>
      </c>
      <c r="O735" s="19">
        <v>101</v>
      </c>
      <c r="P735" s="19">
        <v>26</v>
      </c>
      <c r="Q735" s="19">
        <v>10</v>
      </c>
      <c r="R735" s="19">
        <v>41</v>
      </c>
      <c r="S735" s="19">
        <v>116</v>
      </c>
      <c r="T735" s="19">
        <v>17</v>
      </c>
      <c r="U735" s="19">
        <v>59</v>
      </c>
      <c r="W735" s="19">
        <v>28</v>
      </c>
      <c r="X735" s="19">
        <v>78</v>
      </c>
      <c r="Y735" s="19">
        <v>21</v>
      </c>
      <c r="Z735" s="19">
        <v>26</v>
      </c>
      <c r="AA735" s="19">
        <v>66</v>
      </c>
      <c r="AB735" s="19">
        <v>107</v>
      </c>
      <c r="AC735" s="19">
        <v>35</v>
      </c>
      <c r="AD735" s="19">
        <v>36</v>
      </c>
      <c r="AE735" s="19">
        <v>9</v>
      </c>
      <c r="AG735" s="19">
        <v>67</v>
      </c>
      <c r="AH735" s="19">
        <v>87</v>
      </c>
      <c r="AI735" s="19">
        <v>88</v>
      </c>
      <c r="AJ735" s="19">
        <v>57</v>
      </c>
      <c r="AK735" s="19">
        <v>77</v>
      </c>
      <c r="AL735" s="19">
        <v>3</v>
      </c>
      <c r="AM735" s="19">
        <v>28</v>
      </c>
    </row>
    <row r="736" spans="2:39" ht="16" x14ac:dyDescent="0.2">
      <c r="B736" s="20" t="s">
        <v>148</v>
      </c>
      <c r="C736" s="21">
        <v>0.11984546948264339</v>
      </c>
      <c r="D736" s="21">
        <v>0.1545710025976709</v>
      </c>
      <c r="E736" s="21">
        <v>0.1265841888147253</v>
      </c>
      <c r="F736" s="21">
        <v>9.9113639984998531E-2</v>
      </c>
      <c r="G736" s="21">
        <v>7.5108506357879398E-2</v>
      </c>
      <c r="H736" s="21">
        <v>5.9253412963015423E-2</v>
      </c>
      <c r="I736" s="21">
        <v>0.18418020674350569</v>
      </c>
      <c r="K736" s="21">
        <v>0.13431549611166649</v>
      </c>
      <c r="L736" s="21">
        <v>0.1074736949904167</v>
      </c>
      <c r="N736" s="21">
        <v>0.1356859491166981</v>
      </c>
      <c r="O736" s="21">
        <v>0.28085893680781759</v>
      </c>
      <c r="P736" s="21">
        <v>4.453926870083879E-2</v>
      </c>
      <c r="Q736" s="21">
        <v>0.14242257625128901</v>
      </c>
      <c r="R736" s="21">
        <v>4.9732646820075783E-2</v>
      </c>
      <c r="S736" s="21">
        <v>6.219440449117293E-2</v>
      </c>
      <c r="T736" s="21">
        <v>0</v>
      </c>
      <c r="U736" s="21">
        <v>5.9976630101332203E-2</v>
      </c>
      <c r="W736" s="21">
        <v>6.7429041204113749E-2</v>
      </c>
      <c r="X736" s="21">
        <v>0.34488991630306931</v>
      </c>
      <c r="Y736" s="21">
        <v>0</v>
      </c>
      <c r="Z736" s="21">
        <v>0.16466394088772901</v>
      </c>
      <c r="AA736" s="21">
        <v>3.075191586631883E-2</v>
      </c>
      <c r="AB736" s="21">
        <v>6.591518978017076E-2</v>
      </c>
      <c r="AC736" s="21">
        <v>0.18789013145607281</v>
      </c>
      <c r="AD736" s="21">
        <v>0</v>
      </c>
      <c r="AE736" s="21">
        <v>0</v>
      </c>
      <c r="AG736" s="21">
        <v>4.6611225099365702E-2</v>
      </c>
      <c r="AH736" s="21">
        <v>0.17838678885460879</v>
      </c>
      <c r="AI736" s="21">
        <v>0.12204195111460781</v>
      </c>
      <c r="AJ736" s="21">
        <v>0.13273563603459779</v>
      </c>
      <c r="AK736" s="21">
        <v>0.11452325222026601</v>
      </c>
      <c r="AL736" s="21">
        <v>0.7769632331763795</v>
      </c>
      <c r="AM736" s="21">
        <v>3.0496545912312319E-2</v>
      </c>
    </row>
    <row r="737" spans="2:39" ht="16" x14ac:dyDescent="0.2">
      <c r="B737" s="20" t="s">
        <v>39</v>
      </c>
      <c r="C737" s="21">
        <v>0.16693124873482679</v>
      </c>
      <c r="D737" s="21">
        <v>0.19968091050173609</v>
      </c>
      <c r="E737" s="21">
        <v>0.29387002999926631</v>
      </c>
      <c r="F737" s="21">
        <v>0.18635385271954649</v>
      </c>
      <c r="G737" s="21">
        <v>0.181168639432844</v>
      </c>
      <c r="H737" s="21">
        <v>0.13251054737619369</v>
      </c>
      <c r="I737" s="21">
        <v>6.1866435760374427E-2</v>
      </c>
      <c r="K737" s="21">
        <v>0.1847980736942631</v>
      </c>
      <c r="L737" s="21">
        <v>0.15184612936996539</v>
      </c>
      <c r="N737" s="21">
        <v>7.3720422029057986E-2</v>
      </c>
      <c r="O737" s="21">
        <v>7.2624887391617279E-2</v>
      </c>
      <c r="P737" s="21">
        <v>2.9744743053776099E-2</v>
      </c>
      <c r="Q737" s="21">
        <v>0</v>
      </c>
      <c r="R737" s="21">
        <v>6.788356173835644E-2</v>
      </c>
      <c r="S737" s="21">
        <v>0.41854841105449248</v>
      </c>
      <c r="T737" s="21">
        <v>4.7151908541508733E-2</v>
      </c>
      <c r="U737" s="21">
        <v>8.3365992623692806E-2</v>
      </c>
      <c r="W737" s="21">
        <v>0</v>
      </c>
      <c r="X737" s="21">
        <v>2.517732162658223E-2</v>
      </c>
      <c r="Y737" s="21">
        <v>0.12638583173448051</v>
      </c>
      <c r="Z737" s="21">
        <v>0.19934930909266749</v>
      </c>
      <c r="AA737" s="21">
        <v>8.5104773214045679E-2</v>
      </c>
      <c r="AB737" s="21">
        <v>0.47732718181628953</v>
      </c>
      <c r="AC737" s="21">
        <v>2.257814082173527E-2</v>
      </c>
      <c r="AD737" s="21">
        <v>1.5808569298311901E-2</v>
      </c>
      <c r="AE737" s="21">
        <v>0</v>
      </c>
      <c r="AG737" s="21">
        <v>0.2278932944443921</v>
      </c>
      <c r="AH737" s="21">
        <v>0.1985411761720044</v>
      </c>
      <c r="AI737" s="21">
        <v>0.1180753627363588</v>
      </c>
      <c r="AJ737" s="21">
        <v>0.1666206463780299</v>
      </c>
      <c r="AK737" s="21">
        <v>0.16526381449494659</v>
      </c>
      <c r="AL737" s="21">
        <v>0</v>
      </c>
      <c r="AM737" s="21">
        <v>9.5335499268825716E-2</v>
      </c>
    </row>
    <row r="738" spans="2:39" ht="16" x14ac:dyDescent="0.2">
      <c r="B738" s="20" t="s">
        <v>219</v>
      </c>
      <c r="C738" s="21">
        <v>6.7837080384003323E-2</v>
      </c>
      <c r="D738" s="21">
        <v>8.8468321633409161E-2</v>
      </c>
      <c r="E738" s="21">
        <v>2.8330301774557871E-2</v>
      </c>
      <c r="F738" s="21">
        <v>7.4759728295376637E-2</v>
      </c>
      <c r="G738" s="21">
        <v>9.4467879388187445E-2</v>
      </c>
      <c r="H738" s="21">
        <v>3.9473245771833983E-2</v>
      </c>
      <c r="I738" s="21">
        <v>8.3554495927755587E-2</v>
      </c>
      <c r="K738" s="21">
        <v>6.8473513434592168E-2</v>
      </c>
      <c r="L738" s="21">
        <v>6.7923118869119128E-2</v>
      </c>
      <c r="N738" s="21">
        <v>0.34176213403255429</v>
      </c>
      <c r="O738" s="21">
        <v>5.3534470264804249E-2</v>
      </c>
      <c r="P738" s="21">
        <v>9.4602037072647485E-2</v>
      </c>
      <c r="Q738" s="21">
        <v>0.13387172280540599</v>
      </c>
      <c r="R738" s="21">
        <v>1.4564878738734089E-2</v>
      </c>
      <c r="S738" s="21">
        <v>6.7570392182639584E-3</v>
      </c>
      <c r="T738" s="21">
        <v>0.23054766145687119</v>
      </c>
      <c r="U738" s="21">
        <v>9.8415942779837076E-3</v>
      </c>
      <c r="W738" s="21">
        <v>0.4887616101153508</v>
      </c>
      <c r="X738" s="21">
        <v>3.8177070221519969E-2</v>
      </c>
      <c r="Y738" s="21">
        <v>3.4117134557642613E-2</v>
      </c>
      <c r="Z738" s="21">
        <v>2.325772632924037E-2</v>
      </c>
      <c r="AA738" s="21">
        <v>3.8479702808935583E-2</v>
      </c>
      <c r="AB738" s="21">
        <v>2.042925577641545E-2</v>
      </c>
      <c r="AC738" s="21">
        <v>0</v>
      </c>
      <c r="AD738" s="21">
        <v>0.10843408599783989</v>
      </c>
      <c r="AE738" s="21">
        <v>8.2352348002887502E-2</v>
      </c>
      <c r="AG738" s="21">
        <v>5.3170008924009277E-2</v>
      </c>
      <c r="AH738" s="21">
        <v>5.8350470469934357E-2</v>
      </c>
      <c r="AI738" s="21">
        <v>5.6663351784030348E-2</v>
      </c>
      <c r="AJ738" s="21">
        <v>0.21780739957793741</v>
      </c>
      <c r="AK738" s="21">
        <v>1.332939573419468E-2</v>
      </c>
      <c r="AL738" s="21">
        <v>0</v>
      </c>
      <c r="AM738" s="21">
        <v>1.793047948367317E-2</v>
      </c>
    </row>
    <row r="739" spans="2:39" ht="16" x14ac:dyDescent="0.2">
      <c r="B739" s="20" t="s">
        <v>160</v>
      </c>
      <c r="C739" s="21">
        <v>0.10500109061159831</v>
      </c>
      <c r="D739" s="21">
        <v>0.1784162282311173</v>
      </c>
      <c r="E739" s="21">
        <v>0.1318547393878749</v>
      </c>
      <c r="F739" s="21">
        <v>0.1149319811866593</v>
      </c>
      <c r="G739" s="21">
        <v>9.1397732590939251E-2</v>
      </c>
      <c r="H739" s="21">
        <v>9.797982869665714E-2</v>
      </c>
      <c r="I739" s="21">
        <v>5.8867450767697622E-2</v>
      </c>
      <c r="K739" s="21">
        <v>0.1187468402055871</v>
      </c>
      <c r="L739" s="21">
        <v>9.3159471494840482E-2</v>
      </c>
      <c r="N739" s="21">
        <v>0.16574308096124921</v>
      </c>
      <c r="O739" s="21">
        <v>6.7311063799204429E-2</v>
      </c>
      <c r="P739" s="21">
        <v>0.156244663725887</v>
      </c>
      <c r="Q739" s="21">
        <v>0.1615917351081885</v>
      </c>
      <c r="R739" s="21">
        <v>0.3551154330505249</v>
      </c>
      <c r="S739" s="21">
        <v>4.986805863735537E-2</v>
      </c>
      <c r="T739" s="21">
        <v>5.1615392405407211E-2</v>
      </c>
      <c r="U739" s="21">
        <v>5.0342484086706177E-2</v>
      </c>
      <c r="W739" s="21">
        <v>6.9146093991020979E-2</v>
      </c>
      <c r="X739" s="21">
        <v>4.9984952164701092E-2</v>
      </c>
      <c r="Y739" s="21">
        <v>0.1553872202245479</v>
      </c>
      <c r="Z739" s="21">
        <v>6.9921382092797468E-2</v>
      </c>
      <c r="AA739" s="21">
        <v>0.38328563204481347</v>
      </c>
      <c r="AB739" s="21">
        <v>1.7973040996318149E-2</v>
      </c>
      <c r="AC739" s="21">
        <v>6.2562336139760991E-2</v>
      </c>
      <c r="AD739" s="21">
        <v>2.427640282071215E-2</v>
      </c>
      <c r="AE739" s="21">
        <v>0.157530609980993</v>
      </c>
      <c r="AG739" s="21">
        <v>6.9777254923802517E-2</v>
      </c>
      <c r="AH739" s="21">
        <v>8.797426413713913E-2</v>
      </c>
      <c r="AI739" s="21">
        <v>0.1774162082565067</v>
      </c>
      <c r="AJ739" s="21">
        <v>0.101987084844382</v>
      </c>
      <c r="AK739" s="21">
        <v>8.9084546210379381E-2</v>
      </c>
      <c r="AL739" s="21">
        <v>0</v>
      </c>
      <c r="AM739" s="21">
        <v>7.4930436005057791E-2</v>
      </c>
    </row>
    <row r="740" spans="2:39" ht="16" x14ac:dyDescent="0.2">
      <c r="B740" s="20" t="s">
        <v>159</v>
      </c>
      <c r="C740" s="21">
        <v>3.7922306857850023E-2</v>
      </c>
      <c r="D740" s="21">
        <v>2.866060244261457E-2</v>
      </c>
      <c r="E740" s="21">
        <v>2.8428560706853751E-2</v>
      </c>
      <c r="F740" s="21">
        <v>2.1346508466980621E-2</v>
      </c>
      <c r="G740" s="21">
        <v>2.8286247178952759E-2</v>
      </c>
      <c r="H740" s="21">
        <v>4.4537920046986819E-2</v>
      </c>
      <c r="I740" s="21">
        <v>6.2557648543824021E-2</v>
      </c>
      <c r="K740" s="21">
        <v>3.785964870648794E-2</v>
      </c>
      <c r="L740" s="21">
        <v>3.2317749479335203E-2</v>
      </c>
      <c r="N740" s="21">
        <v>0</v>
      </c>
      <c r="O740" s="21">
        <v>3.5733251597391463E-2</v>
      </c>
      <c r="P740" s="21">
        <v>0.232532534455449</v>
      </c>
      <c r="Q740" s="21">
        <v>6.2795735122651172E-2</v>
      </c>
      <c r="R740" s="21">
        <v>4.0097375550572002E-2</v>
      </c>
      <c r="S740" s="21">
        <v>0</v>
      </c>
      <c r="T740" s="21">
        <v>7.4689275744037331E-2</v>
      </c>
      <c r="U740" s="21">
        <v>3.6752146743078661E-2</v>
      </c>
      <c r="W740" s="21">
        <v>4.2496131723907198E-2</v>
      </c>
      <c r="X740" s="21">
        <v>6.5589562194627013E-2</v>
      </c>
      <c r="Y740" s="21">
        <v>0.27727226238551611</v>
      </c>
      <c r="Z740" s="21">
        <v>0</v>
      </c>
      <c r="AA740" s="21">
        <v>6.4394124789647926E-3</v>
      </c>
      <c r="AB740" s="21">
        <v>5.6914482368388732E-3</v>
      </c>
      <c r="AC740" s="21">
        <v>2.5240909241982881E-2</v>
      </c>
      <c r="AD740" s="21">
        <v>3.512880285996909E-2</v>
      </c>
      <c r="AE740" s="21">
        <v>0</v>
      </c>
      <c r="AG740" s="21">
        <v>3.8830440598085297E-2</v>
      </c>
      <c r="AH740" s="21">
        <v>6.5165164789018912E-3</v>
      </c>
      <c r="AI740" s="21">
        <v>9.5938800475530314E-2</v>
      </c>
      <c r="AJ740" s="21">
        <v>1.089370305094536E-2</v>
      </c>
      <c r="AK740" s="21">
        <v>0</v>
      </c>
      <c r="AL740" s="21">
        <v>0.2230367668236205</v>
      </c>
      <c r="AM740" s="21">
        <v>9.2807250767724142E-2</v>
      </c>
    </row>
    <row r="741" spans="2:39" ht="16" x14ac:dyDescent="0.2">
      <c r="B741" s="20" t="s">
        <v>220</v>
      </c>
      <c r="C741" s="21">
        <v>0.2097224501345091</v>
      </c>
      <c r="D741" s="21">
        <v>0.23708136384030881</v>
      </c>
      <c r="E741" s="21">
        <v>0.14112927900693831</v>
      </c>
      <c r="F741" s="21">
        <v>0.25605959020947472</v>
      </c>
      <c r="G741" s="21">
        <v>0.2804485321770892</v>
      </c>
      <c r="H741" s="21">
        <v>0.31804527629108509</v>
      </c>
      <c r="I741" s="21">
        <v>9.3494734006290506E-2</v>
      </c>
      <c r="K741" s="21">
        <v>0.18064416192690269</v>
      </c>
      <c r="L741" s="21">
        <v>0.23509535627077979</v>
      </c>
      <c r="N741" s="21">
        <v>0</v>
      </c>
      <c r="O741" s="21">
        <v>0.19995665484636191</v>
      </c>
      <c r="P741" s="21">
        <v>0.16268144599969339</v>
      </c>
      <c r="Q741" s="21">
        <v>0.49931823071246512</v>
      </c>
      <c r="R741" s="21">
        <v>0.142546307443948</v>
      </c>
      <c r="S741" s="21">
        <v>0.26051083084494647</v>
      </c>
      <c r="T741" s="21">
        <v>6.5105735052475383E-2</v>
      </c>
      <c r="U741" s="21">
        <v>0.31819189706849621</v>
      </c>
      <c r="W741" s="21">
        <v>6.9617314197224806E-2</v>
      </c>
      <c r="X741" s="21">
        <v>0.23870884781040019</v>
      </c>
      <c r="Y741" s="21">
        <v>0.16728601955223379</v>
      </c>
      <c r="Z741" s="21">
        <v>0.50372711045907947</v>
      </c>
      <c r="AA741" s="21">
        <v>0.16781719507503759</v>
      </c>
      <c r="AB741" s="21">
        <v>0.21537548474503579</v>
      </c>
      <c r="AC741" s="21">
        <v>0.13819224639567959</v>
      </c>
      <c r="AD741" s="21">
        <v>0.25102956849708152</v>
      </c>
      <c r="AE741" s="21">
        <v>0</v>
      </c>
      <c r="AG741" s="21">
        <v>0.29061507450096152</v>
      </c>
      <c r="AH741" s="21">
        <v>0.16096156483457971</v>
      </c>
      <c r="AI741" s="21">
        <v>0.1939674688322198</v>
      </c>
      <c r="AJ741" s="21">
        <v>0.15029565482102189</v>
      </c>
      <c r="AK741" s="21">
        <v>0.25806232520512401</v>
      </c>
      <c r="AL741" s="21">
        <v>0</v>
      </c>
      <c r="AM741" s="21">
        <v>0.22487715128810501</v>
      </c>
    </row>
    <row r="742" spans="2:39" ht="16" x14ac:dyDescent="0.2">
      <c r="B742" s="20" t="s">
        <v>145</v>
      </c>
      <c r="C742" s="21">
        <v>0.29274035379456897</v>
      </c>
      <c r="D742" s="21">
        <v>0.1131215707531429</v>
      </c>
      <c r="E742" s="21">
        <v>0.24980290030978389</v>
      </c>
      <c r="F742" s="21">
        <v>0.24743469913696359</v>
      </c>
      <c r="G742" s="21">
        <v>0.24912246287410811</v>
      </c>
      <c r="H742" s="21">
        <v>0.30819976885422801</v>
      </c>
      <c r="I742" s="21">
        <v>0.45547902825055198</v>
      </c>
      <c r="K742" s="21">
        <v>0.27516226592050042</v>
      </c>
      <c r="L742" s="21">
        <v>0.31218447952554318</v>
      </c>
      <c r="N742" s="21">
        <v>0.28308841386044042</v>
      </c>
      <c r="O742" s="21">
        <v>0.28998073529280299</v>
      </c>
      <c r="P742" s="21">
        <v>0.27965530699170821</v>
      </c>
      <c r="Q742" s="21">
        <v>0</v>
      </c>
      <c r="R742" s="21">
        <v>0.3300597966577889</v>
      </c>
      <c r="S742" s="21">
        <v>0.2021212557537686</v>
      </c>
      <c r="T742" s="21">
        <v>0.53089002679970032</v>
      </c>
      <c r="U742" s="21">
        <v>0.44152925509871033</v>
      </c>
      <c r="W742" s="21">
        <v>0.26254980876838258</v>
      </c>
      <c r="X742" s="21">
        <v>0.23747232967910009</v>
      </c>
      <c r="Y742" s="21">
        <v>0.23955153154557929</v>
      </c>
      <c r="Z742" s="21">
        <v>3.9080531138486113E-2</v>
      </c>
      <c r="AA742" s="21">
        <v>0.28812136851188391</v>
      </c>
      <c r="AB742" s="21">
        <v>0.19728839864893161</v>
      </c>
      <c r="AC742" s="21">
        <v>0.56353623594476843</v>
      </c>
      <c r="AD742" s="21">
        <v>0.56532257052608559</v>
      </c>
      <c r="AE742" s="21">
        <v>0.76011704201611963</v>
      </c>
      <c r="AG742" s="21">
        <v>0.27310270150938348</v>
      </c>
      <c r="AH742" s="21">
        <v>0.30926921905283139</v>
      </c>
      <c r="AI742" s="21">
        <v>0.23589685680074621</v>
      </c>
      <c r="AJ742" s="21">
        <v>0.21965987529308559</v>
      </c>
      <c r="AK742" s="21">
        <v>0.35973666613508909</v>
      </c>
      <c r="AL742" s="21">
        <v>0</v>
      </c>
      <c r="AM742" s="21">
        <v>0.46362263727430181</v>
      </c>
    </row>
    <row r="744" spans="2:39" ht="48" x14ac:dyDescent="0.2">
      <c r="B744" s="17" t="s">
        <v>233</v>
      </c>
    </row>
    <row r="745" spans="2:39" ht="16" x14ac:dyDescent="0.2">
      <c r="B745" s="18" t="s">
        <v>18</v>
      </c>
    </row>
    <row r="746" spans="2:39" x14ac:dyDescent="0.2">
      <c r="B746" s="13" t="s">
        <v>53</v>
      </c>
      <c r="C746" s="19">
        <v>406</v>
      </c>
      <c r="D746" s="19">
        <v>16</v>
      </c>
      <c r="E746" s="19">
        <v>63</v>
      </c>
      <c r="F746" s="19">
        <v>86</v>
      </c>
      <c r="G746" s="19">
        <v>73</v>
      </c>
      <c r="H746" s="19">
        <v>87</v>
      </c>
      <c r="I746" s="19">
        <v>81</v>
      </c>
      <c r="K746" s="19">
        <v>185</v>
      </c>
      <c r="L746" s="19">
        <v>219</v>
      </c>
      <c r="N746" s="19">
        <v>33</v>
      </c>
      <c r="O746" s="19">
        <v>99</v>
      </c>
      <c r="P746" s="19">
        <v>23</v>
      </c>
      <c r="Q746" s="19">
        <v>12</v>
      </c>
      <c r="R746" s="19">
        <v>38</v>
      </c>
      <c r="S746" s="19">
        <v>132</v>
      </c>
      <c r="T746" s="19">
        <v>15</v>
      </c>
      <c r="U746" s="19">
        <v>54</v>
      </c>
      <c r="W746" s="19">
        <v>28</v>
      </c>
      <c r="X746" s="19">
        <v>72</v>
      </c>
      <c r="Y746" s="19">
        <v>18</v>
      </c>
      <c r="Z746" s="19">
        <v>21</v>
      </c>
      <c r="AA746" s="19">
        <v>69</v>
      </c>
      <c r="AB746" s="19">
        <v>124</v>
      </c>
      <c r="AC746" s="19">
        <v>27</v>
      </c>
      <c r="AD746" s="19">
        <v>40</v>
      </c>
      <c r="AE746" s="19">
        <v>7</v>
      </c>
      <c r="AG746" s="19">
        <v>74</v>
      </c>
      <c r="AH746" s="19">
        <v>89</v>
      </c>
      <c r="AI746" s="19">
        <v>84</v>
      </c>
      <c r="AJ746" s="19">
        <v>54</v>
      </c>
      <c r="AK746" s="19">
        <v>73</v>
      </c>
      <c r="AL746" s="19">
        <v>3</v>
      </c>
      <c r="AM746" s="19">
        <v>29</v>
      </c>
    </row>
    <row r="747" spans="2:39" x14ac:dyDescent="0.2">
      <c r="B747" s="15" t="s">
        <v>54</v>
      </c>
      <c r="C747" s="19">
        <v>406</v>
      </c>
      <c r="D747" s="19">
        <v>44</v>
      </c>
      <c r="E747" s="19">
        <v>69</v>
      </c>
      <c r="F747" s="19">
        <v>69</v>
      </c>
      <c r="G747" s="19">
        <v>62</v>
      </c>
      <c r="H747" s="19">
        <v>65</v>
      </c>
      <c r="I747" s="19">
        <v>96</v>
      </c>
      <c r="K747" s="19">
        <v>196</v>
      </c>
      <c r="L747" s="19">
        <v>208</v>
      </c>
      <c r="N747" s="19">
        <v>37</v>
      </c>
      <c r="O747" s="19">
        <v>101</v>
      </c>
      <c r="P747" s="19">
        <v>26</v>
      </c>
      <c r="Q747" s="19">
        <v>10</v>
      </c>
      <c r="R747" s="19">
        <v>41</v>
      </c>
      <c r="S747" s="19">
        <v>116</v>
      </c>
      <c r="T747" s="19">
        <v>17</v>
      </c>
      <c r="U747" s="19">
        <v>59</v>
      </c>
      <c r="W747" s="19">
        <v>28</v>
      </c>
      <c r="X747" s="19">
        <v>78</v>
      </c>
      <c r="Y747" s="19">
        <v>21</v>
      </c>
      <c r="Z747" s="19">
        <v>26</v>
      </c>
      <c r="AA747" s="19">
        <v>66</v>
      </c>
      <c r="AB747" s="19">
        <v>107</v>
      </c>
      <c r="AC747" s="19">
        <v>35</v>
      </c>
      <c r="AD747" s="19">
        <v>36</v>
      </c>
      <c r="AE747" s="19">
        <v>9</v>
      </c>
      <c r="AG747" s="19">
        <v>67</v>
      </c>
      <c r="AH747" s="19">
        <v>87</v>
      </c>
      <c r="AI747" s="19">
        <v>88</v>
      </c>
      <c r="AJ747" s="19">
        <v>57</v>
      </c>
      <c r="AK747" s="19">
        <v>77</v>
      </c>
      <c r="AL747" s="19">
        <v>3</v>
      </c>
      <c r="AM747" s="19">
        <v>28</v>
      </c>
    </row>
    <row r="748" spans="2:39" ht="16" x14ac:dyDescent="0.2">
      <c r="B748" s="20" t="s">
        <v>148</v>
      </c>
      <c r="C748" s="21">
        <v>0.22386694711639821</v>
      </c>
      <c r="D748" s="21">
        <v>0.25299796890886223</v>
      </c>
      <c r="E748" s="21">
        <v>0.11538684611272219</v>
      </c>
      <c r="F748" s="21">
        <v>0.19737305402517319</v>
      </c>
      <c r="G748" s="21">
        <v>0.14691645084225419</v>
      </c>
      <c r="H748" s="21">
        <v>0.16060485041654959</v>
      </c>
      <c r="I748" s="21">
        <v>0.39953679572710521</v>
      </c>
      <c r="K748" s="21">
        <v>0.23006677735363729</v>
      </c>
      <c r="L748" s="21">
        <v>0.2203037910639854</v>
      </c>
      <c r="N748" s="21">
        <v>5.5528470334993682E-2</v>
      </c>
      <c r="O748" s="21">
        <v>0.55453543032697061</v>
      </c>
      <c r="P748" s="21">
        <v>0.1060026635381856</v>
      </c>
      <c r="Q748" s="21">
        <v>7.1075987682754874E-2</v>
      </c>
      <c r="R748" s="21">
        <v>9.2219653754473482E-2</v>
      </c>
      <c r="S748" s="21">
        <v>0.1155851263395864</v>
      </c>
      <c r="T748" s="21">
        <v>0</v>
      </c>
      <c r="U748" s="21">
        <v>0.2071184238783495</v>
      </c>
      <c r="W748" s="21">
        <v>8.4357966392269376E-2</v>
      </c>
      <c r="X748" s="21">
        <v>0.72518561191686359</v>
      </c>
      <c r="Y748" s="21">
        <v>2.9029888518714009E-2</v>
      </c>
      <c r="Z748" s="21">
        <v>0.1119147327593729</v>
      </c>
      <c r="AA748" s="21">
        <v>1.9797130347470531E-2</v>
      </c>
      <c r="AB748" s="21">
        <v>0.1099250442469395</v>
      </c>
      <c r="AC748" s="21">
        <v>0.32592998093952669</v>
      </c>
      <c r="AD748" s="21">
        <v>0.11626800642379501</v>
      </c>
      <c r="AE748" s="21">
        <v>0</v>
      </c>
      <c r="AG748" s="21">
        <v>0.1985667476757178</v>
      </c>
      <c r="AH748" s="21">
        <v>0.25194037341279402</v>
      </c>
      <c r="AI748" s="21">
        <v>0.23028020412099859</v>
      </c>
      <c r="AJ748" s="21">
        <v>0.18955234873390489</v>
      </c>
      <c r="AK748" s="21">
        <v>0.20889680540894759</v>
      </c>
      <c r="AL748" s="21">
        <v>0.7769632331763795</v>
      </c>
      <c r="AM748" s="21">
        <v>0.23450959029334881</v>
      </c>
    </row>
    <row r="749" spans="2:39" ht="16" x14ac:dyDescent="0.2">
      <c r="B749" s="20" t="s">
        <v>39</v>
      </c>
      <c r="C749" s="21">
        <v>0.21113089711080141</v>
      </c>
      <c r="D749" s="21">
        <v>0.1143435713797445</v>
      </c>
      <c r="E749" s="21">
        <v>0.30561543049262918</v>
      </c>
      <c r="F749" s="21">
        <v>0.30569417746027272</v>
      </c>
      <c r="G749" s="21">
        <v>0.27476348602750211</v>
      </c>
      <c r="H749" s="21">
        <v>0.2131665125908038</v>
      </c>
      <c r="I749" s="21">
        <v>7.7527607810524105E-2</v>
      </c>
      <c r="K749" s="21">
        <v>0.24429459904806039</v>
      </c>
      <c r="L749" s="21">
        <v>0.1821361448004345</v>
      </c>
      <c r="N749" s="21">
        <v>0</v>
      </c>
      <c r="O749" s="21">
        <v>0.1174188040960267</v>
      </c>
      <c r="P749" s="21">
        <v>0</v>
      </c>
      <c r="Q749" s="21">
        <v>0</v>
      </c>
      <c r="R749" s="21">
        <v>4.2495665466405597E-2</v>
      </c>
      <c r="S749" s="21">
        <v>0.57961681546233401</v>
      </c>
      <c r="T749" s="21">
        <v>7.1835228726293818E-2</v>
      </c>
      <c r="U749" s="21">
        <v>6.4031577091288761E-2</v>
      </c>
      <c r="W749" s="21">
        <v>0</v>
      </c>
      <c r="X749" s="21">
        <v>8.4849605598085173E-2</v>
      </c>
      <c r="Y749" s="21">
        <v>0</v>
      </c>
      <c r="Z749" s="21">
        <v>0.13757462165058629</v>
      </c>
      <c r="AA749" s="21">
        <v>4.4052107174898547E-2</v>
      </c>
      <c r="AB749" s="21">
        <v>0.63730732756868202</v>
      </c>
      <c r="AC749" s="21">
        <v>4.2680694388986432E-2</v>
      </c>
      <c r="AD749" s="21">
        <v>4.8524321762236818E-2</v>
      </c>
      <c r="AE749" s="21">
        <v>0.157530609980993</v>
      </c>
      <c r="AG749" s="21">
        <v>0.31698909596907482</v>
      </c>
      <c r="AH749" s="21">
        <v>0.2052262432393985</v>
      </c>
      <c r="AI749" s="21">
        <v>0.16767408372575821</v>
      </c>
      <c r="AJ749" s="21">
        <v>0.2080993682646351</v>
      </c>
      <c r="AK749" s="21">
        <v>0.220265893171848</v>
      </c>
      <c r="AL749" s="21">
        <v>0</v>
      </c>
      <c r="AM749" s="21">
        <v>0.1107593141752129</v>
      </c>
    </row>
    <row r="750" spans="2:39" ht="16" x14ac:dyDescent="0.2">
      <c r="B750" s="20" t="s">
        <v>219</v>
      </c>
      <c r="C750" s="21">
        <v>9.5575866324563857E-2</v>
      </c>
      <c r="D750" s="21">
        <v>0.15139839490317891</v>
      </c>
      <c r="E750" s="21">
        <v>5.9549564074897851E-2</v>
      </c>
      <c r="F750" s="21">
        <v>7.5351352759044407E-2</v>
      </c>
      <c r="G750" s="21">
        <v>9.4467879388187445E-2</v>
      </c>
      <c r="H750" s="21">
        <v>0.1070174956278563</v>
      </c>
      <c r="I750" s="21">
        <v>0.1032394359146081</v>
      </c>
      <c r="K750" s="21">
        <v>8.2865599739865126E-2</v>
      </c>
      <c r="L750" s="21">
        <v>0.1024207258757469</v>
      </c>
      <c r="N750" s="21">
        <v>0.46465754261105641</v>
      </c>
      <c r="O750" s="21">
        <v>4.7805356674581037E-2</v>
      </c>
      <c r="P750" s="21">
        <v>0.1735277365921612</v>
      </c>
      <c r="Q750" s="21">
        <v>0.20521831137394009</v>
      </c>
      <c r="R750" s="21">
        <v>6.1225286963138913E-2</v>
      </c>
      <c r="S750" s="21">
        <v>1.349450360017952E-2</v>
      </c>
      <c r="T750" s="21">
        <v>0.12630466814944449</v>
      </c>
      <c r="U750" s="21">
        <v>7.1838011820935757E-2</v>
      </c>
      <c r="W750" s="21">
        <v>0.6928305035996678</v>
      </c>
      <c r="X750" s="21">
        <v>3.3175224071050231E-2</v>
      </c>
      <c r="Y750" s="21">
        <v>0.16050296629212299</v>
      </c>
      <c r="Z750" s="21">
        <v>0.189350766626461</v>
      </c>
      <c r="AA750" s="21">
        <v>4.2663592421339221E-2</v>
      </c>
      <c r="AB750" s="21">
        <v>2.2308309556951369E-2</v>
      </c>
      <c r="AC750" s="21">
        <v>2.7133556047965121E-2</v>
      </c>
      <c r="AD750" s="21">
        <v>3.512880285996909E-2</v>
      </c>
      <c r="AE750" s="21">
        <v>8.2352348002887502E-2</v>
      </c>
      <c r="AG750" s="21">
        <v>0.1163079938587115</v>
      </c>
      <c r="AH750" s="21">
        <v>5.6681429272643732E-2</v>
      </c>
      <c r="AI750" s="21">
        <v>9.7179687078423435E-2</v>
      </c>
      <c r="AJ750" s="21">
        <v>0.191342578080997</v>
      </c>
      <c r="AK750" s="21">
        <v>2.0235007479242489E-2</v>
      </c>
      <c r="AL750" s="21">
        <v>0.2230367668236205</v>
      </c>
      <c r="AM750" s="21">
        <v>0.16167336924219061</v>
      </c>
    </row>
    <row r="751" spans="2:39" ht="16" x14ac:dyDescent="0.2">
      <c r="B751" s="20" t="s">
        <v>160</v>
      </c>
      <c r="C751" s="21">
        <v>0.1392552779708541</v>
      </c>
      <c r="D751" s="21">
        <v>5.1482595113135937E-2</v>
      </c>
      <c r="E751" s="21">
        <v>0.2075993229247409</v>
      </c>
      <c r="F751" s="21">
        <v>0.16881041231698901</v>
      </c>
      <c r="G751" s="21">
        <v>0.1190456164635541</v>
      </c>
      <c r="H751" s="21">
        <v>0.1117859105241121</v>
      </c>
      <c r="I751" s="21">
        <v>0.1411424268465423</v>
      </c>
      <c r="K751" s="21">
        <v>0.17334379278658621</v>
      </c>
      <c r="L751" s="21">
        <v>0.10866871235188449</v>
      </c>
      <c r="N751" s="21">
        <v>0.18216774319647469</v>
      </c>
      <c r="O751" s="21">
        <v>7.5091954032547939E-2</v>
      </c>
      <c r="P751" s="21">
        <v>0.14914816828436001</v>
      </c>
      <c r="Q751" s="21">
        <v>0.29546345791359452</v>
      </c>
      <c r="R751" s="21">
        <v>0.57858598895421975</v>
      </c>
      <c r="S751" s="21">
        <v>3.7734220520399368E-2</v>
      </c>
      <c r="T751" s="21">
        <v>0</v>
      </c>
      <c r="U751" s="21">
        <v>0.12802432373498229</v>
      </c>
      <c r="W751" s="21">
        <v>5.3491818889227022E-2</v>
      </c>
      <c r="X751" s="21">
        <v>2.3725078760409891E-2</v>
      </c>
      <c r="Y751" s="21">
        <v>9.1363903727278775E-2</v>
      </c>
      <c r="Z751" s="21">
        <v>5.984891083562939E-2</v>
      </c>
      <c r="AA751" s="21">
        <v>0.6598210726839433</v>
      </c>
      <c r="AB751" s="21">
        <v>7.3335002610083562E-3</v>
      </c>
      <c r="AC751" s="21">
        <v>6.2562336139760991E-2</v>
      </c>
      <c r="AD751" s="21">
        <v>8.8413847611393426E-2</v>
      </c>
      <c r="AE751" s="21">
        <v>0</v>
      </c>
      <c r="AG751" s="21">
        <v>9.459620440797703E-2</v>
      </c>
      <c r="AH751" s="21">
        <v>0.1511132821587409</v>
      </c>
      <c r="AI751" s="21">
        <v>0.17945965274167541</v>
      </c>
      <c r="AJ751" s="21">
        <v>0.101987084844382</v>
      </c>
      <c r="AK751" s="21">
        <v>0.1612854405222908</v>
      </c>
      <c r="AL751" s="21">
        <v>0</v>
      </c>
      <c r="AM751" s="21">
        <v>0.1124249354337598</v>
      </c>
    </row>
    <row r="752" spans="2:39" ht="16" x14ac:dyDescent="0.2">
      <c r="B752" s="20" t="s">
        <v>159</v>
      </c>
      <c r="C752" s="21">
        <v>4.4940671618971952E-2</v>
      </c>
      <c r="D752" s="21">
        <v>8.8468321633409161E-2</v>
      </c>
      <c r="E752" s="21">
        <v>4.5461671610436183E-2</v>
      </c>
      <c r="F752" s="21">
        <v>2.6977146476752669E-2</v>
      </c>
      <c r="G752" s="21">
        <v>7.3656557463758127E-2</v>
      </c>
      <c r="H752" s="21">
        <v>4.3971529738270287E-2</v>
      </c>
      <c r="I752" s="21">
        <v>1.9684939986852518E-2</v>
      </c>
      <c r="K752" s="21">
        <v>3.6172612062613699E-2</v>
      </c>
      <c r="L752" s="21">
        <v>5.3621411487615379E-2</v>
      </c>
      <c r="N752" s="21">
        <v>0</v>
      </c>
      <c r="O752" s="21">
        <v>4.5965862714237873E-2</v>
      </c>
      <c r="P752" s="21">
        <v>0.18958259559987811</v>
      </c>
      <c r="Q752" s="21">
        <v>0</v>
      </c>
      <c r="R752" s="21">
        <v>0</v>
      </c>
      <c r="S752" s="21">
        <v>2.8118985214889401E-2</v>
      </c>
      <c r="T752" s="21">
        <v>0.23054766145687119</v>
      </c>
      <c r="U752" s="21">
        <v>2.490983939745197E-2</v>
      </c>
      <c r="W752" s="21">
        <v>0</v>
      </c>
      <c r="X752" s="21">
        <v>2.2431731132383111E-2</v>
      </c>
      <c r="Y752" s="21">
        <v>0.27111507509530369</v>
      </c>
      <c r="Z752" s="21">
        <v>3.2582448548571931E-2</v>
      </c>
      <c r="AA752" s="21">
        <v>0</v>
      </c>
      <c r="AB752" s="21">
        <v>2.4976542588541369E-2</v>
      </c>
      <c r="AC752" s="21">
        <v>2.5240909241982881E-2</v>
      </c>
      <c r="AD752" s="21">
        <v>0.13595437246841019</v>
      </c>
      <c r="AE752" s="21">
        <v>0.16456023304325429</v>
      </c>
      <c r="AG752" s="21">
        <v>2.0893458205961741E-2</v>
      </c>
      <c r="AH752" s="21">
        <v>2.756484204384866E-2</v>
      </c>
      <c r="AI752" s="21">
        <v>5.361811794243438E-2</v>
      </c>
      <c r="AJ752" s="21">
        <v>0.13332924149037301</v>
      </c>
      <c r="AK752" s="21">
        <v>1.64275084435761E-2</v>
      </c>
      <c r="AL752" s="21">
        <v>0</v>
      </c>
      <c r="AM752" s="21">
        <v>3.2252802816708073E-2</v>
      </c>
    </row>
    <row r="753" spans="2:39" ht="16" x14ac:dyDescent="0.2">
      <c r="B753" s="20" t="s">
        <v>220</v>
      </c>
      <c r="C753" s="21">
        <v>5.3433267665147367E-2</v>
      </c>
      <c r="D753" s="21">
        <v>0.22818757730852629</v>
      </c>
      <c r="E753" s="21">
        <v>2.282361794054126E-2</v>
      </c>
      <c r="F753" s="21">
        <v>3.2168859991333731E-2</v>
      </c>
      <c r="G753" s="21">
        <v>2.049358347393836E-2</v>
      </c>
      <c r="H753" s="21">
        <v>5.6925485067211998E-2</v>
      </c>
      <c r="I753" s="21">
        <v>2.9778314985555571E-2</v>
      </c>
      <c r="K753" s="21">
        <v>4.5755869978123982E-2</v>
      </c>
      <c r="L753" s="21">
        <v>5.7149051414326912E-2</v>
      </c>
      <c r="N753" s="21">
        <v>9.2840512416875548E-2</v>
      </c>
      <c r="O753" s="21">
        <v>0</v>
      </c>
      <c r="P753" s="21">
        <v>0.16756146660242041</v>
      </c>
      <c r="Q753" s="21">
        <v>0.42824224302971042</v>
      </c>
      <c r="R753" s="21">
        <v>0</v>
      </c>
      <c r="S753" s="21">
        <v>4.7832125773275641E-2</v>
      </c>
      <c r="T753" s="21">
        <v>0</v>
      </c>
      <c r="U753" s="21">
        <v>7.1369308066873555E-2</v>
      </c>
      <c r="W753" s="21">
        <v>0</v>
      </c>
      <c r="X753" s="21">
        <v>2.705871592156768E-2</v>
      </c>
      <c r="Y753" s="21">
        <v>0.2066037496433312</v>
      </c>
      <c r="Z753" s="21">
        <v>0.40177047347088168</v>
      </c>
      <c r="AA753" s="21">
        <v>0</v>
      </c>
      <c r="AB753" s="21">
        <v>1.2139904539703971E-2</v>
      </c>
      <c r="AC753" s="21">
        <v>9.6440590911428509E-2</v>
      </c>
      <c r="AD753" s="21">
        <v>0</v>
      </c>
      <c r="AE753" s="21">
        <v>0</v>
      </c>
      <c r="AG753" s="21">
        <v>0</v>
      </c>
      <c r="AH753" s="21">
        <v>1.2564957757364961E-2</v>
      </c>
      <c r="AI753" s="21">
        <v>9.5723575036024258E-2</v>
      </c>
      <c r="AJ753" s="21">
        <v>2.4443823302533779E-2</v>
      </c>
      <c r="AK753" s="21">
        <v>0.12994807438107331</v>
      </c>
      <c r="AL753" s="21">
        <v>0</v>
      </c>
      <c r="AM753" s="21">
        <v>3.0913890897986601E-2</v>
      </c>
    </row>
    <row r="754" spans="2:39" ht="16" x14ac:dyDescent="0.2">
      <c r="B754" s="20" t="s">
        <v>145</v>
      </c>
      <c r="C754" s="21">
        <v>0.23179707219326309</v>
      </c>
      <c r="D754" s="21">
        <v>0.1131215707531429</v>
      </c>
      <c r="E754" s="21">
        <v>0.24356354684403281</v>
      </c>
      <c r="F754" s="21">
        <v>0.1936249969704342</v>
      </c>
      <c r="G754" s="21">
        <v>0.27065642634080578</v>
      </c>
      <c r="H754" s="21">
        <v>0.30652821603519592</v>
      </c>
      <c r="I754" s="21">
        <v>0.22909047872881219</v>
      </c>
      <c r="K754" s="21">
        <v>0.18750074903111311</v>
      </c>
      <c r="L754" s="21">
        <v>0.27570016300600642</v>
      </c>
      <c r="N754" s="21">
        <v>0.2048057314405998</v>
      </c>
      <c r="O754" s="21">
        <v>0.15918259215563571</v>
      </c>
      <c r="P754" s="21">
        <v>0.21417736938299481</v>
      </c>
      <c r="Q754" s="21">
        <v>0</v>
      </c>
      <c r="R754" s="21">
        <v>0.2254734048617624</v>
      </c>
      <c r="S754" s="21">
        <v>0.17761822308933559</v>
      </c>
      <c r="T754" s="21">
        <v>0.57131244166739059</v>
      </c>
      <c r="U754" s="21">
        <v>0.43270851601011828</v>
      </c>
      <c r="W754" s="21">
        <v>0.16931971111883579</v>
      </c>
      <c r="X754" s="21">
        <v>8.3574032599640205E-2</v>
      </c>
      <c r="Y754" s="21">
        <v>0.24138441672324931</v>
      </c>
      <c r="Z754" s="21">
        <v>6.6958046108496733E-2</v>
      </c>
      <c r="AA754" s="21">
        <v>0.23366609737234831</v>
      </c>
      <c r="AB754" s="21">
        <v>0.18600937123817349</v>
      </c>
      <c r="AC754" s="21">
        <v>0.42001193233034922</v>
      </c>
      <c r="AD754" s="21">
        <v>0.57571064887419554</v>
      </c>
      <c r="AE754" s="21">
        <v>0.59555680897286534</v>
      </c>
      <c r="AG754" s="21">
        <v>0.25264649988255711</v>
      </c>
      <c r="AH754" s="21">
        <v>0.29490887211520928</v>
      </c>
      <c r="AI754" s="21">
        <v>0.17606467935468559</v>
      </c>
      <c r="AJ754" s="21">
        <v>0.15124555528317429</v>
      </c>
      <c r="AK754" s="21">
        <v>0.24294127059302151</v>
      </c>
      <c r="AL754" s="21">
        <v>0</v>
      </c>
      <c r="AM754" s="21">
        <v>0.3174660971407931</v>
      </c>
    </row>
    <row r="756" spans="2:39" ht="48" x14ac:dyDescent="0.2">
      <c r="B756" s="17" t="s">
        <v>234</v>
      </c>
    </row>
    <row r="757" spans="2:39" ht="16" x14ac:dyDescent="0.2">
      <c r="B757" s="18" t="s">
        <v>18</v>
      </c>
    </row>
    <row r="758" spans="2:39" x14ac:dyDescent="0.2">
      <c r="B758" s="13" t="s">
        <v>53</v>
      </c>
      <c r="C758" s="19">
        <v>406</v>
      </c>
      <c r="D758" s="19">
        <v>16</v>
      </c>
      <c r="E758" s="19">
        <v>63</v>
      </c>
      <c r="F758" s="19">
        <v>86</v>
      </c>
      <c r="G758" s="19">
        <v>73</v>
      </c>
      <c r="H758" s="19">
        <v>87</v>
      </c>
      <c r="I758" s="19">
        <v>81</v>
      </c>
      <c r="K758" s="19">
        <v>185</v>
      </c>
      <c r="L758" s="19">
        <v>219</v>
      </c>
      <c r="N758" s="19">
        <v>33</v>
      </c>
      <c r="O758" s="19">
        <v>99</v>
      </c>
      <c r="P758" s="19">
        <v>23</v>
      </c>
      <c r="Q758" s="19">
        <v>12</v>
      </c>
      <c r="R758" s="19">
        <v>38</v>
      </c>
      <c r="S758" s="19">
        <v>132</v>
      </c>
      <c r="T758" s="19">
        <v>15</v>
      </c>
      <c r="U758" s="19">
        <v>54</v>
      </c>
      <c r="W758" s="19">
        <v>28</v>
      </c>
      <c r="X758" s="19">
        <v>72</v>
      </c>
      <c r="Y758" s="19">
        <v>18</v>
      </c>
      <c r="Z758" s="19">
        <v>21</v>
      </c>
      <c r="AA758" s="19">
        <v>69</v>
      </c>
      <c r="AB758" s="19">
        <v>124</v>
      </c>
      <c r="AC758" s="19">
        <v>27</v>
      </c>
      <c r="AD758" s="19">
        <v>40</v>
      </c>
      <c r="AE758" s="19">
        <v>7</v>
      </c>
      <c r="AG758" s="19">
        <v>74</v>
      </c>
      <c r="AH758" s="19">
        <v>89</v>
      </c>
      <c r="AI758" s="19">
        <v>84</v>
      </c>
      <c r="AJ758" s="19">
        <v>54</v>
      </c>
      <c r="AK758" s="19">
        <v>73</v>
      </c>
      <c r="AL758" s="19">
        <v>3</v>
      </c>
      <c r="AM758" s="19">
        <v>29</v>
      </c>
    </row>
    <row r="759" spans="2:39" x14ac:dyDescent="0.2">
      <c r="B759" s="15" t="s">
        <v>54</v>
      </c>
      <c r="C759" s="19">
        <v>406</v>
      </c>
      <c r="D759" s="19">
        <v>44</v>
      </c>
      <c r="E759" s="19">
        <v>69</v>
      </c>
      <c r="F759" s="19">
        <v>69</v>
      </c>
      <c r="G759" s="19">
        <v>62</v>
      </c>
      <c r="H759" s="19">
        <v>65</v>
      </c>
      <c r="I759" s="19">
        <v>96</v>
      </c>
      <c r="K759" s="19">
        <v>196</v>
      </c>
      <c r="L759" s="19">
        <v>208</v>
      </c>
      <c r="N759" s="19">
        <v>37</v>
      </c>
      <c r="O759" s="19">
        <v>101</v>
      </c>
      <c r="P759" s="19">
        <v>26</v>
      </c>
      <c r="Q759" s="19">
        <v>10</v>
      </c>
      <c r="R759" s="19">
        <v>41</v>
      </c>
      <c r="S759" s="19">
        <v>116</v>
      </c>
      <c r="T759" s="19">
        <v>17</v>
      </c>
      <c r="U759" s="19">
        <v>59</v>
      </c>
      <c r="W759" s="19">
        <v>28</v>
      </c>
      <c r="X759" s="19">
        <v>78</v>
      </c>
      <c r="Y759" s="19">
        <v>21</v>
      </c>
      <c r="Z759" s="19">
        <v>26</v>
      </c>
      <c r="AA759" s="19">
        <v>66</v>
      </c>
      <c r="AB759" s="19">
        <v>107</v>
      </c>
      <c r="AC759" s="19">
        <v>35</v>
      </c>
      <c r="AD759" s="19">
        <v>36</v>
      </c>
      <c r="AE759" s="19">
        <v>9</v>
      </c>
      <c r="AG759" s="19">
        <v>67</v>
      </c>
      <c r="AH759" s="19">
        <v>87</v>
      </c>
      <c r="AI759" s="19">
        <v>88</v>
      </c>
      <c r="AJ759" s="19">
        <v>57</v>
      </c>
      <c r="AK759" s="19">
        <v>77</v>
      </c>
      <c r="AL759" s="19">
        <v>3</v>
      </c>
      <c r="AM759" s="19">
        <v>28</v>
      </c>
    </row>
    <row r="760" spans="2:39" ht="16" x14ac:dyDescent="0.2">
      <c r="B760" s="20" t="s">
        <v>148</v>
      </c>
      <c r="C760" s="21">
        <v>0.2098399376436812</v>
      </c>
      <c r="D760" s="21">
        <v>0.2015153737957262</v>
      </c>
      <c r="E760" s="21">
        <v>0.1608422400565723</v>
      </c>
      <c r="F760" s="21">
        <v>0.19344400947969281</v>
      </c>
      <c r="G760" s="21">
        <v>0.1322828892062318</v>
      </c>
      <c r="H760" s="21">
        <v>0.21751269127653619</v>
      </c>
      <c r="I760" s="21">
        <v>0.30529879971936802</v>
      </c>
      <c r="K760" s="21">
        <v>0.2284985197913898</v>
      </c>
      <c r="L760" s="21">
        <v>0.19444401133102601</v>
      </c>
      <c r="N760" s="21">
        <v>6.9048145975256311E-2</v>
      </c>
      <c r="O760" s="21">
        <v>0.48882567637627888</v>
      </c>
      <c r="P760" s="21">
        <v>8.2458605388718687E-2</v>
      </c>
      <c r="Q760" s="21">
        <v>0.2134985639340439</v>
      </c>
      <c r="R760" s="21">
        <v>7.9513218181935727E-2</v>
      </c>
      <c r="S760" s="21">
        <v>0.132705938690486</v>
      </c>
      <c r="T760" s="21">
        <v>0</v>
      </c>
      <c r="U760" s="21">
        <v>0.17701665111876019</v>
      </c>
      <c r="W760" s="21">
        <v>0.1224234560734372</v>
      </c>
      <c r="X760" s="21">
        <v>0.60703692628700689</v>
      </c>
      <c r="Y760" s="21">
        <v>4.6754646533934997E-2</v>
      </c>
      <c r="Z760" s="21">
        <v>0.1925414558577396</v>
      </c>
      <c r="AA760" s="21">
        <v>2.6151508579662579E-2</v>
      </c>
      <c r="AB760" s="21">
        <v>0.13165966914542659</v>
      </c>
      <c r="AC760" s="21">
        <v>0.21813398936039111</v>
      </c>
      <c r="AD760" s="21">
        <v>0.1430653978175834</v>
      </c>
      <c r="AE760" s="21">
        <v>0</v>
      </c>
      <c r="AG760" s="21">
        <v>0.16077263273395531</v>
      </c>
      <c r="AH760" s="21">
        <v>0.25555379973129821</v>
      </c>
      <c r="AI760" s="21">
        <v>0.2052560481890198</v>
      </c>
      <c r="AJ760" s="21">
        <v>0.25794484189564232</v>
      </c>
      <c r="AK760" s="21">
        <v>0.18157124949362269</v>
      </c>
      <c r="AL760" s="21">
        <v>0.7769632331763795</v>
      </c>
      <c r="AM760" s="21">
        <v>0.1234160242533896</v>
      </c>
    </row>
    <row r="761" spans="2:39" ht="16" x14ac:dyDescent="0.2">
      <c r="B761" s="20" t="s">
        <v>39</v>
      </c>
      <c r="C761" s="21">
        <v>0.23345829741214361</v>
      </c>
      <c r="D761" s="21">
        <v>0.31550624187596971</v>
      </c>
      <c r="E761" s="21">
        <v>0.37240217981103851</v>
      </c>
      <c r="F761" s="21">
        <v>0.30368570382658211</v>
      </c>
      <c r="G761" s="21">
        <v>0.27220162932595943</v>
      </c>
      <c r="H761" s="21">
        <v>0.12962926855436341</v>
      </c>
      <c r="I761" s="21">
        <v>9.2092704553821084E-2</v>
      </c>
      <c r="K761" s="21">
        <v>0.23649758915433899</v>
      </c>
      <c r="L761" s="21">
        <v>0.23295764680721101</v>
      </c>
      <c r="N761" s="21">
        <v>2.789769809572281E-2</v>
      </c>
      <c r="O761" s="21">
        <v>9.8466563994023204E-2</v>
      </c>
      <c r="P761" s="21">
        <v>0.1260234170824448</v>
      </c>
      <c r="Q761" s="21">
        <v>0</v>
      </c>
      <c r="R761" s="21">
        <v>4.7824445604443787E-2</v>
      </c>
      <c r="S761" s="21">
        <v>0.60193321787178189</v>
      </c>
      <c r="T761" s="21">
        <v>0.1556619836019365</v>
      </c>
      <c r="U761" s="21">
        <v>0.10522431261207239</v>
      </c>
      <c r="W761" s="21">
        <v>0</v>
      </c>
      <c r="X761" s="21">
        <v>0.1130999887805947</v>
      </c>
      <c r="Y761" s="21">
        <v>0.1553872202245479</v>
      </c>
      <c r="Z761" s="21">
        <v>0.24437660121386709</v>
      </c>
      <c r="AA761" s="21">
        <v>6.0812611771827202E-2</v>
      </c>
      <c r="AB761" s="21">
        <v>0.63189237127053199</v>
      </c>
      <c r="AC761" s="21">
        <v>2.0102553567251161E-2</v>
      </c>
      <c r="AD761" s="21">
        <v>7.7412107426216181E-2</v>
      </c>
      <c r="AE761" s="21">
        <v>0.157530609980993</v>
      </c>
      <c r="AG761" s="21">
        <v>0.2825825790728525</v>
      </c>
      <c r="AH761" s="21">
        <v>0.2352029496923016</v>
      </c>
      <c r="AI761" s="21">
        <v>0.1990609957361478</v>
      </c>
      <c r="AJ761" s="21">
        <v>0.20500483499928929</v>
      </c>
      <c r="AK761" s="21">
        <v>0.27789581861603202</v>
      </c>
      <c r="AL761" s="21">
        <v>0</v>
      </c>
      <c r="AM761" s="21">
        <v>0.17558256494142849</v>
      </c>
    </row>
    <row r="762" spans="2:39" ht="16" x14ac:dyDescent="0.2">
      <c r="B762" s="20" t="s">
        <v>219</v>
      </c>
      <c r="C762" s="21">
        <v>9.3598333048426519E-2</v>
      </c>
      <c r="D762" s="21">
        <v>6.1368896230282161E-2</v>
      </c>
      <c r="E762" s="21">
        <v>2.3006432360188012E-2</v>
      </c>
      <c r="F762" s="21">
        <v>4.3384875203718677E-2</v>
      </c>
      <c r="G762" s="21">
        <v>0.13645069258366599</v>
      </c>
      <c r="H762" s="21">
        <v>9.0218084472316995E-2</v>
      </c>
      <c r="I762" s="21">
        <v>0.16911254384883859</v>
      </c>
      <c r="K762" s="21">
        <v>8.7572462947421242E-2</v>
      </c>
      <c r="L762" s="21">
        <v>0.100195855654594</v>
      </c>
      <c r="N762" s="21">
        <v>0.44522423064242339</v>
      </c>
      <c r="O762" s="21">
        <v>9.0211536341056497E-2</v>
      </c>
      <c r="P762" s="21">
        <v>0.1156365318157242</v>
      </c>
      <c r="Q762" s="21">
        <v>0.13387172280540599</v>
      </c>
      <c r="R762" s="21">
        <v>4.4248300637205383E-2</v>
      </c>
      <c r="S762" s="21">
        <v>2.0544525685990949E-2</v>
      </c>
      <c r="T762" s="21">
        <v>0</v>
      </c>
      <c r="U762" s="21">
        <v>6.9166025310150328E-2</v>
      </c>
      <c r="W762" s="21">
        <v>0.64476471425167048</v>
      </c>
      <c r="X762" s="21">
        <v>0.10166276195703181</v>
      </c>
      <c r="Y762" s="21">
        <v>0.12638583173448051</v>
      </c>
      <c r="Z762" s="21">
        <v>0</v>
      </c>
      <c r="AA762" s="21">
        <v>3.2165963830455439E-2</v>
      </c>
      <c r="AB762" s="21">
        <v>3.565123607242246E-2</v>
      </c>
      <c r="AC762" s="21">
        <v>2.050269020325839E-2</v>
      </c>
      <c r="AD762" s="21">
        <v>0</v>
      </c>
      <c r="AE762" s="21">
        <v>0.27530353873407998</v>
      </c>
      <c r="AG762" s="21">
        <v>0.1259055013677691</v>
      </c>
      <c r="AH762" s="21">
        <v>6.6191817221535817E-2</v>
      </c>
      <c r="AI762" s="21">
        <v>0.13055690219117991</v>
      </c>
      <c r="AJ762" s="21">
        <v>0.1708071896466746</v>
      </c>
      <c r="AK762" s="21">
        <v>7.7546658753825373E-3</v>
      </c>
      <c r="AL762" s="21">
        <v>0.2230367668236205</v>
      </c>
      <c r="AM762" s="21">
        <v>4.9553826951208017E-2</v>
      </c>
    </row>
    <row r="763" spans="2:39" ht="16" x14ac:dyDescent="0.2">
      <c r="B763" s="20" t="s">
        <v>160</v>
      </c>
      <c r="C763" s="21">
        <v>0.15128616129658601</v>
      </c>
      <c r="D763" s="21">
        <v>8.0143197555750514E-2</v>
      </c>
      <c r="E763" s="21">
        <v>0.14177298749997069</v>
      </c>
      <c r="F763" s="21">
        <v>0.1943992641316109</v>
      </c>
      <c r="G763" s="21">
        <v>0.1108967907911584</v>
      </c>
      <c r="H763" s="21">
        <v>0.14931772970285259</v>
      </c>
      <c r="I763" s="21">
        <v>0.18702036103294831</v>
      </c>
      <c r="K763" s="21">
        <v>0.18815468159053569</v>
      </c>
      <c r="L763" s="21">
        <v>0.11216665191318149</v>
      </c>
      <c r="N763" s="21">
        <v>0.19854878663048239</v>
      </c>
      <c r="O763" s="21">
        <v>0.10344571818496499</v>
      </c>
      <c r="P763" s="21">
        <v>0.14176278186828181</v>
      </c>
      <c r="Q763" s="21">
        <v>6.2795735122651172E-2</v>
      </c>
      <c r="R763" s="21">
        <v>0.63777363815458377</v>
      </c>
      <c r="S763" s="21">
        <v>2.8105399645052171E-2</v>
      </c>
      <c r="T763" s="21">
        <v>7.4689275744037331E-2</v>
      </c>
      <c r="U763" s="21">
        <v>0.1502230937884699</v>
      </c>
      <c r="W763" s="21">
        <v>0.1546438266495801</v>
      </c>
      <c r="X763" s="21">
        <v>9.3851274939590924E-3</v>
      </c>
      <c r="Y763" s="21">
        <v>9.1363903727278775E-2</v>
      </c>
      <c r="Z763" s="21">
        <v>0</v>
      </c>
      <c r="AA763" s="21">
        <v>0.7070454135996973</v>
      </c>
      <c r="AB763" s="21">
        <v>1.558077736615697E-2</v>
      </c>
      <c r="AC763" s="21">
        <v>8.3234422193293786E-2</v>
      </c>
      <c r="AD763" s="21">
        <v>8.7231330849610419E-2</v>
      </c>
      <c r="AE763" s="21">
        <v>0</v>
      </c>
      <c r="AG763" s="21">
        <v>0.1237061132125752</v>
      </c>
      <c r="AH763" s="21">
        <v>0.1234012030106625</v>
      </c>
      <c r="AI763" s="21">
        <v>0.20744504609559289</v>
      </c>
      <c r="AJ763" s="21">
        <v>0.1088500642959859</v>
      </c>
      <c r="AK763" s="21">
        <v>0.17170900877655029</v>
      </c>
      <c r="AL763" s="21">
        <v>0</v>
      </c>
      <c r="AM763" s="21">
        <v>0.17360883873394911</v>
      </c>
    </row>
    <row r="764" spans="2:39" ht="16" x14ac:dyDescent="0.2">
      <c r="B764" s="20" t="s">
        <v>159</v>
      </c>
      <c r="C764" s="21">
        <v>6.3049141172205989E-2</v>
      </c>
      <c r="D764" s="21">
        <v>0.2271227191625268</v>
      </c>
      <c r="E764" s="21">
        <v>1.6918492804287241E-2</v>
      </c>
      <c r="F764" s="21">
        <v>2.094841768284806E-2</v>
      </c>
      <c r="G764" s="21">
        <v>4.0429758270800677E-2</v>
      </c>
      <c r="H764" s="21">
        <v>9.200669032414531E-2</v>
      </c>
      <c r="I764" s="21">
        <v>4.6314237992752062E-2</v>
      </c>
      <c r="K764" s="21">
        <v>6.8727694799801911E-2</v>
      </c>
      <c r="L764" s="21">
        <v>5.8355349972746939E-2</v>
      </c>
      <c r="N764" s="21">
        <v>0.1116322925732089</v>
      </c>
      <c r="O764" s="21">
        <v>5.6342773684753003E-2</v>
      </c>
      <c r="P764" s="21">
        <v>0.27294656308575171</v>
      </c>
      <c r="Q764" s="21">
        <v>0</v>
      </c>
      <c r="R764" s="21">
        <v>0</v>
      </c>
      <c r="S764" s="21">
        <v>1.0211524176074431E-2</v>
      </c>
      <c r="T764" s="21">
        <v>0.28216305386227841</v>
      </c>
      <c r="U764" s="21">
        <v>4.5776761692501951E-2</v>
      </c>
      <c r="W764" s="21">
        <v>2.4142888713004039E-2</v>
      </c>
      <c r="X764" s="21">
        <v>4.0339082329614528E-2</v>
      </c>
      <c r="Y764" s="21">
        <v>0.29895469470016739</v>
      </c>
      <c r="Z764" s="21">
        <v>0.1366015584981049</v>
      </c>
      <c r="AA764" s="21">
        <v>1.3483391368990389E-2</v>
      </c>
      <c r="AB764" s="21">
        <v>5.5413482733769736E-3</v>
      </c>
      <c r="AC764" s="21">
        <v>0.12168150015341141</v>
      </c>
      <c r="AD764" s="21">
        <v>0.1692000725768025</v>
      </c>
      <c r="AE764" s="21">
        <v>0</v>
      </c>
      <c r="AG764" s="21">
        <v>6.2981290290453795E-2</v>
      </c>
      <c r="AH764" s="21">
        <v>3.9058440185051717E-2</v>
      </c>
      <c r="AI764" s="21">
        <v>3.2183576602201218E-2</v>
      </c>
      <c r="AJ764" s="21">
        <v>0.13066317745632369</v>
      </c>
      <c r="AK764" s="21">
        <v>6.5241452490859997E-2</v>
      </c>
      <c r="AL764" s="21">
        <v>0</v>
      </c>
      <c r="AM764" s="21">
        <v>9.7982801364715391E-2</v>
      </c>
    </row>
    <row r="765" spans="2:39" ht="16" x14ac:dyDescent="0.2">
      <c r="B765" s="20" t="s">
        <v>220</v>
      </c>
      <c r="C765" s="21">
        <v>4.0891069758708751E-2</v>
      </c>
      <c r="D765" s="21">
        <v>0</v>
      </c>
      <c r="E765" s="21">
        <v>0.1019774906869937</v>
      </c>
      <c r="F765" s="21">
        <v>4.0942308770792371E-2</v>
      </c>
      <c r="G765" s="21">
        <v>2.6143312785304729E-2</v>
      </c>
      <c r="H765" s="21">
        <v>5.3223710716679799E-2</v>
      </c>
      <c r="I765" s="21">
        <v>1.7225102210610001E-2</v>
      </c>
      <c r="K765" s="21">
        <v>1.7152645610163029E-2</v>
      </c>
      <c r="L765" s="21">
        <v>5.9552440284387373E-2</v>
      </c>
      <c r="N765" s="21">
        <v>0</v>
      </c>
      <c r="O765" s="21">
        <v>7.7463483441906804E-3</v>
      </c>
      <c r="P765" s="21">
        <v>3.0221246643442182E-2</v>
      </c>
      <c r="Q765" s="21">
        <v>0.58983397813789884</v>
      </c>
      <c r="R765" s="21">
        <v>1.3781976525952609E-2</v>
      </c>
      <c r="S765" s="21">
        <v>5.8933552852318181E-2</v>
      </c>
      <c r="T765" s="21">
        <v>0</v>
      </c>
      <c r="U765" s="21">
        <v>3.275619901394794E-2</v>
      </c>
      <c r="W765" s="21">
        <v>0</v>
      </c>
      <c r="X765" s="21">
        <v>2.1709849713561491E-2</v>
      </c>
      <c r="Y765" s="21">
        <v>0</v>
      </c>
      <c r="Z765" s="21">
        <v>0.38739985329180232</v>
      </c>
      <c r="AA765" s="21">
        <v>8.5220113888366308E-3</v>
      </c>
      <c r="AB765" s="21">
        <v>2.995257703354922E-2</v>
      </c>
      <c r="AC765" s="21">
        <v>2.955631765716818E-2</v>
      </c>
      <c r="AD765" s="21">
        <v>0</v>
      </c>
      <c r="AE765" s="21">
        <v>0</v>
      </c>
      <c r="AG765" s="21">
        <v>2.0940960056551331E-2</v>
      </c>
      <c r="AH765" s="21">
        <v>0</v>
      </c>
      <c r="AI765" s="21">
        <v>9.8577534908463216E-2</v>
      </c>
      <c r="AJ765" s="21">
        <v>4.1248305067957507E-2</v>
      </c>
      <c r="AK765" s="21">
        <v>4.3516974523451997E-2</v>
      </c>
      <c r="AL765" s="21">
        <v>0</v>
      </c>
      <c r="AM765" s="21">
        <v>3.0913890897986601E-2</v>
      </c>
    </row>
    <row r="766" spans="2:39" ht="16" x14ac:dyDescent="0.2">
      <c r="B766" s="20" t="s">
        <v>145</v>
      </c>
      <c r="C766" s="21">
        <v>0.2078770596682479</v>
      </c>
      <c r="D766" s="21">
        <v>0.1143435713797445</v>
      </c>
      <c r="E766" s="21">
        <v>0.18308017678095001</v>
      </c>
      <c r="F766" s="21">
        <v>0.2031954209047549</v>
      </c>
      <c r="G766" s="21">
        <v>0.28159492703687922</v>
      </c>
      <c r="H766" s="21">
        <v>0.26809182495310591</v>
      </c>
      <c r="I766" s="21">
        <v>0.18293625064166191</v>
      </c>
      <c r="K766" s="21">
        <v>0.1733964061063491</v>
      </c>
      <c r="L766" s="21">
        <v>0.24232804403685321</v>
      </c>
      <c r="N766" s="21">
        <v>0.14764884608290621</v>
      </c>
      <c r="O766" s="21">
        <v>0.15496138307473259</v>
      </c>
      <c r="P766" s="21">
        <v>0.23095085411563671</v>
      </c>
      <c r="Q766" s="21">
        <v>0</v>
      </c>
      <c r="R766" s="21">
        <v>0.17685842089587889</v>
      </c>
      <c r="S766" s="21">
        <v>0.14756584107829629</v>
      </c>
      <c r="T766" s="21">
        <v>0.48748568679174781</v>
      </c>
      <c r="U766" s="21">
        <v>0.41983695646409741</v>
      </c>
      <c r="W766" s="21">
        <v>5.4025114312308241E-2</v>
      </c>
      <c r="X766" s="21">
        <v>0.1067662634382314</v>
      </c>
      <c r="Y766" s="21">
        <v>0.28115370307959048</v>
      </c>
      <c r="Z766" s="21">
        <v>3.9080531138486113E-2</v>
      </c>
      <c r="AA766" s="21">
        <v>0.15181909946053029</v>
      </c>
      <c r="AB766" s="21">
        <v>0.14972202083853581</v>
      </c>
      <c r="AC766" s="21">
        <v>0.5067885268652258</v>
      </c>
      <c r="AD766" s="21">
        <v>0.52309109132978759</v>
      </c>
      <c r="AE766" s="21">
        <v>0.56716585128492714</v>
      </c>
      <c r="AG766" s="21">
        <v>0.2231109232658427</v>
      </c>
      <c r="AH766" s="21">
        <v>0.28059179015914998</v>
      </c>
      <c r="AI766" s="21">
        <v>0.12691989627739511</v>
      </c>
      <c r="AJ766" s="21">
        <v>8.548158663812673E-2</v>
      </c>
      <c r="AK766" s="21">
        <v>0.25231083022410039</v>
      </c>
      <c r="AL766" s="21">
        <v>0</v>
      </c>
      <c r="AM766" s="21">
        <v>0.34894205285732272</v>
      </c>
    </row>
    <row r="768" spans="2:39" ht="64" x14ac:dyDescent="0.2">
      <c r="B768" s="17" t="s">
        <v>235</v>
      </c>
    </row>
    <row r="769" spans="2:39" ht="16" x14ac:dyDescent="0.2">
      <c r="B769" s="18" t="s">
        <v>18</v>
      </c>
    </row>
    <row r="770" spans="2:39" x14ac:dyDescent="0.2">
      <c r="B770" s="13" t="s">
        <v>53</v>
      </c>
      <c r="C770" s="19">
        <v>406</v>
      </c>
      <c r="D770" s="19">
        <v>16</v>
      </c>
      <c r="E770" s="19">
        <v>63</v>
      </c>
      <c r="F770" s="19">
        <v>86</v>
      </c>
      <c r="G770" s="19">
        <v>73</v>
      </c>
      <c r="H770" s="19">
        <v>87</v>
      </c>
      <c r="I770" s="19">
        <v>81</v>
      </c>
      <c r="K770" s="19">
        <v>185</v>
      </c>
      <c r="L770" s="19">
        <v>219</v>
      </c>
      <c r="N770" s="19">
        <v>33</v>
      </c>
      <c r="O770" s="19">
        <v>99</v>
      </c>
      <c r="P770" s="19">
        <v>23</v>
      </c>
      <c r="Q770" s="19">
        <v>12</v>
      </c>
      <c r="R770" s="19">
        <v>38</v>
      </c>
      <c r="S770" s="19">
        <v>132</v>
      </c>
      <c r="T770" s="19">
        <v>15</v>
      </c>
      <c r="U770" s="19">
        <v>54</v>
      </c>
      <c r="W770" s="19">
        <v>28</v>
      </c>
      <c r="X770" s="19">
        <v>72</v>
      </c>
      <c r="Y770" s="19">
        <v>18</v>
      </c>
      <c r="Z770" s="19">
        <v>21</v>
      </c>
      <c r="AA770" s="19">
        <v>69</v>
      </c>
      <c r="AB770" s="19">
        <v>124</v>
      </c>
      <c r="AC770" s="19">
        <v>27</v>
      </c>
      <c r="AD770" s="19">
        <v>40</v>
      </c>
      <c r="AE770" s="19">
        <v>7</v>
      </c>
      <c r="AG770" s="19">
        <v>74</v>
      </c>
      <c r="AH770" s="19">
        <v>89</v>
      </c>
      <c r="AI770" s="19">
        <v>84</v>
      </c>
      <c r="AJ770" s="19">
        <v>54</v>
      </c>
      <c r="AK770" s="19">
        <v>73</v>
      </c>
      <c r="AL770" s="19">
        <v>3</v>
      </c>
      <c r="AM770" s="19">
        <v>29</v>
      </c>
    </row>
    <row r="771" spans="2:39" x14ac:dyDescent="0.2">
      <c r="B771" s="15" t="s">
        <v>54</v>
      </c>
      <c r="C771" s="19">
        <v>406</v>
      </c>
      <c r="D771" s="19">
        <v>44</v>
      </c>
      <c r="E771" s="19">
        <v>69</v>
      </c>
      <c r="F771" s="19">
        <v>69</v>
      </c>
      <c r="G771" s="19">
        <v>62</v>
      </c>
      <c r="H771" s="19">
        <v>65</v>
      </c>
      <c r="I771" s="19">
        <v>96</v>
      </c>
      <c r="K771" s="19">
        <v>196</v>
      </c>
      <c r="L771" s="19">
        <v>208</v>
      </c>
      <c r="N771" s="19">
        <v>37</v>
      </c>
      <c r="O771" s="19">
        <v>101</v>
      </c>
      <c r="P771" s="19">
        <v>26</v>
      </c>
      <c r="Q771" s="19">
        <v>10</v>
      </c>
      <c r="R771" s="19">
        <v>41</v>
      </c>
      <c r="S771" s="19">
        <v>116</v>
      </c>
      <c r="T771" s="19">
        <v>17</v>
      </c>
      <c r="U771" s="19">
        <v>59</v>
      </c>
      <c r="W771" s="19">
        <v>28</v>
      </c>
      <c r="X771" s="19">
        <v>78</v>
      </c>
      <c r="Y771" s="19">
        <v>21</v>
      </c>
      <c r="Z771" s="19">
        <v>26</v>
      </c>
      <c r="AA771" s="19">
        <v>66</v>
      </c>
      <c r="AB771" s="19">
        <v>107</v>
      </c>
      <c r="AC771" s="19">
        <v>35</v>
      </c>
      <c r="AD771" s="19">
        <v>36</v>
      </c>
      <c r="AE771" s="19">
        <v>9</v>
      </c>
      <c r="AG771" s="19">
        <v>67</v>
      </c>
      <c r="AH771" s="19">
        <v>87</v>
      </c>
      <c r="AI771" s="19">
        <v>88</v>
      </c>
      <c r="AJ771" s="19">
        <v>57</v>
      </c>
      <c r="AK771" s="19">
        <v>77</v>
      </c>
      <c r="AL771" s="19">
        <v>3</v>
      </c>
      <c r="AM771" s="19">
        <v>28</v>
      </c>
    </row>
    <row r="772" spans="2:39" ht="16" x14ac:dyDescent="0.2">
      <c r="B772" s="20" t="s">
        <v>148</v>
      </c>
      <c r="C772" s="21">
        <v>0.1115780202470832</v>
      </c>
      <c r="D772" s="21">
        <v>0.21593989882795309</v>
      </c>
      <c r="E772" s="21">
        <v>0.11863988939589409</v>
      </c>
      <c r="F772" s="21">
        <v>0.1258831058128379</v>
      </c>
      <c r="G772" s="21">
        <v>2.5742705543789251E-2</v>
      </c>
      <c r="H772" s="21">
        <v>9.0022107811553356E-2</v>
      </c>
      <c r="I772" s="21">
        <v>0.11891732894613161</v>
      </c>
      <c r="K772" s="21">
        <v>0.1294187038914488</v>
      </c>
      <c r="L772" s="21">
        <v>9.595989659671432E-2</v>
      </c>
      <c r="N772" s="21">
        <v>0.1157855415829207</v>
      </c>
      <c r="O772" s="21">
        <v>0.27858298575375068</v>
      </c>
      <c r="P772" s="21">
        <v>6.8140583331322072E-2</v>
      </c>
      <c r="Q772" s="21">
        <v>0</v>
      </c>
      <c r="R772" s="21">
        <v>3.2219578505064628E-2</v>
      </c>
      <c r="S772" s="21">
        <v>3.2370532383959323E-2</v>
      </c>
      <c r="T772" s="21">
        <v>0</v>
      </c>
      <c r="U772" s="21">
        <v>0.1028596477925262</v>
      </c>
      <c r="W772" s="21">
        <v>0</v>
      </c>
      <c r="X772" s="21">
        <v>0.38886531464586399</v>
      </c>
      <c r="Y772" s="21">
        <v>4.6754646533934997E-2</v>
      </c>
      <c r="Z772" s="21">
        <v>0</v>
      </c>
      <c r="AA772" s="21">
        <v>2.7281230460998011E-2</v>
      </c>
      <c r="AB772" s="21">
        <v>2.2223776679270699E-2</v>
      </c>
      <c r="AC772" s="21">
        <v>0.2437971257807082</v>
      </c>
      <c r="AD772" s="21">
        <v>0</v>
      </c>
      <c r="AE772" s="21">
        <v>0.157530609980993</v>
      </c>
      <c r="AG772" s="21">
        <v>0.1160265135168954</v>
      </c>
      <c r="AH772" s="21">
        <v>0.11533443138322121</v>
      </c>
      <c r="AI772" s="21">
        <v>7.7837883265271177E-2</v>
      </c>
      <c r="AJ772" s="21">
        <v>0.1120852297985582</v>
      </c>
      <c r="AK772" s="21">
        <v>0.1302918795617144</v>
      </c>
      <c r="AL772" s="21">
        <v>0.7769632331763795</v>
      </c>
      <c r="AM772" s="21">
        <v>7.7543708286234345E-2</v>
      </c>
    </row>
    <row r="773" spans="2:39" ht="16" x14ac:dyDescent="0.2">
      <c r="B773" s="20" t="s">
        <v>39</v>
      </c>
      <c r="C773" s="21">
        <v>0.44865042577618819</v>
      </c>
      <c r="D773" s="21">
        <v>0.40438929032767829</v>
      </c>
      <c r="E773" s="21">
        <v>0.56140665135278733</v>
      </c>
      <c r="F773" s="21">
        <v>0.48225486168056719</v>
      </c>
      <c r="G773" s="21">
        <v>0.56080061811070825</v>
      </c>
      <c r="H773" s="21">
        <v>0.43071493932931282</v>
      </c>
      <c r="I773" s="21">
        <v>0.30400078543026959</v>
      </c>
      <c r="K773" s="21">
        <v>0.47411339581825768</v>
      </c>
      <c r="L773" s="21">
        <v>0.42927453334657251</v>
      </c>
      <c r="N773" s="21">
        <v>0.1382989268826435</v>
      </c>
      <c r="O773" s="21">
        <v>0.31948219324013077</v>
      </c>
      <c r="P773" s="21">
        <v>0.24386458755547441</v>
      </c>
      <c r="Q773" s="21">
        <v>0.25057949475542429</v>
      </c>
      <c r="R773" s="21">
        <v>0.31759356687534868</v>
      </c>
      <c r="S773" s="21">
        <v>0.8511458749918317</v>
      </c>
      <c r="T773" s="21">
        <v>0.1309786634171515</v>
      </c>
      <c r="U773" s="21">
        <v>0.37718177192500357</v>
      </c>
      <c r="W773" s="21">
        <v>0.18507369787351571</v>
      </c>
      <c r="X773" s="21">
        <v>0.32838535254884998</v>
      </c>
      <c r="Y773" s="21">
        <v>0.23680598890942969</v>
      </c>
      <c r="Z773" s="21">
        <v>0.67048756386819675</v>
      </c>
      <c r="AA773" s="21">
        <v>0.27325950334197491</v>
      </c>
      <c r="AB773" s="21">
        <v>0.88237987136965801</v>
      </c>
      <c r="AC773" s="21">
        <v>9.7813257388133429E-2</v>
      </c>
      <c r="AD773" s="21">
        <v>0.29014334314324902</v>
      </c>
      <c r="AE773" s="21">
        <v>0.32025327023878541</v>
      </c>
      <c r="AG773" s="21">
        <v>0.47727453023377547</v>
      </c>
      <c r="AH773" s="21">
        <v>0.48334673164288611</v>
      </c>
      <c r="AI773" s="21">
        <v>0.39743901886211841</v>
      </c>
      <c r="AJ773" s="21">
        <v>0.40568566657628558</v>
      </c>
      <c r="AK773" s="21">
        <v>0.50460144865462697</v>
      </c>
      <c r="AL773" s="21">
        <v>0</v>
      </c>
      <c r="AM773" s="21">
        <v>0.40979193318474411</v>
      </c>
    </row>
    <row r="774" spans="2:39" ht="16" x14ac:dyDescent="0.2">
      <c r="B774" s="20" t="s">
        <v>219</v>
      </c>
      <c r="C774" s="21">
        <v>8.6132194887470606E-2</v>
      </c>
      <c r="D774" s="21">
        <v>9.1521578709223159E-2</v>
      </c>
      <c r="E774" s="21">
        <v>2.0086980600108321E-2</v>
      </c>
      <c r="F774" s="21">
        <v>4.523139551260514E-2</v>
      </c>
      <c r="G774" s="21">
        <v>5.2090022239381313E-2</v>
      </c>
      <c r="H774" s="21">
        <v>8.4858534742167702E-2</v>
      </c>
      <c r="I774" s="21">
        <v>0.18294909060280529</v>
      </c>
      <c r="K774" s="21">
        <v>8.3060114892783574E-2</v>
      </c>
      <c r="L774" s="21">
        <v>8.3837311209348689E-2</v>
      </c>
      <c r="N774" s="21">
        <v>0.42322956554859759</v>
      </c>
      <c r="O774" s="21">
        <v>0.1145164983053977</v>
      </c>
      <c r="P774" s="21">
        <v>0.13252137376052739</v>
      </c>
      <c r="Q774" s="21">
        <v>0.14242257625128901</v>
      </c>
      <c r="R774" s="21">
        <v>2.9683421898471288E-2</v>
      </c>
      <c r="S774" s="21">
        <v>0</v>
      </c>
      <c r="T774" s="21">
        <v>7.4689275744037331E-2</v>
      </c>
      <c r="U774" s="21">
        <v>9.8415942779837076E-3</v>
      </c>
      <c r="W774" s="21">
        <v>0.6625267328898703</v>
      </c>
      <c r="X774" s="21">
        <v>8.615047072330892E-2</v>
      </c>
      <c r="Y774" s="21">
        <v>3.4117134557642613E-2</v>
      </c>
      <c r="Z774" s="21">
        <v>5.2749208128356102E-2</v>
      </c>
      <c r="AA774" s="21">
        <v>5.3355080981982772E-2</v>
      </c>
      <c r="AB774" s="21">
        <v>7.6625538527954331E-3</v>
      </c>
      <c r="AC774" s="21">
        <v>0</v>
      </c>
      <c r="AD774" s="21">
        <v>6.2954928028898266E-2</v>
      </c>
      <c r="AE774" s="21">
        <v>8.2352348002887502E-2</v>
      </c>
      <c r="AG774" s="21">
        <v>8.9065269734298624E-2</v>
      </c>
      <c r="AH774" s="21">
        <v>6.9043060034628193E-2</v>
      </c>
      <c r="AI774" s="21">
        <v>0.1085589001342743</v>
      </c>
      <c r="AJ774" s="21">
        <v>0.1845907627409582</v>
      </c>
      <c r="AK774" s="21">
        <v>2.1685882448859311E-2</v>
      </c>
      <c r="AL774" s="21">
        <v>0</v>
      </c>
      <c r="AM774" s="21">
        <v>4.5760088393802099E-2</v>
      </c>
    </row>
    <row r="775" spans="2:39" ht="16" x14ac:dyDescent="0.2">
      <c r="B775" s="20" t="s">
        <v>160</v>
      </c>
      <c r="C775" s="21">
        <v>9.1688131837785389E-2</v>
      </c>
      <c r="D775" s="21">
        <v>7.5451038004845428E-2</v>
      </c>
      <c r="E775" s="21">
        <v>0.10271349016081779</v>
      </c>
      <c r="F775" s="21">
        <v>9.4549212575849029E-2</v>
      </c>
      <c r="G775" s="21">
        <v>0.10296263408595301</v>
      </c>
      <c r="H775" s="21">
        <v>0.1233289186148559</v>
      </c>
      <c r="I775" s="21">
        <v>6.0429964861185202E-2</v>
      </c>
      <c r="K775" s="21">
        <v>9.9732585291409354E-2</v>
      </c>
      <c r="L775" s="21">
        <v>8.5062604833743255E-2</v>
      </c>
      <c r="N775" s="21">
        <v>0.1409290781218164</v>
      </c>
      <c r="O775" s="21">
        <v>6.2011046333426807E-2</v>
      </c>
      <c r="P775" s="21">
        <v>0.15232738437101201</v>
      </c>
      <c r="Q775" s="21">
        <v>6.2795735122651172E-2</v>
      </c>
      <c r="R775" s="21">
        <v>0.34307718743334381</v>
      </c>
      <c r="S775" s="21">
        <v>2.1414126334383169E-2</v>
      </c>
      <c r="T775" s="21">
        <v>0</v>
      </c>
      <c r="U775" s="21">
        <v>8.0115522730788563E-2</v>
      </c>
      <c r="W775" s="21">
        <v>0</v>
      </c>
      <c r="X775" s="21">
        <v>3.8289569077698517E-2</v>
      </c>
      <c r="Y775" s="21">
        <v>0.1553872202245479</v>
      </c>
      <c r="Z775" s="21">
        <v>0</v>
      </c>
      <c r="AA775" s="21">
        <v>0.422619484032207</v>
      </c>
      <c r="AB775" s="21">
        <v>0</v>
      </c>
      <c r="AC775" s="21">
        <v>6.2562336139760991E-2</v>
      </c>
      <c r="AD775" s="21">
        <v>2.427640282071215E-2</v>
      </c>
      <c r="AE775" s="21">
        <v>0</v>
      </c>
      <c r="AG775" s="21">
        <v>7.9000418591966409E-2</v>
      </c>
      <c r="AH775" s="21">
        <v>0.10386813093059701</v>
      </c>
      <c r="AI775" s="21">
        <v>0.10668353724410561</v>
      </c>
      <c r="AJ775" s="21">
        <v>9.8011673353607401E-2</v>
      </c>
      <c r="AK775" s="21">
        <v>6.293740495801399E-2</v>
      </c>
      <c r="AL775" s="21">
        <v>0</v>
      </c>
      <c r="AM775" s="21">
        <v>0.1124249354337598</v>
      </c>
    </row>
    <row r="776" spans="2:39" ht="16" x14ac:dyDescent="0.2">
      <c r="B776" s="20" t="s">
        <v>159</v>
      </c>
      <c r="C776" s="21">
        <v>2.04272968963943E-2</v>
      </c>
      <c r="D776" s="21">
        <v>0</v>
      </c>
      <c r="E776" s="21">
        <v>4.5347053511141003E-2</v>
      </c>
      <c r="F776" s="21">
        <v>1.1275975640124881E-2</v>
      </c>
      <c r="G776" s="21">
        <v>1.421866573823119E-2</v>
      </c>
      <c r="H776" s="21">
        <v>2.4732470930473208E-2</v>
      </c>
      <c r="I776" s="21">
        <v>1.9684939986852518E-2</v>
      </c>
      <c r="K776" s="21">
        <v>3.7873896975260453E-2</v>
      </c>
      <c r="L776" s="21">
        <v>4.2608876663454073E-3</v>
      </c>
      <c r="N776" s="21">
        <v>0</v>
      </c>
      <c r="O776" s="21">
        <v>2.601553884551229E-2</v>
      </c>
      <c r="P776" s="21">
        <v>0.1815452575583042</v>
      </c>
      <c r="Q776" s="21">
        <v>0</v>
      </c>
      <c r="R776" s="21">
        <v>0</v>
      </c>
      <c r="S776" s="21">
        <v>0</v>
      </c>
      <c r="T776" s="21">
        <v>0</v>
      </c>
      <c r="U776" s="21">
        <v>1.5068245119468259E-2</v>
      </c>
      <c r="W776" s="21">
        <v>0</v>
      </c>
      <c r="X776" s="21">
        <v>1.495715775730872E-2</v>
      </c>
      <c r="Y776" s="21">
        <v>0.25600698112951492</v>
      </c>
      <c r="Z776" s="21">
        <v>0</v>
      </c>
      <c r="AA776" s="21">
        <v>1.184064694137415E-2</v>
      </c>
      <c r="AB776" s="21">
        <v>0</v>
      </c>
      <c r="AC776" s="21">
        <v>2.5240909241982881E-2</v>
      </c>
      <c r="AD776" s="21">
        <v>0</v>
      </c>
      <c r="AE776" s="21">
        <v>0</v>
      </c>
      <c r="AG776" s="21">
        <v>1.0190352678536369E-2</v>
      </c>
      <c r="AH776" s="21">
        <v>0</v>
      </c>
      <c r="AI776" s="21">
        <v>6.3265275218023595E-2</v>
      </c>
      <c r="AJ776" s="21">
        <v>2.0403825968046411E-2</v>
      </c>
      <c r="AK776" s="21">
        <v>0</v>
      </c>
      <c r="AL776" s="21">
        <v>0</v>
      </c>
      <c r="AM776" s="21">
        <v>3.2252802816708073E-2</v>
      </c>
    </row>
    <row r="777" spans="2:39" ht="16" x14ac:dyDescent="0.2">
      <c r="B777" s="20" t="s">
        <v>220</v>
      </c>
      <c r="C777" s="21">
        <v>3.0443648003639509E-2</v>
      </c>
      <c r="D777" s="21">
        <v>6.1368896230282161E-2</v>
      </c>
      <c r="E777" s="21">
        <v>2.336603487171976E-2</v>
      </c>
      <c r="F777" s="21">
        <v>4.3692374524831337E-2</v>
      </c>
      <c r="G777" s="21">
        <v>6.7995972259706607E-3</v>
      </c>
      <c r="H777" s="21">
        <v>2.66118553583399E-2</v>
      </c>
      <c r="I777" s="21">
        <v>2.9778314985555571E-2</v>
      </c>
      <c r="K777" s="21">
        <v>1.0735653242102419E-2</v>
      </c>
      <c r="L777" s="21">
        <v>4.5217571372386273E-2</v>
      </c>
      <c r="N777" s="21">
        <v>7.3720422029057986E-2</v>
      </c>
      <c r="O777" s="21">
        <v>8.114541547182573E-3</v>
      </c>
      <c r="P777" s="21">
        <v>0</v>
      </c>
      <c r="Q777" s="21">
        <v>0.41033047106522941</v>
      </c>
      <c r="R777" s="21">
        <v>2.9683421898471288E-2</v>
      </c>
      <c r="S777" s="21">
        <v>2.411394086938928E-2</v>
      </c>
      <c r="T777" s="21">
        <v>5.1615392405407211E-2</v>
      </c>
      <c r="U777" s="21">
        <v>0</v>
      </c>
      <c r="W777" s="21">
        <v>4.2496131723907198E-2</v>
      </c>
      <c r="X777" s="21">
        <v>1.056839073922539E-2</v>
      </c>
      <c r="Y777" s="21">
        <v>0.12638583173448051</v>
      </c>
      <c r="Z777" s="21">
        <v>0.24888571303343651</v>
      </c>
      <c r="AA777" s="21">
        <v>0</v>
      </c>
      <c r="AB777" s="21">
        <v>1.0612131514223969E-2</v>
      </c>
      <c r="AC777" s="21">
        <v>0</v>
      </c>
      <c r="AD777" s="21">
        <v>0</v>
      </c>
      <c r="AE777" s="21">
        <v>0</v>
      </c>
      <c r="AG777" s="21">
        <v>5.287919786355004E-2</v>
      </c>
      <c r="AH777" s="21">
        <v>4.8808024560901423E-3</v>
      </c>
      <c r="AI777" s="21">
        <v>2.4525800463713731E-2</v>
      </c>
      <c r="AJ777" s="21">
        <v>4.9459472076474817E-2</v>
      </c>
      <c r="AK777" s="21">
        <v>3.3295682844174487E-2</v>
      </c>
      <c r="AL777" s="21">
        <v>0</v>
      </c>
      <c r="AM777" s="21">
        <v>3.0913890897986601E-2</v>
      </c>
    </row>
    <row r="778" spans="2:39" ht="16" x14ac:dyDescent="0.2">
      <c r="B778" s="20" t="s">
        <v>145</v>
      </c>
      <c r="C778" s="21">
        <v>0.21108028235143869</v>
      </c>
      <c r="D778" s="21">
        <v>0.15132929790001781</v>
      </c>
      <c r="E778" s="21">
        <v>0.12843990010753201</v>
      </c>
      <c r="F778" s="21">
        <v>0.19711307425318431</v>
      </c>
      <c r="G778" s="21">
        <v>0.23738575705596629</v>
      </c>
      <c r="H778" s="21">
        <v>0.21973117321329719</v>
      </c>
      <c r="I778" s="21">
        <v>0.28423957518720011</v>
      </c>
      <c r="K778" s="21">
        <v>0.16506564988873759</v>
      </c>
      <c r="L778" s="21">
        <v>0.2563871949748896</v>
      </c>
      <c r="N778" s="21">
        <v>0.10803646583496369</v>
      </c>
      <c r="O778" s="21">
        <v>0.19127719597459891</v>
      </c>
      <c r="P778" s="21">
        <v>0.22160081342335999</v>
      </c>
      <c r="Q778" s="21">
        <v>0.13387172280540599</v>
      </c>
      <c r="R778" s="21">
        <v>0.24774282338930051</v>
      </c>
      <c r="S778" s="21">
        <v>7.0955525420436621E-2</v>
      </c>
      <c r="T778" s="21">
        <v>0.74271666843340411</v>
      </c>
      <c r="U778" s="21">
        <v>0.41493321815422979</v>
      </c>
      <c r="W778" s="21">
        <v>0.1099034375127068</v>
      </c>
      <c r="X778" s="21">
        <v>0.13278374450774441</v>
      </c>
      <c r="Y778" s="21">
        <v>0.14454219691044951</v>
      </c>
      <c r="Z778" s="21">
        <v>2.787751497001062E-2</v>
      </c>
      <c r="AA778" s="21">
        <v>0.2116440542414631</v>
      </c>
      <c r="AB778" s="21">
        <v>7.7121666584051923E-2</v>
      </c>
      <c r="AC778" s="21">
        <v>0.57058637144941438</v>
      </c>
      <c r="AD778" s="21">
        <v>0.6226253260071406</v>
      </c>
      <c r="AE778" s="21">
        <v>0.43986377177733421</v>
      </c>
      <c r="AG778" s="21">
        <v>0.17556371738097759</v>
      </c>
      <c r="AH778" s="21">
        <v>0.22352684355257729</v>
      </c>
      <c r="AI778" s="21">
        <v>0.2216895848124931</v>
      </c>
      <c r="AJ778" s="21">
        <v>0.1297633694860694</v>
      </c>
      <c r="AK778" s="21">
        <v>0.24718770153261069</v>
      </c>
      <c r="AL778" s="21">
        <v>0.2230367668236205</v>
      </c>
      <c r="AM778" s="21">
        <v>0.29131264098676479</v>
      </c>
    </row>
    <row r="780" spans="2:39" ht="112" x14ac:dyDescent="0.2">
      <c r="B780" s="17" t="s">
        <v>236</v>
      </c>
    </row>
    <row r="781" spans="2:39" ht="16" x14ac:dyDescent="0.2">
      <c r="B781" s="18" t="s">
        <v>18</v>
      </c>
    </row>
    <row r="782" spans="2:39" x14ac:dyDescent="0.2">
      <c r="B782" s="13" t="s">
        <v>53</v>
      </c>
      <c r="C782" s="19">
        <v>406</v>
      </c>
      <c r="D782" s="19">
        <v>16</v>
      </c>
      <c r="E782" s="19">
        <v>63</v>
      </c>
      <c r="F782" s="19">
        <v>86</v>
      </c>
      <c r="G782" s="19">
        <v>73</v>
      </c>
      <c r="H782" s="19">
        <v>87</v>
      </c>
      <c r="I782" s="19">
        <v>81</v>
      </c>
      <c r="K782" s="19">
        <v>185</v>
      </c>
      <c r="L782" s="19">
        <v>219</v>
      </c>
      <c r="N782" s="19">
        <v>33</v>
      </c>
      <c r="O782" s="19">
        <v>99</v>
      </c>
      <c r="P782" s="19">
        <v>23</v>
      </c>
      <c r="Q782" s="19">
        <v>12</v>
      </c>
      <c r="R782" s="19">
        <v>38</v>
      </c>
      <c r="S782" s="19">
        <v>132</v>
      </c>
      <c r="T782" s="19">
        <v>15</v>
      </c>
      <c r="U782" s="19">
        <v>54</v>
      </c>
      <c r="W782" s="19">
        <v>28</v>
      </c>
      <c r="X782" s="19">
        <v>72</v>
      </c>
      <c r="Y782" s="19">
        <v>18</v>
      </c>
      <c r="Z782" s="19">
        <v>21</v>
      </c>
      <c r="AA782" s="19">
        <v>69</v>
      </c>
      <c r="AB782" s="19">
        <v>124</v>
      </c>
      <c r="AC782" s="19">
        <v>27</v>
      </c>
      <c r="AD782" s="19">
        <v>40</v>
      </c>
      <c r="AE782" s="19">
        <v>7</v>
      </c>
      <c r="AG782" s="19">
        <v>74</v>
      </c>
      <c r="AH782" s="19">
        <v>89</v>
      </c>
      <c r="AI782" s="19">
        <v>84</v>
      </c>
      <c r="AJ782" s="19">
        <v>54</v>
      </c>
      <c r="AK782" s="19">
        <v>73</v>
      </c>
      <c r="AL782" s="19">
        <v>3</v>
      </c>
      <c r="AM782" s="19">
        <v>29</v>
      </c>
    </row>
    <row r="783" spans="2:39" x14ac:dyDescent="0.2">
      <c r="B783" s="15" t="s">
        <v>54</v>
      </c>
      <c r="C783" s="19">
        <v>406</v>
      </c>
      <c r="D783" s="19">
        <v>44</v>
      </c>
      <c r="E783" s="19">
        <v>69</v>
      </c>
      <c r="F783" s="19">
        <v>69</v>
      </c>
      <c r="G783" s="19">
        <v>62</v>
      </c>
      <c r="H783" s="19">
        <v>65</v>
      </c>
      <c r="I783" s="19">
        <v>96</v>
      </c>
      <c r="K783" s="19">
        <v>196</v>
      </c>
      <c r="L783" s="19">
        <v>208</v>
      </c>
      <c r="N783" s="19">
        <v>37</v>
      </c>
      <c r="O783" s="19">
        <v>101</v>
      </c>
      <c r="P783" s="19">
        <v>26</v>
      </c>
      <c r="Q783" s="19">
        <v>10</v>
      </c>
      <c r="R783" s="19">
        <v>41</v>
      </c>
      <c r="S783" s="19">
        <v>116</v>
      </c>
      <c r="T783" s="19">
        <v>17</v>
      </c>
      <c r="U783" s="19">
        <v>59</v>
      </c>
      <c r="W783" s="19">
        <v>28</v>
      </c>
      <c r="X783" s="19">
        <v>78</v>
      </c>
      <c r="Y783" s="19">
        <v>21</v>
      </c>
      <c r="Z783" s="19">
        <v>26</v>
      </c>
      <c r="AA783" s="19">
        <v>66</v>
      </c>
      <c r="AB783" s="19">
        <v>107</v>
      </c>
      <c r="AC783" s="19">
        <v>35</v>
      </c>
      <c r="AD783" s="19">
        <v>36</v>
      </c>
      <c r="AE783" s="19">
        <v>9</v>
      </c>
      <c r="AG783" s="19">
        <v>67</v>
      </c>
      <c r="AH783" s="19">
        <v>87</v>
      </c>
      <c r="AI783" s="19">
        <v>88</v>
      </c>
      <c r="AJ783" s="19">
        <v>57</v>
      </c>
      <c r="AK783" s="19">
        <v>77</v>
      </c>
      <c r="AL783" s="19">
        <v>3</v>
      </c>
      <c r="AM783" s="19">
        <v>28</v>
      </c>
    </row>
    <row r="784" spans="2:39" ht="16" x14ac:dyDescent="0.2">
      <c r="B784" s="20" t="s">
        <v>237</v>
      </c>
      <c r="C784" s="21">
        <v>0.1227726780996944</v>
      </c>
      <c r="D784" s="21">
        <v>0.1242298724968907</v>
      </c>
      <c r="E784" s="21">
        <v>9.3405827473300979E-2</v>
      </c>
      <c r="F784" s="21">
        <v>8.6198285628002677E-2</v>
      </c>
      <c r="G784" s="21">
        <v>0.1054973090811437</v>
      </c>
      <c r="H784" s="21">
        <v>0.13565248090209209</v>
      </c>
      <c r="I784" s="21">
        <v>0.17172174920352101</v>
      </c>
      <c r="K784" s="21">
        <v>0.12770764597936191</v>
      </c>
      <c r="L784" s="21">
        <v>0.1193782341440381</v>
      </c>
      <c r="N784" s="21">
        <v>0.11523794923241901</v>
      </c>
      <c r="O784" s="21">
        <v>0.2384994391620324</v>
      </c>
      <c r="P784" s="21">
        <v>0</v>
      </c>
      <c r="Q784" s="21">
        <v>7.1075987682754874E-2</v>
      </c>
      <c r="R784" s="21">
        <v>4.6437588703437553E-2</v>
      </c>
      <c r="S784" s="21">
        <v>9.7574708882799149E-2</v>
      </c>
      <c r="T784" s="21">
        <v>0</v>
      </c>
      <c r="U784" s="21">
        <v>0.1298134551882987</v>
      </c>
      <c r="W784" s="21">
        <v>5.9231345257744233E-2</v>
      </c>
      <c r="X784" s="21">
        <v>0.38375955686550067</v>
      </c>
      <c r="Y784" s="21">
        <v>0</v>
      </c>
      <c r="Z784" s="21">
        <v>0.1119147327593729</v>
      </c>
      <c r="AA784" s="21">
        <v>5.9483601650642322E-2</v>
      </c>
      <c r="AB784" s="21">
        <v>6.994902124324795E-2</v>
      </c>
      <c r="AC784" s="21">
        <v>7.6579080378168282E-2</v>
      </c>
      <c r="AD784" s="21">
        <v>3.8476209919985939E-2</v>
      </c>
      <c r="AE784" s="21">
        <v>0</v>
      </c>
      <c r="AG784" s="21">
        <v>0.1146978120696463</v>
      </c>
      <c r="AH784" s="21">
        <v>0.1419833786820128</v>
      </c>
      <c r="AI784" s="21">
        <v>0.15434741850768269</v>
      </c>
      <c r="AJ784" s="21">
        <v>9.8334440192438699E-2</v>
      </c>
      <c r="AK784" s="21">
        <v>8.8090617239334174E-2</v>
      </c>
      <c r="AL784" s="21">
        <v>0.35090186250455041</v>
      </c>
      <c r="AM784" s="21">
        <v>0.1054855447697164</v>
      </c>
    </row>
    <row r="785" spans="2:39" ht="16" x14ac:dyDescent="0.2">
      <c r="B785" s="20" t="s">
        <v>238</v>
      </c>
      <c r="C785" s="21">
        <v>0.20462270740910571</v>
      </c>
      <c r="D785" s="21">
        <v>0.1631120858299524</v>
      </c>
      <c r="E785" s="21">
        <v>0.33912230412275862</v>
      </c>
      <c r="F785" s="21">
        <v>0.21985599238727971</v>
      </c>
      <c r="G785" s="21">
        <v>0.20715021315423399</v>
      </c>
      <c r="H785" s="21">
        <v>0.1552332886385088</v>
      </c>
      <c r="I785" s="21">
        <v>0.14877914972934539</v>
      </c>
      <c r="K785" s="21">
        <v>0.18789826389287831</v>
      </c>
      <c r="L785" s="21">
        <v>0.2223782104979217</v>
      </c>
      <c r="N785" s="21">
        <v>0.16678500246267769</v>
      </c>
      <c r="O785" s="21">
        <v>0.23119292590458931</v>
      </c>
      <c r="P785" s="21">
        <v>0.32785104095314049</v>
      </c>
      <c r="Q785" s="21">
        <v>0.38492737965928697</v>
      </c>
      <c r="R785" s="21">
        <v>5.4714381244032419E-2</v>
      </c>
      <c r="S785" s="21">
        <v>0.2353302170102648</v>
      </c>
      <c r="T785" s="21">
        <v>0.18259405582255869</v>
      </c>
      <c r="U785" s="21">
        <v>0.14758573637915209</v>
      </c>
      <c r="W785" s="21">
        <v>0.1402441299115314</v>
      </c>
      <c r="X785" s="21">
        <v>0.32182646874048321</v>
      </c>
      <c r="Y785" s="21">
        <v>0.39274979299713292</v>
      </c>
      <c r="Z785" s="21">
        <v>0.26896862358671658</v>
      </c>
      <c r="AA785" s="21">
        <v>6.2401889743466138E-2</v>
      </c>
      <c r="AB785" s="21">
        <v>0.2276364697013947</v>
      </c>
      <c r="AC785" s="21">
        <v>0.12557468139026251</v>
      </c>
      <c r="AD785" s="21">
        <v>0.1168476032854219</v>
      </c>
      <c r="AE785" s="21">
        <v>0.19295119073119249</v>
      </c>
      <c r="AG785" s="21">
        <v>0.2339325384903104</v>
      </c>
      <c r="AH785" s="21">
        <v>0.1015711596606752</v>
      </c>
      <c r="AI785" s="21">
        <v>0.25979765633594559</v>
      </c>
      <c r="AJ785" s="21">
        <v>0.27789106984107248</v>
      </c>
      <c r="AK785" s="21">
        <v>0.2032040112086268</v>
      </c>
      <c r="AL785" s="21">
        <v>0</v>
      </c>
      <c r="AM785" s="21">
        <v>0.15517750167766059</v>
      </c>
    </row>
    <row r="786" spans="2:39" ht="16" x14ac:dyDescent="0.2">
      <c r="B786" s="20" t="s">
        <v>239</v>
      </c>
      <c r="C786" s="21">
        <v>0.29125501104680152</v>
      </c>
      <c r="D786" s="21">
        <v>7.7285501298835449E-2</v>
      </c>
      <c r="E786" s="21">
        <v>0.1792310696224394</v>
      </c>
      <c r="F786" s="21">
        <v>0.31858674556774358</v>
      </c>
      <c r="G786" s="21">
        <v>0.33382731490074757</v>
      </c>
      <c r="H786" s="21">
        <v>0.34542643237003628</v>
      </c>
      <c r="I786" s="21">
        <v>0.38455747803549412</v>
      </c>
      <c r="K786" s="21">
        <v>0.30224949168551329</v>
      </c>
      <c r="L786" s="21">
        <v>0.28387123530545377</v>
      </c>
      <c r="N786" s="21">
        <v>0.31816026144311349</v>
      </c>
      <c r="O786" s="21">
        <v>0.37925024583304678</v>
      </c>
      <c r="P786" s="21">
        <v>0.24469909016461269</v>
      </c>
      <c r="Q786" s="21">
        <v>0.2982036604007971</v>
      </c>
      <c r="R786" s="21">
        <v>0.35400224067705699</v>
      </c>
      <c r="S786" s="21">
        <v>0.25033453258646421</v>
      </c>
      <c r="T786" s="21">
        <v>7.5140742856930468E-2</v>
      </c>
      <c r="U786" s="21">
        <v>0.2421891723418565</v>
      </c>
      <c r="W786" s="21">
        <v>0.43427578085251378</v>
      </c>
      <c r="X786" s="21">
        <v>0.2340094012035652</v>
      </c>
      <c r="Y786" s="21">
        <v>0.24536870820642989</v>
      </c>
      <c r="Z786" s="21">
        <v>0.25178584955648708</v>
      </c>
      <c r="AA786" s="21">
        <v>0.34701384895304921</v>
      </c>
      <c r="AB786" s="21">
        <v>0.30983504330613482</v>
      </c>
      <c r="AC786" s="21">
        <v>0.28605839369388381</v>
      </c>
      <c r="AD786" s="21">
        <v>0.2558062013305013</v>
      </c>
      <c r="AE786" s="21">
        <v>8.2352348002887502E-2</v>
      </c>
      <c r="AG786" s="21">
        <v>0.22911630431736621</v>
      </c>
      <c r="AH786" s="21">
        <v>0.3625664005550352</v>
      </c>
      <c r="AI786" s="21">
        <v>0.29017103550664042</v>
      </c>
      <c r="AJ786" s="21">
        <v>0.24579829884048049</v>
      </c>
      <c r="AK786" s="21">
        <v>0.326367850845874</v>
      </c>
      <c r="AL786" s="21">
        <v>0.64909813749544965</v>
      </c>
      <c r="AM786" s="21">
        <v>0.18249639934527151</v>
      </c>
    </row>
    <row r="787" spans="2:39" ht="16" x14ac:dyDescent="0.2">
      <c r="B787" s="20" t="s">
        <v>240</v>
      </c>
      <c r="C787" s="21">
        <v>0.1172002551396048</v>
      </c>
      <c r="D787" s="21">
        <v>0.23287973685943139</v>
      </c>
      <c r="E787" s="21">
        <v>0.15427051689495899</v>
      </c>
      <c r="F787" s="21">
        <v>8.5643089441369807E-2</v>
      </c>
      <c r="G787" s="21">
        <v>7.0722972062683673E-2</v>
      </c>
      <c r="H787" s="21">
        <v>0.1047367049805264</v>
      </c>
      <c r="I787" s="21">
        <v>9.9309256168330723E-2</v>
      </c>
      <c r="K787" s="21">
        <v>0.1165690846339246</v>
      </c>
      <c r="L787" s="21">
        <v>0.1089007094825588</v>
      </c>
      <c r="N787" s="21">
        <v>0.1116322925732089</v>
      </c>
      <c r="O787" s="21">
        <v>5.6989025411764198E-2</v>
      </c>
      <c r="P787" s="21">
        <v>0.30628775722400159</v>
      </c>
      <c r="Q787" s="21">
        <v>0.17471698457440599</v>
      </c>
      <c r="R787" s="21">
        <v>0.1640271443157707</v>
      </c>
      <c r="S787" s="21">
        <v>0.1065510636269565</v>
      </c>
      <c r="T787" s="21">
        <v>0.12184118428554611</v>
      </c>
      <c r="U787" s="21">
        <v>0.117228134719676</v>
      </c>
      <c r="W787" s="21">
        <v>9.4563632790386695E-2</v>
      </c>
      <c r="X787" s="21">
        <v>3.8028378541158113E-2</v>
      </c>
      <c r="Y787" s="21">
        <v>0.33875337292762397</v>
      </c>
      <c r="Z787" s="21">
        <v>9.4677987281546805E-2</v>
      </c>
      <c r="AA787" s="21">
        <v>0.1258836096506141</v>
      </c>
      <c r="AB787" s="21">
        <v>0.11246242708649209</v>
      </c>
      <c r="AC787" s="21">
        <v>0.1391212853004149</v>
      </c>
      <c r="AD787" s="21">
        <v>0.13769617734172401</v>
      </c>
      <c r="AE787" s="21">
        <v>0.23988295798388051</v>
      </c>
      <c r="AG787" s="21">
        <v>0.12607666634591269</v>
      </c>
      <c r="AH787" s="21">
        <v>8.0853888113163255E-2</v>
      </c>
      <c r="AI787" s="21">
        <v>0.13054324913357829</v>
      </c>
      <c r="AJ787" s="21">
        <v>7.3677803631625752E-2</v>
      </c>
      <c r="AK787" s="21">
        <v>0.16928261125357591</v>
      </c>
      <c r="AL787" s="21">
        <v>0</v>
      </c>
      <c r="AM787" s="21">
        <v>0.12435059701488391</v>
      </c>
    </row>
    <row r="788" spans="2:39" ht="16" x14ac:dyDescent="0.2">
      <c r="B788" s="20" t="s">
        <v>241</v>
      </c>
      <c r="C788" s="21">
        <v>0.16175655255759569</v>
      </c>
      <c r="D788" s="21">
        <v>0.1128514913434181</v>
      </c>
      <c r="E788" s="21">
        <v>0.13623144071588339</v>
      </c>
      <c r="F788" s="21">
        <v>0.19996670069186209</v>
      </c>
      <c r="G788" s="21">
        <v>0.1725181703874995</v>
      </c>
      <c r="H788" s="21">
        <v>0.2081375487751525</v>
      </c>
      <c r="I788" s="21">
        <v>0.13634307814960669</v>
      </c>
      <c r="K788" s="21">
        <v>0.21284186593245949</v>
      </c>
      <c r="L788" s="21">
        <v>0.11544656819505029</v>
      </c>
      <c r="N788" s="21">
        <v>0.26926651594247553</v>
      </c>
      <c r="O788" s="21">
        <v>6.9082906315176704E-2</v>
      </c>
      <c r="P788" s="21">
        <v>5.469282142052178E-2</v>
      </c>
      <c r="Q788" s="21">
        <v>7.1075987682754874E-2</v>
      </c>
      <c r="R788" s="21">
        <v>0.34008803805666432</v>
      </c>
      <c r="S788" s="21">
        <v>0.20862109370857121</v>
      </c>
      <c r="T788" s="21">
        <v>0</v>
      </c>
      <c r="U788" s="21">
        <v>0.14739316029775801</v>
      </c>
      <c r="W788" s="21">
        <v>0.2351298996808576</v>
      </c>
      <c r="X788" s="21">
        <v>0</v>
      </c>
      <c r="Y788" s="21">
        <v>2.3128125868813309E-2</v>
      </c>
      <c r="Z788" s="21">
        <v>0.14568406767281161</v>
      </c>
      <c r="AA788" s="21">
        <v>0.36955021393223869</v>
      </c>
      <c r="AB788" s="21">
        <v>0.1919965370852097</v>
      </c>
      <c r="AC788" s="21">
        <v>9.9381874471983836E-2</v>
      </c>
      <c r="AD788" s="21">
        <v>5.804923329668326E-2</v>
      </c>
      <c r="AE788" s="21">
        <v>0.48481350328203959</v>
      </c>
      <c r="AG788" s="21">
        <v>0.18101192178652439</v>
      </c>
      <c r="AH788" s="21">
        <v>0.2019852723055473</v>
      </c>
      <c r="AI788" s="21">
        <v>0.1651406405161529</v>
      </c>
      <c r="AJ788" s="21">
        <v>0.16371366462070991</v>
      </c>
      <c r="AK788" s="21">
        <v>8.885726073066183E-2</v>
      </c>
      <c r="AL788" s="21">
        <v>0</v>
      </c>
      <c r="AM788" s="21">
        <v>0.19138436855479771</v>
      </c>
    </row>
    <row r="789" spans="2:39" ht="16" x14ac:dyDescent="0.2">
      <c r="B789" s="20" t="s">
        <v>145</v>
      </c>
      <c r="C789" s="21">
        <v>0.1023927957471977</v>
      </c>
      <c r="D789" s="21">
        <v>0.28964131217147182</v>
      </c>
      <c r="E789" s="21">
        <v>9.7738841170659063E-2</v>
      </c>
      <c r="F789" s="21">
        <v>8.9749186283741927E-2</v>
      </c>
      <c r="G789" s="21">
        <v>0.11028402041369161</v>
      </c>
      <c r="H789" s="21">
        <v>5.0813544333683992E-2</v>
      </c>
      <c r="I789" s="21">
        <v>5.9289288713702037E-2</v>
      </c>
      <c r="K789" s="21">
        <v>5.2733647875862148E-2</v>
      </c>
      <c r="L789" s="21">
        <v>0.15002504237497741</v>
      </c>
      <c r="N789" s="21">
        <v>1.8917978346105261E-2</v>
      </c>
      <c r="O789" s="21">
        <v>2.4985457373390672E-2</v>
      </c>
      <c r="P789" s="21">
        <v>6.6469290237723327E-2</v>
      </c>
      <c r="Q789" s="21">
        <v>0</v>
      </c>
      <c r="R789" s="21">
        <v>4.0730607003038273E-2</v>
      </c>
      <c r="S789" s="21">
        <v>0.1015883841849442</v>
      </c>
      <c r="T789" s="21">
        <v>0.62042401703496486</v>
      </c>
      <c r="U789" s="21">
        <v>0.21579034107325881</v>
      </c>
      <c r="W789" s="21">
        <v>3.6555211506966313E-2</v>
      </c>
      <c r="X789" s="21">
        <v>2.2376194649292878E-2</v>
      </c>
      <c r="Y789" s="21">
        <v>0</v>
      </c>
      <c r="Z789" s="21">
        <v>0.126968739143065</v>
      </c>
      <c r="AA789" s="21">
        <v>3.5666836069989473E-2</v>
      </c>
      <c r="AB789" s="21">
        <v>8.8120501577520882E-2</v>
      </c>
      <c r="AC789" s="21">
        <v>0.27328468476528639</v>
      </c>
      <c r="AD789" s="21">
        <v>0.39312457482568369</v>
      </c>
      <c r="AE789" s="21">
        <v>0</v>
      </c>
      <c r="AG789" s="21">
        <v>0.11516475699024011</v>
      </c>
      <c r="AH789" s="21">
        <v>0.1110399006835662</v>
      </c>
      <c r="AI789" s="21">
        <v>0</v>
      </c>
      <c r="AJ789" s="21">
        <v>0.1405847228736726</v>
      </c>
      <c r="AK789" s="21">
        <v>0.1241976487219271</v>
      </c>
      <c r="AL789" s="21">
        <v>0</v>
      </c>
      <c r="AM789" s="21">
        <v>0.24110558863766979</v>
      </c>
    </row>
    <row r="791" spans="2:39" ht="112" x14ac:dyDescent="0.2">
      <c r="B791" s="17" t="s">
        <v>242</v>
      </c>
    </row>
    <row r="792" spans="2:39" ht="16" x14ac:dyDescent="0.2">
      <c r="B792" s="18" t="s">
        <v>18</v>
      </c>
    </row>
    <row r="793" spans="2:39" x14ac:dyDescent="0.2">
      <c r="B793" s="13" t="s">
        <v>53</v>
      </c>
      <c r="C793" s="19">
        <v>406</v>
      </c>
      <c r="D793" s="19">
        <v>16</v>
      </c>
      <c r="E793" s="19">
        <v>63</v>
      </c>
      <c r="F793" s="19">
        <v>86</v>
      </c>
      <c r="G793" s="19">
        <v>73</v>
      </c>
      <c r="H793" s="19">
        <v>87</v>
      </c>
      <c r="I793" s="19">
        <v>81</v>
      </c>
      <c r="K793" s="19">
        <v>185</v>
      </c>
      <c r="L793" s="19">
        <v>219</v>
      </c>
      <c r="N793" s="19">
        <v>33</v>
      </c>
      <c r="O793" s="19">
        <v>99</v>
      </c>
      <c r="P793" s="19">
        <v>23</v>
      </c>
      <c r="Q793" s="19">
        <v>12</v>
      </c>
      <c r="R793" s="19">
        <v>38</v>
      </c>
      <c r="S793" s="19">
        <v>132</v>
      </c>
      <c r="T793" s="19">
        <v>15</v>
      </c>
      <c r="U793" s="19">
        <v>54</v>
      </c>
      <c r="W793" s="19">
        <v>28</v>
      </c>
      <c r="X793" s="19">
        <v>72</v>
      </c>
      <c r="Y793" s="19">
        <v>18</v>
      </c>
      <c r="Z793" s="19">
        <v>21</v>
      </c>
      <c r="AA793" s="19">
        <v>69</v>
      </c>
      <c r="AB793" s="19">
        <v>124</v>
      </c>
      <c r="AC793" s="19">
        <v>27</v>
      </c>
      <c r="AD793" s="19">
        <v>40</v>
      </c>
      <c r="AE793" s="19">
        <v>7</v>
      </c>
      <c r="AG793" s="19">
        <v>74</v>
      </c>
      <c r="AH793" s="19">
        <v>89</v>
      </c>
      <c r="AI793" s="19">
        <v>84</v>
      </c>
      <c r="AJ793" s="19">
        <v>54</v>
      </c>
      <c r="AK793" s="19">
        <v>73</v>
      </c>
      <c r="AL793" s="19">
        <v>3</v>
      </c>
      <c r="AM793" s="19">
        <v>29</v>
      </c>
    </row>
    <row r="794" spans="2:39" x14ac:dyDescent="0.2">
      <c r="B794" s="15" t="s">
        <v>54</v>
      </c>
      <c r="C794" s="19">
        <v>406</v>
      </c>
      <c r="D794" s="19">
        <v>44</v>
      </c>
      <c r="E794" s="19">
        <v>69</v>
      </c>
      <c r="F794" s="19">
        <v>69</v>
      </c>
      <c r="G794" s="19">
        <v>62</v>
      </c>
      <c r="H794" s="19">
        <v>65</v>
      </c>
      <c r="I794" s="19">
        <v>96</v>
      </c>
      <c r="K794" s="19">
        <v>196</v>
      </c>
      <c r="L794" s="19">
        <v>208</v>
      </c>
      <c r="N794" s="19">
        <v>37</v>
      </c>
      <c r="O794" s="19">
        <v>101</v>
      </c>
      <c r="P794" s="19">
        <v>26</v>
      </c>
      <c r="Q794" s="19">
        <v>10</v>
      </c>
      <c r="R794" s="19">
        <v>41</v>
      </c>
      <c r="S794" s="19">
        <v>116</v>
      </c>
      <c r="T794" s="19">
        <v>17</v>
      </c>
      <c r="U794" s="19">
        <v>59</v>
      </c>
      <c r="W794" s="19">
        <v>28</v>
      </c>
      <c r="X794" s="19">
        <v>78</v>
      </c>
      <c r="Y794" s="19">
        <v>21</v>
      </c>
      <c r="Z794" s="19">
        <v>26</v>
      </c>
      <c r="AA794" s="19">
        <v>66</v>
      </c>
      <c r="AB794" s="19">
        <v>107</v>
      </c>
      <c r="AC794" s="19">
        <v>35</v>
      </c>
      <c r="AD794" s="19">
        <v>36</v>
      </c>
      <c r="AE794" s="19">
        <v>9</v>
      </c>
      <c r="AG794" s="19">
        <v>67</v>
      </c>
      <c r="AH794" s="19">
        <v>87</v>
      </c>
      <c r="AI794" s="19">
        <v>88</v>
      </c>
      <c r="AJ794" s="19">
        <v>57</v>
      </c>
      <c r="AK794" s="19">
        <v>77</v>
      </c>
      <c r="AL794" s="19">
        <v>3</v>
      </c>
      <c r="AM794" s="19">
        <v>28</v>
      </c>
    </row>
    <row r="795" spans="2:39" ht="16" x14ac:dyDescent="0.2">
      <c r="B795" s="20" t="s">
        <v>237</v>
      </c>
      <c r="C795" s="21">
        <v>4.471528791272053E-2</v>
      </c>
      <c r="D795" s="21">
        <v>0.1017431895996702</v>
      </c>
      <c r="E795" s="21">
        <v>4.7465833501354138E-2</v>
      </c>
      <c r="F795" s="21">
        <v>3.4523009629829508E-2</v>
      </c>
      <c r="G795" s="21">
        <v>1.1564901495013781E-2</v>
      </c>
      <c r="H795" s="21">
        <v>2.5846415830690889E-2</v>
      </c>
      <c r="I795" s="21">
        <v>5.8348273512369341E-2</v>
      </c>
      <c r="K795" s="21">
        <v>6.1863280890940342E-2</v>
      </c>
      <c r="L795" s="21">
        <v>2.9073732744683459E-2</v>
      </c>
      <c r="N795" s="21">
        <v>2.294502916604519E-2</v>
      </c>
      <c r="O795" s="21">
        <v>9.7147574599250608E-2</v>
      </c>
      <c r="P795" s="21">
        <v>3.0221246643442182E-2</v>
      </c>
      <c r="Q795" s="21">
        <v>0</v>
      </c>
      <c r="R795" s="21">
        <v>2.9683421898471288E-2</v>
      </c>
      <c r="S795" s="21">
        <v>2.2124328791292509E-2</v>
      </c>
      <c r="T795" s="21">
        <v>0.1309786634171515</v>
      </c>
      <c r="U795" s="21">
        <v>1.2255915830471651E-2</v>
      </c>
      <c r="W795" s="21">
        <v>3.3473486769801747E-2</v>
      </c>
      <c r="X795" s="21">
        <v>0.14554263676740789</v>
      </c>
      <c r="Y795" s="21">
        <v>0</v>
      </c>
      <c r="Z795" s="21">
        <v>0</v>
      </c>
      <c r="AA795" s="21">
        <v>2.466832396867117E-2</v>
      </c>
      <c r="AB795" s="21">
        <v>1.267278933007405E-2</v>
      </c>
      <c r="AC795" s="21">
        <v>0</v>
      </c>
      <c r="AD795" s="21">
        <v>8.1742034911137046E-2</v>
      </c>
      <c r="AE795" s="21">
        <v>0</v>
      </c>
      <c r="AG795" s="21">
        <v>3.2065641129670218E-2</v>
      </c>
      <c r="AH795" s="21">
        <v>2.6301032438691151E-2</v>
      </c>
      <c r="AI795" s="21">
        <v>5.4674196916058793E-2</v>
      </c>
      <c r="AJ795" s="21">
        <v>4.1730641694376812E-2</v>
      </c>
      <c r="AK795" s="21">
        <v>3.5994675652422342E-2</v>
      </c>
      <c r="AL795" s="21">
        <v>0</v>
      </c>
      <c r="AM795" s="21">
        <v>0.13697676836490799</v>
      </c>
    </row>
    <row r="796" spans="2:39" ht="16" x14ac:dyDescent="0.2">
      <c r="B796" s="20" t="s">
        <v>238</v>
      </c>
      <c r="C796" s="21">
        <v>0.10879199036385589</v>
      </c>
      <c r="D796" s="21">
        <v>0</v>
      </c>
      <c r="E796" s="21">
        <v>0.26306317533005102</v>
      </c>
      <c r="F796" s="21">
        <v>0.1343445066776992</v>
      </c>
      <c r="G796" s="21">
        <v>5.9842844034033817E-2</v>
      </c>
      <c r="H796" s="21">
        <v>4.7513954212015569E-2</v>
      </c>
      <c r="I796" s="21">
        <v>0.1035490373269041</v>
      </c>
      <c r="K796" s="21">
        <v>9.1448216872988347E-2</v>
      </c>
      <c r="L796" s="21">
        <v>0.12616344417340769</v>
      </c>
      <c r="N796" s="21">
        <v>2.789769809572281E-2</v>
      </c>
      <c r="O796" s="21">
        <v>0.21447910074834309</v>
      </c>
      <c r="P796" s="21">
        <v>0.16913319925033979</v>
      </c>
      <c r="Q796" s="21">
        <v>0.26801404649659127</v>
      </c>
      <c r="R796" s="21">
        <v>3.047306978601336E-2</v>
      </c>
      <c r="S796" s="21">
        <v>9.7392359565096939E-2</v>
      </c>
      <c r="T796" s="21">
        <v>0</v>
      </c>
      <c r="U796" s="21">
        <v>3.2442081480498063E-2</v>
      </c>
      <c r="W796" s="21">
        <v>0</v>
      </c>
      <c r="X796" s="21">
        <v>0.22626347329202209</v>
      </c>
      <c r="Y796" s="21">
        <v>9.1363903727278775E-2</v>
      </c>
      <c r="Z796" s="21">
        <v>0.18792166721696929</v>
      </c>
      <c r="AA796" s="21">
        <v>7.375460484140145E-2</v>
      </c>
      <c r="AB796" s="21">
        <v>0.10308022416425359</v>
      </c>
      <c r="AC796" s="21">
        <v>5.0228403710700982E-2</v>
      </c>
      <c r="AD796" s="21">
        <v>3.9175044485011613E-2</v>
      </c>
      <c r="AE796" s="21">
        <v>8.2352348002887502E-2</v>
      </c>
      <c r="AG796" s="21">
        <v>5.100706392125242E-2</v>
      </c>
      <c r="AH796" s="21">
        <v>6.3763726482516866E-2</v>
      </c>
      <c r="AI796" s="21">
        <v>0.1569223154644164</v>
      </c>
      <c r="AJ796" s="21">
        <v>0.22420722936036111</v>
      </c>
      <c r="AK796" s="21">
        <v>6.8356477856794523E-2</v>
      </c>
      <c r="AL796" s="21">
        <v>0.7769632331763795</v>
      </c>
      <c r="AM796" s="21">
        <v>4.7047162373922043E-2</v>
      </c>
    </row>
    <row r="797" spans="2:39" ht="16" x14ac:dyDescent="0.2">
      <c r="B797" s="20" t="s">
        <v>239</v>
      </c>
      <c r="C797" s="21">
        <v>0.36283052690340017</v>
      </c>
      <c r="D797" s="21">
        <v>0.27696641180057169</v>
      </c>
      <c r="E797" s="21">
        <v>0.240088067159063</v>
      </c>
      <c r="F797" s="21">
        <v>0.28567330164662857</v>
      </c>
      <c r="G797" s="21">
        <v>0.4252378347494557</v>
      </c>
      <c r="H797" s="21">
        <v>0.40752673897616709</v>
      </c>
      <c r="I797" s="21">
        <v>0.47397650921778151</v>
      </c>
      <c r="K797" s="21">
        <v>0.41902966881257842</v>
      </c>
      <c r="L797" s="21">
        <v>0.31374692907197138</v>
      </c>
      <c r="N797" s="21">
        <v>0.33695204159944692</v>
      </c>
      <c r="O797" s="21">
        <v>0.42124431112063038</v>
      </c>
      <c r="P797" s="21">
        <v>0.44364467899444388</v>
      </c>
      <c r="Q797" s="21">
        <v>0.15178349476988701</v>
      </c>
      <c r="R797" s="21">
        <v>0.34624389249676402</v>
      </c>
      <c r="S797" s="21">
        <v>0.33975755479591663</v>
      </c>
      <c r="T797" s="21">
        <v>0.17390804380384639</v>
      </c>
      <c r="U797" s="21">
        <v>0.38819963370442973</v>
      </c>
      <c r="W797" s="21">
        <v>0.5029650523424668</v>
      </c>
      <c r="X797" s="21">
        <v>0.40269547724604587</v>
      </c>
      <c r="Y797" s="21">
        <v>0.55668133839268563</v>
      </c>
      <c r="Z797" s="21">
        <v>0.2097722242686664</v>
      </c>
      <c r="AA797" s="21">
        <v>0.37538334187764538</v>
      </c>
      <c r="AB797" s="21">
        <v>0.38001619366162298</v>
      </c>
      <c r="AC797" s="21">
        <v>0.21879117270115181</v>
      </c>
      <c r="AD797" s="21">
        <v>0.211575960464358</v>
      </c>
      <c r="AE797" s="21">
        <v>0.43283414871507297</v>
      </c>
      <c r="AG797" s="21">
        <v>0.38805580229163628</v>
      </c>
      <c r="AH797" s="21">
        <v>0.43742009603228249</v>
      </c>
      <c r="AI797" s="21">
        <v>0.36773036273591969</v>
      </c>
      <c r="AJ797" s="21">
        <v>0.3058742947105359</v>
      </c>
      <c r="AK797" s="21">
        <v>0.3642055227753811</v>
      </c>
      <c r="AL797" s="21">
        <v>0</v>
      </c>
      <c r="AM797" s="21">
        <v>0.19939806697853971</v>
      </c>
    </row>
    <row r="798" spans="2:39" ht="16" x14ac:dyDescent="0.2">
      <c r="B798" s="20" t="s">
        <v>240</v>
      </c>
      <c r="C798" s="21">
        <v>7.0440691600324359E-2</v>
      </c>
      <c r="D798" s="21">
        <v>0</v>
      </c>
      <c r="E798" s="21">
        <v>0.1050265283669555</v>
      </c>
      <c r="F798" s="21">
        <v>9.7594836933088513E-2</v>
      </c>
      <c r="G798" s="21">
        <v>7.6154448822181212E-2</v>
      </c>
      <c r="H798" s="21">
        <v>9.4880351941836333E-2</v>
      </c>
      <c r="I798" s="21">
        <v>3.8170913971467033E-2</v>
      </c>
      <c r="K798" s="21">
        <v>6.6836255666053876E-2</v>
      </c>
      <c r="L798" s="21">
        <v>7.4532651610749984E-2</v>
      </c>
      <c r="N798" s="21">
        <v>3.339096400194301E-2</v>
      </c>
      <c r="O798" s="21">
        <v>4.4189622748717593E-2</v>
      </c>
      <c r="P798" s="21">
        <v>2.7443218747677921E-2</v>
      </c>
      <c r="Q798" s="21">
        <v>0.34146885278771888</v>
      </c>
      <c r="R798" s="21">
        <v>0.1454413914488287</v>
      </c>
      <c r="S798" s="21">
        <v>9.5289623980463964E-2</v>
      </c>
      <c r="T798" s="21">
        <v>0</v>
      </c>
      <c r="U798" s="21">
        <v>3.2585367933078993E-2</v>
      </c>
      <c r="W798" s="21">
        <v>6.4229582184983466E-2</v>
      </c>
      <c r="X798" s="21">
        <v>2.145067728692204E-2</v>
      </c>
      <c r="Y798" s="21">
        <v>7.5439735805309674E-2</v>
      </c>
      <c r="Z798" s="21">
        <v>0.16576278457954161</v>
      </c>
      <c r="AA798" s="21">
        <v>8.0401232873953191E-2</v>
      </c>
      <c r="AB798" s="21">
        <v>9.0652334100809071E-2</v>
      </c>
      <c r="AC798" s="21">
        <v>0</v>
      </c>
      <c r="AD798" s="21">
        <v>6.2481235027954933E-2</v>
      </c>
      <c r="AE798" s="21">
        <v>0.22294881436825861</v>
      </c>
      <c r="AG798" s="21">
        <v>6.4478461562279946E-2</v>
      </c>
      <c r="AH798" s="21">
        <v>4.411641308200815E-2</v>
      </c>
      <c r="AI798" s="21">
        <v>7.0329371029736076E-2</v>
      </c>
      <c r="AJ798" s="21">
        <v>3.4285051978016519E-2</v>
      </c>
      <c r="AK798" s="21">
        <v>0.10984142505658601</v>
      </c>
      <c r="AL798" s="21">
        <v>0.2230367668236205</v>
      </c>
      <c r="AM798" s="21">
        <v>0.11859167262706991</v>
      </c>
    </row>
    <row r="799" spans="2:39" ht="16" x14ac:dyDescent="0.2">
      <c r="B799" s="20" t="s">
        <v>241</v>
      </c>
      <c r="C799" s="21">
        <v>0.16271958302581749</v>
      </c>
      <c r="D799" s="21">
        <v>0.22028967512119449</v>
      </c>
      <c r="E799" s="21">
        <v>8.3087384772476708E-2</v>
      </c>
      <c r="F799" s="21">
        <v>0.16733304145896821</v>
      </c>
      <c r="G799" s="21">
        <v>0.20903342592983171</v>
      </c>
      <c r="H799" s="21">
        <v>0.19110121042541181</v>
      </c>
      <c r="I799" s="21">
        <v>0.14056701377738001</v>
      </c>
      <c r="K799" s="21">
        <v>0.20798701824746599</v>
      </c>
      <c r="L799" s="21">
        <v>0.1158335629907313</v>
      </c>
      <c r="N799" s="21">
        <v>0.36254954123860511</v>
      </c>
      <c r="O799" s="21">
        <v>2.8662741530336228E-2</v>
      </c>
      <c r="P799" s="21">
        <v>0.15933659064755901</v>
      </c>
      <c r="Q799" s="21">
        <v>7.1075987682754874E-2</v>
      </c>
      <c r="R799" s="21">
        <v>0.32723965065086408</v>
      </c>
      <c r="S799" s="21">
        <v>0.2354690407791411</v>
      </c>
      <c r="T799" s="21">
        <v>7.4689275744037331E-2</v>
      </c>
      <c r="U799" s="21">
        <v>5.3416890455033249E-2</v>
      </c>
      <c r="W799" s="21">
        <v>0.29652896160452608</v>
      </c>
      <c r="X799" s="21">
        <v>1.2287339274341551E-2</v>
      </c>
      <c r="Y799" s="21">
        <v>0.1033745438063106</v>
      </c>
      <c r="Z799" s="21">
        <v>6.3580962048719505E-2</v>
      </c>
      <c r="AA799" s="21">
        <v>0.2802576775282476</v>
      </c>
      <c r="AB799" s="21">
        <v>0.22164627310072799</v>
      </c>
      <c r="AC799" s="21">
        <v>0.13484197938582351</v>
      </c>
      <c r="AD799" s="21">
        <v>0.10113160338551611</v>
      </c>
      <c r="AE799" s="21">
        <v>0.26186468891378101</v>
      </c>
      <c r="AG799" s="21">
        <v>0.14808137238333721</v>
      </c>
      <c r="AH799" s="21">
        <v>0.21384530393709089</v>
      </c>
      <c r="AI799" s="21">
        <v>0.1104139554645179</v>
      </c>
      <c r="AJ799" s="21">
        <v>0.1995197571746771</v>
      </c>
      <c r="AK799" s="21">
        <v>0.1709161561635314</v>
      </c>
      <c r="AL799" s="21">
        <v>0</v>
      </c>
      <c r="AM799" s="21">
        <v>0.12123117610021129</v>
      </c>
    </row>
    <row r="800" spans="2:39" ht="16" x14ac:dyDescent="0.2">
      <c r="B800" s="20" t="s">
        <v>145</v>
      </c>
      <c r="C800" s="21">
        <v>0.25050192019388129</v>
      </c>
      <c r="D800" s="21">
        <v>0.40100072347856353</v>
      </c>
      <c r="E800" s="21">
        <v>0.26126901087010018</v>
      </c>
      <c r="F800" s="21">
        <v>0.28053130365378581</v>
      </c>
      <c r="G800" s="21">
        <v>0.21816654496948401</v>
      </c>
      <c r="H800" s="21">
        <v>0.23313132861387861</v>
      </c>
      <c r="I800" s="21">
        <v>0.18538825219409799</v>
      </c>
      <c r="K800" s="21">
        <v>0.15283555950997299</v>
      </c>
      <c r="L800" s="21">
        <v>0.34064967940845597</v>
      </c>
      <c r="N800" s="21">
        <v>0.21626472589823689</v>
      </c>
      <c r="O800" s="21">
        <v>0.19427664925272209</v>
      </c>
      <c r="P800" s="21">
        <v>0.1702210657165372</v>
      </c>
      <c r="Q800" s="21">
        <v>0.1676576182630477</v>
      </c>
      <c r="R800" s="21">
        <v>0.1209185737190588</v>
      </c>
      <c r="S800" s="21">
        <v>0.20996709208808881</v>
      </c>
      <c r="T800" s="21">
        <v>0.62042401703496486</v>
      </c>
      <c r="U800" s="21">
        <v>0.48110011059648849</v>
      </c>
      <c r="W800" s="21">
        <v>0.10280291709822199</v>
      </c>
      <c r="X800" s="21">
        <v>0.19176039613326029</v>
      </c>
      <c r="Y800" s="21">
        <v>0.17314047826841539</v>
      </c>
      <c r="Z800" s="21">
        <v>0.37296236188610299</v>
      </c>
      <c r="AA800" s="21">
        <v>0.16553481891008109</v>
      </c>
      <c r="AB800" s="21">
        <v>0.19193218564251249</v>
      </c>
      <c r="AC800" s="21">
        <v>0.59613844420232354</v>
      </c>
      <c r="AD800" s="21">
        <v>0.50389412172602233</v>
      </c>
      <c r="AE800" s="21">
        <v>0</v>
      </c>
      <c r="AG800" s="21">
        <v>0.31631165871182387</v>
      </c>
      <c r="AH800" s="21">
        <v>0.21455342802741029</v>
      </c>
      <c r="AI800" s="21">
        <v>0.23992979838935111</v>
      </c>
      <c r="AJ800" s="21">
        <v>0.19438302508203259</v>
      </c>
      <c r="AK800" s="21">
        <v>0.25068574249528452</v>
      </c>
      <c r="AL800" s="21">
        <v>0</v>
      </c>
      <c r="AM800" s="21">
        <v>0.37675515355534911</v>
      </c>
    </row>
    <row r="802" spans="2:39" ht="112" x14ac:dyDescent="0.2">
      <c r="B802" s="17" t="s">
        <v>243</v>
      </c>
    </row>
    <row r="803" spans="2:39" ht="16" x14ac:dyDescent="0.2">
      <c r="B803" s="18" t="s">
        <v>18</v>
      </c>
    </row>
    <row r="804" spans="2:39" x14ac:dyDescent="0.2">
      <c r="B804" s="13" t="s">
        <v>53</v>
      </c>
      <c r="C804" s="19">
        <v>406</v>
      </c>
      <c r="D804" s="19">
        <v>16</v>
      </c>
      <c r="E804" s="19">
        <v>63</v>
      </c>
      <c r="F804" s="19">
        <v>86</v>
      </c>
      <c r="G804" s="19">
        <v>73</v>
      </c>
      <c r="H804" s="19">
        <v>87</v>
      </c>
      <c r="I804" s="19">
        <v>81</v>
      </c>
      <c r="K804" s="19">
        <v>185</v>
      </c>
      <c r="L804" s="19">
        <v>219</v>
      </c>
      <c r="N804" s="19">
        <v>33</v>
      </c>
      <c r="O804" s="19">
        <v>99</v>
      </c>
      <c r="P804" s="19">
        <v>23</v>
      </c>
      <c r="Q804" s="19">
        <v>12</v>
      </c>
      <c r="R804" s="19">
        <v>38</v>
      </c>
      <c r="S804" s="19">
        <v>132</v>
      </c>
      <c r="T804" s="19">
        <v>15</v>
      </c>
      <c r="U804" s="19">
        <v>54</v>
      </c>
      <c r="W804" s="19">
        <v>28</v>
      </c>
      <c r="X804" s="19">
        <v>72</v>
      </c>
      <c r="Y804" s="19">
        <v>18</v>
      </c>
      <c r="Z804" s="19">
        <v>21</v>
      </c>
      <c r="AA804" s="19">
        <v>69</v>
      </c>
      <c r="AB804" s="19">
        <v>124</v>
      </c>
      <c r="AC804" s="19">
        <v>27</v>
      </c>
      <c r="AD804" s="19">
        <v>40</v>
      </c>
      <c r="AE804" s="19">
        <v>7</v>
      </c>
      <c r="AG804" s="19">
        <v>74</v>
      </c>
      <c r="AH804" s="19">
        <v>89</v>
      </c>
      <c r="AI804" s="19">
        <v>84</v>
      </c>
      <c r="AJ804" s="19">
        <v>54</v>
      </c>
      <c r="AK804" s="19">
        <v>73</v>
      </c>
      <c r="AL804" s="19">
        <v>3</v>
      </c>
      <c r="AM804" s="19">
        <v>29</v>
      </c>
    </row>
    <row r="805" spans="2:39" x14ac:dyDescent="0.2">
      <c r="B805" s="15" t="s">
        <v>54</v>
      </c>
      <c r="C805" s="19">
        <v>406</v>
      </c>
      <c r="D805" s="19">
        <v>44</v>
      </c>
      <c r="E805" s="19">
        <v>69</v>
      </c>
      <c r="F805" s="19">
        <v>69</v>
      </c>
      <c r="G805" s="19">
        <v>62</v>
      </c>
      <c r="H805" s="19">
        <v>65</v>
      </c>
      <c r="I805" s="19">
        <v>96</v>
      </c>
      <c r="K805" s="19">
        <v>196</v>
      </c>
      <c r="L805" s="19">
        <v>208</v>
      </c>
      <c r="N805" s="19">
        <v>37</v>
      </c>
      <c r="O805" s="19">
        <v>101</v>
      </c>
      <c r="P805" s="19">
        <v>26</v>
      </c>
      <c r="Q805" s="19">
        <v>10</v>
      </c>
      <c r="R805" s="19">
        <v>41</v>
      </c>
      <c r="S805" s="19">
        <v>116</v>
      </c>
      <c r="T805" s="19">
        <v>17</v>
      </c>
      <c r="U805" s="19">
        <v>59</v>
      </c>
      <c r="W805" s="19">
        <v>28</v>
      </c>
      <c r="X805" s="19">
        <v>78</v>
      </c>
      <c r="Y805" s="19">
        <v>21</v>
      </c>
      <c r="Z805" s="19">
        <v>26</v>
      </c>
      <c r="AA805" s="19">
        <v>66</v>
      </c>
      <c r="AB805" s="19">
        <v>107</v>
      </c>
      <c r="AC805" s="19">
        <v>35</v>
      </c>
      <c r="AD805" s="19">
        <v>36</v>
      </c>
      <c r="AE805" s="19">
        <v>9</v>
      </c>
      <c r="AG805" s="19">
        <v>67</v>
      </c>
      <c r="AH805" s="19">
        <v>87</v>
      </c>
      <c r="AI805" s="19">
        <v>88</v>
      </c>
      <c r="AJ805" s="19">
        <v>57</v>
      </c>
      <c r="AK805" s="19">
        <v>77</v>
      </c>
      <c r="AL805" s="19">
        <v>3</v>
      </c>
      <c r="AM805" s="19">
        <v>28</v>
      </c>
    </row>
    <row r="806" spans="2:39" ht="16" x14ac:dyDescent="0.2">
      <c r="B806" s="20" t="s">
        <v>237</v>
      </c>
      <c r="C806" s="21">
        <v>6.1328894363157693E-2</v>
      </c>
      <c r="D806" s="21">
        <v>0.14014647756544399</v>
      </c>
      <c r="E806" s="21">
        <v>7.188157617868185E-2</v>
      </c>
      <c r="F806" s="21">
        <v>7.6030992106789957E-2</v>
      </c>
      <c r="G806" s="21">
        <v>1.8746504986590432E-2</v>
      </c>
      <c r="H806" s="21">
        <v>1.92557114792388E-2</v>
      </c>
      <c r="I806" s="21">
        <v>6.3445544030216752E-2</v>
      </c>
      <c r="K806" s="21">
        <v>8.5502837452853073E-2</v>
      </c>
      <c r="L806" s="21">
        <v>3.926141648495754E-2</v>
      </c>
      <c r="N806" s="21">
        <v>0.14368323967864349</v>
      </c>
      <c r="O806" s="21">
        <v>0.1343050856436597</v>
      </c>
      <c r="P806" s="21">
        <v>7.4098702126625837E-2</v>
      </c>
      <c r="Q806" s="21">
        <v>0.2134985639340439</v>
      </c>
      <c r="R806" s="21">
        <v>0</v>
      </c>
      <c r="S806" s="21">
        <v>1.776338460662516E-2</v>
      </c>
      <c r="T806" s="21">
        <v>0</v>
      </c>
      <c r="U806" s="21">
        <v>0</v>
      </c>
      <c r="W806" s="21">
        <v>3.3473486769801747E-2</v>
      </c>
      <c r="X806" s="21">
        <v>0.19391635814398411</v>
      </c>
      <c r="Y806" s="21">
        <v>9.1363903727278775E-2</v>
      </c>
      <c r="Z806" s="21">
        <v>5.2749208128356102E-2</v>
      </c>
      <c r="AA806" s="21">
        <v>0</v>
      </c>
      <c r="AB806" s="21">
        <v>1.396751628165737E-2</v>
      </c>
      <c r="AC806" s="21">
        <v>9.6440590911428509E-2</v>
      </c>
      <c r="AD806" s="21">
        <v>1.917372337503969E-2</v>
      </c>
      <c r="AE806" s="21">
        <v>0</v>
      </c>
      <c r="AG806" s="21">
        <v>5.4969883944238997E-2</v>
      </c>
      <c r="AH806" s="21">
        <v>5.3275601697277013E-2</v>
      </c>
      <c r="AI806" s="21">
        <v>4.9851059782908602E-2</v>
      </c>
      <c r="AJ806" s="21">
        <v>9.4856919889232935E-2</v>
      </c>
      <c r="AK806" s="21">
        <v>6.4133906240598421E-2</v>
      </c>
      <c r="AL806" s="21">
        <v>0</v>
      </c>
      <c r="AM806" s="21">
        <v>6.7991045341014369E-2</v>
      </c>
    </row>
    <row r="807" spans="2:39" ht="16" x14ac:dyDescent="0.2">
      <c r="B807" s="20" t="s">
        <v>238</v>
      </c>
      <c r="C807" s="21">
        <v>0.13719582614891679</v>
      </c>
      <c r="D807" s="21">
        <v>0.13681993423512759</v>
      </c>
      <c r="E807" s="21">
        <v>0.19533811003127791</v>
      </c>
      <c r="F807" s="21">
        <v>0.1204454071619171</v>
      </c>
      <c r="G807" s="21">
        <v>0.12271865716639679</v>
      </c>
      <c r="H807" s="21">
        <v>9.8577287107144515E-2</v>
      </c>
      <c r="I807" s="21">
        <v>0.14360127107226259</v>
      </c>
      <c r="K807" s="21">
        <v>0.1469338240863175</v>
      </c>
      <c r="L807" s="21">
        <v>0.12943941906538831</v>
      </c>
      <c r="N807" s="21">
        <v>0.1198235388382691</v>
      </c>
      <c r="O807" s="21">
        <v>0.21997630597291409</v>
      </c>
      <c r="P807" s="21">
        <v>0.11582206127459049</v>
      </c>
      <c r="Q807" s="21">
        <v>6.2795735122651172E-2</v>
      </c>
      <c r="R807" s="21">
        <v>4.2663244919528998E-2</v>
      </c>
      <c r="S807" s="21">
        <v>0.1315939773827953</v>
      </c>
      <c r="T807" s="21">
        <v>0</v>
      </c>
      <c r="U807" s="21">
        <v>0.14348204643063731</v>
      </c>
      <c r="W807" s="21">
        <v>5.9231345257744233E-2</v>
      </c>
      <c r="X807" s="21">
        <v>0.30050576133439172</v>
      </c>
      <c r="Y807" s="21">
        <v>0.17760236115326369</v>
      </c>
      <c r="Z807" s="21">
        <v>0.36401324998039652</v>
      </c>
      <c r="AA807" s="21">
        <v>9.4737941940992929E-2</v>
      </c>
      <c r="AB807" s="21">
        <v>0.1006470652648932</v>
      </c>
      <c r="AC807" s="21">
        <v>0</v>
      </c>
      <c r="AD807" s="21">
        <v>1.1609370690276561E-2</v>
      </c>
      <c r="AE807" s="21">
        <v>0</v>
      </c>
      <c r="AG807" s="21">
        <v>0.1053408178381349</v>
      </c>
      <c r="AH807" s="21">
        <v>0.12555189038217629</v>
      </c>
      <c r="AI807" s="21">
        <v>0.16703875471403451</v>
      </c>
      <c r="AJ807" s="21">
        <v>0.1458796216666528</v>
      </c>
      <c r="AK807" s="21">
        <v>0.15467653703333381</v>
      </c>
      <c r="AL807" s="21">
        <v>0.35090186250455041</v>
      </c>
      <c r="AM807" s="21">
        <v>6.9117846896236915E-2</v>
      </c>
    </row>
    <row r="808" spans="2:39" ht="16" x14ac:dyDescent="0.2">
      <c r="B808" s="20" t="s">
        <v>239</v>
      </c>
      <c r="C808" s="21">
        <v>0.33722811123561958</v>
      </c>
      <c r="D808" s="21">
        <v>0.29302663246311189</v>
      </c>
      <c r="E808" s="21">
        <v>0.27885017139149582</v>
      </c>
      <c r="F808" s="21">
        <v>0.27729583459635659</v>
      </c>
      <c r="G808" s="21">
        <v>0.38429134284678262</v>
      </c>
      <c r="H808" s="21">
        <v>0.41319478015397282</v>
      </c>
      <c r="I808" s="21">
        <v>0.35994842230084001</v>
      </c>
      <c r="K808" s="21">
        <v>0.29311735429141073</v>
      </c>
      <c r="L808" s="21">
        <v>0.37597367696151218</v>
      </c>
      <c r="N808" s="21">
        <v>0.25308791659002211</v>
      </c>
      <c r="O808" s="21">
        <v>0.41194819892572299</v>
      </c>
      <c r="P808" s="21">
        <v>0.35539704697199842</v>
      </c>
      <c r="Q808" s="21">
        <v>0.25349641817655122</v>
      </c>
      <c r="R808" s="21">
        <v>0.1627056172462443</v>
      </c>
      <c r="S808" s="21">
        <v>0.34219519555368549</v>
      </c>
      <c r="T808" s="21">
        <v>0.40103211669147398</v>
      </c>
      <c r="U808" s="21">
        <v>0.35970642171194123</v>
      </c>
      <c r="W808" s="21">
        <v>0.3609356565215614</v>
      </c>
      <c r="X808" s="21">
        <v>0.31428190076217749</v>
      </c>
      <c r="Y808" s="21">
        <v>0.59183611911719369</v>
      </c>
      <c r="Z808" s="21">
        <v>0.1329682817616368</v>
      </c>
      <c r="AA808" s="21">
        <v>0.22238587576579169</v>
      </c>
      <c r="AB808" s="21">
        <v>0.40169648070512681</v>
      </c>
      <c r="AC808" s="21">
        <v>0.32118866514329208</v>
      </c>
      <c r="AD808" s="21">
        <v>0.38977722888444832</v>
      </c>
      <c r="AE808" s="21">
        <v>0.38047942434925158</v>
      </c>
      <c r="AG808" s="21">
        <v>0.35876321265031602</v>
      </c>
      <c r="AH808" s="21">
        <v>0.3490586279266496</v>
      </c>
      <c r="AI808" s="21">
        <v>0.37933317260730998</v>
      </c>
      <c r="AJ808" s="21">
        <v>0.34968084629488583</v>
      </c>
      <c r="AK808" s="21">
        <v>0.28530120154610272</v>
      </c>
      <c r="AL808" s="21">
        <v>0.42606137067182909</v>
      </c>
      <c r="AM808" s="21">
        <v>0.2226210793321716</v>
      </c>
    </row>
    <row r="809" spans="2:39" ht="16" x14ac:dyDescent="0.2">
      <c r="B809" s="20" t="s">
        <v>240</v>
      </c>
      <c r="C809" s="21">
        <v>9.2886610143944087E-2</v>
      </c>
      <c r="D809" s="21">
        <v>5.1482595113135937E-2</v>
      </c>
      <c r="E809" s="21">
        <v>7.1222116158243101E-2</v>
      </c>
      <c r="F809" s="21">
        <v>0.13096430756112051</v>
      </c>
      <c r="G809" s="21">
        <v>8.9141809176427042E-2</v>
      </c>
      <c r="H809" s="21">
        <v>0.10935390831471239</v>
      </c>
      <c r="I809" s="21">
        <v>9.1085931853122554E-2</v>
      </c>
      <c r="K809" s="21">
        <v>9.1888421609115145E-2</v>
      </c>
      <c r="L809" s="21">
        <v>9.4758909831738888E-2</v>
      </c>
      <c r="N809" s="21">
        <v>7.1060197271198999E-2</v>
      </c>
      <c r="O809" s="21">
        <v>9.3540670894685554E-2</v>
      </c>
      <c r="P809" s="21">
        <v>0.15476437289527339</v>
      </c>
      <c r="Q809" s="21">
        <v>8.0707507087132146E-2</v>
      </c>
      <c r="R809" s="21">
        <v>0.12414265398639859</v>
      </c>
      <c r="S809" s="21">
        <v>8.998557338736099E-2</v>
      </c>
      <c r="T809" s="21">
        <v>9.8767300946915937E-2</v>
      </c>
      <c r="U809" s="21">
        <v>6.2075984040727818E-2</v>
      </c>
      <c r="W809" s="21">
        <v>6.9146093991020979E-2</v>
      </c>
      <c r="X809" s="21">
        <v>0.1079333275174414</v>
      </c>
      <c r="Y809" s="21">
        <v>0.1160694901334505</v>
      </c>
      <c r="Z809" s="21">
        <v>0.12368189035828329</v>
      </c>
      <c r="AA809" s="21">
        <v>8.2566105723206079E-2</v>
      </c>
      <c r="AB809" s="21">
        <v>7.8020839949175053E-2</v>
      </c>
      <c r="AC809" s="21">
        <v>7.2237012046154625E-2</v>
      </c>
      <c r="AD809" s="21">
        <v>0.1290347963760228</v>
      </c>
      <c r="AE809" s="21">
        <v>8.2352348002887502E-2</v>
      </c>
      <c r="AG809" s="21">
        <v>0.1271074673350307</v>
      </c>
      <c r="AH809" s="21">
        <v>5.5026629658358438E-2</v>
      </c>
      <c r="AI809" s="21">
        <v>9.0609709415798947E-2</v>
      </c>
      <c r="AJ809" s="21">
        <v>4.2201491506173021E-2</v>
      </c>
      <c r="AK809" s="21">
        <v>0.15553135727040321</v>
      </c>
      <c r="AL809" s="21">
        <v>0</v>
      </c>
      <c r="AM809" s="21">
        <v>7.5559891354230996E-2</v>
      </c>
    </row>
    <row r="810" spans="2:39" ht="16" x14ac:dyDescent="0.2">
      <c r="B810" s="20" t="s">
        <v>241</v>
      </c>
      <c r="C810" s="21">
        <v>0.23635094042457369</v>
      </c>
      <c r="D810" s="21">
        <v>0.16433408645655409</v>
      </c>
      <c r="E810" s="21">
        <v>0.12878089749836641</v>
      </c>
      <c r="F810" s="21">
        <v>0.2692688255553729</v>
      </c>
      <c r="G810" s="21">
        <v>0.26620343626856552</v>
      </c>
      <c r="H810" s="21">
        <v>0.26594807891986733</v>
      </c>
      <c r="I810" s="21">
        <v>0.28266262751241539</v>
      </c>
      <c r="K810" s="21">
        <v>0.28274126418186951</v>
      </c>
      <c r="L810" s="21">
        <v>0.19117114358628251</v>
      </c>
      <c r="N810" s="21">
        <v>0.35125011922390881</v>
      </c>
      <c r="O810" s="21">
        <v>6.7447506933032045E-2</v>
      </c>
      <c r="P810" s="21">
        <v>0.27301018805138322</v>
      </c>
      <c r="Q810" s="21">
        <v>0.30858870737981198</v>
      </c>
      <c r="R810" s="21">
        <v>0.60506899293412075</v>
      </c>
      <c r="S810" s="21">
        <v>0.25898600534527638</v>
      </c>
      <c r="T810" s="21">
        <v>0</v>
      </c>
      <c r="U810" s="21">
        <v>0.19443653640410241</v>
      </c>
      <c r="W810" s="21">
        <v>0.42696876616414903</v>
      </c>
      <c r="X810" s="21">
        <v>2.114963278799421E-2</v>
      </c>
      <c r="Y810" s="21">
        <v>2.3128125868813309E-2</v>
      </c>
      <c r="Z810" s="21">
        <v>0.29661950658283992</v>
      </c>
      <c r="AA810" s="21">
        <v>0.53160186135319132</v>
      </c>
      <c r="AB810" s="21">
        <v>0.24125396696508281</v>
      </c>
      <c r="AC810" s="21">
        <v>0.11816131371953439</v>
      </c>
      <c r="AD810" s="21">
        <v>0.1187992253221043</v>
      </c>
      <c r="AE810" s="21">
        <v>0.53716822764786099</v>
      </c>
      <c r="AG810" s="21">
        <v>0.21631161728916309</v>
      </c>
      <c r="AH810" s="21">
        <v>0.24168167353525241</v>
      </c>
      <c r="AI810" s="21">
        <v>0.25924255457606471</v>
      </c>
      <c r="AJ810" s="21">
        <v>0.19379297680022339</v>
      </c>
      <c r="AK810" s="21">
        <v>0.21103556847837709</v>
      </c>
      <c r="AL810" s="21">
        <v>0.2230367668236205</v>
      </c>
      <c r="AM810" s="21">
        <v>0.35522789590621118</v>
      </c>
    </row>
    <row r="811" spans="2:39" ht="16" x14ac:dyDescent="0.2">
      <c r="B811" s="20" t="s">
        <v>145</v>
      </c>
      <c r="C811" s="21">
        <v>0.135009617683788</v>
      </c>
      <c r="D811" s="21">
        <v>0.21419027416662631</v>
      </c>
      <c r="E811" s="21">
        <v>0.2539271287419354</v>
      </c>
      <c r="F811" s="21">
        <v>0.1259946330184428</v>
      </c>
      <c r="G811" s="21">
        <v>0.1188982495552378</v>
      </c>
      <c r="H811" s="21">
        <v>9.3670234025064344E-2</v>
      </c>
      <c r="I811" s="21">
        <v>5.9256203231142751E-2</v>
      </c>
      <c r="K811" s="21">
        <v>9.9816298378434073E-2</v>
      </c>
      <c r="L811" s="21">
        <v>0.1693954340701205</v>
      </c>
      <c r="N811" s="21">
        <v>6.1094988397957517E-2</v>
      </c>
      <c r="O811" s="21">
        <v>7.2782231629985539E-2</v>
      </c>
      <c r="P811" s="21">
        <v>2.6907628680128581E-2</v>
      </c>
      <c r="Q811" s="21">
        <v>8.0913068299809474E-2</v>
      </c>
      <c r="R811" s="21">
        <v>6.5419490913707454E-2</v>
      </c>
      <c r="S811" s="21">
        <v>0.15947586372425671</v>
      </c>
      <c r="T811" s="21">
        <v>0.50020058236161014</v>
      </c>
      <c r="U811" s="21">
        <v>0.2402990114125913</v>
      </c>
      <c r="W811" s="21">
        <v>5.0244651295722732E-2</v>
      </c>
      <c r="X811" s="21">
        <v>6.2213019454010997E-2</v>
      </c>
      <c r="Y811" s="21">
        <v>0</v>
      </c>
      <c r="Z811" s="21">
        <v>2.996786318848739E-2</v>
      </c>
      <c r="AA811" s="21">
        <v>6.8708215216817831E-2</v>
      </c>
      <c r="AB811" s="21">
        <v>0.16441413083406489</v>
      </c>
      <c r="AC811" s="21">
        <v>0.39197241817959022</v>
      </c>
      <c r="AD811" s="21">
        <v>0.33160565535210851</v>
      </c>
      <c r="AE811" s="21">
        <v>0</v>
      </c>
      <c r="AG811" s="21">
        <v>0.1375070009431163</v>
      </c>
      <c r="AH811" s="21">
        <v>0.17540557680028609</v>
      </c>
      <c r="AI811" s="21">
        <v>5.3924748903883157E-2</v>
      </c>
      <c r="AJ811" s="21">
        <v>0.17358814384283211</v>
      </c>
      <c r="AK811" s="21">
        <v>0.12932142943118469</v>
      </c>
      <c r="AL811" s="21">
        <v>0</v>
      </c>
      <c r="AM811" s="21">
        <v>0.20948224117013489</v>
      </c>
    </row>
    <row r="813" spans="2:39" ht="112" x14ac:dyDescent="0.2">
      <c r="B813" s="17" t="s">
        <v>244</v>
      </c>
    </row>
    <row r="814" spans="2:39" ht="16" x14ac:dyDescent="0.2">
      <c r="B814" s="18" t="s">
        <v>18</v>
      </c>
    </row>
    <row r="815" spans="2:39" x14ac:dyDescent="0.2">
      <c r="B815" s="13" t="s">
        <v>53</v>
      </c>
      <c r="C815" s="19">
        <v>406</v>
      </c>
      <c r="D815" s="19">
        <v>16</v>
      </c>
      <c r="E815" s="19">
        <v>63</v>
      </c>
      <c r="F815" s="19">
        <v>86</v>
      </c>
      <c r="G815" s="19">
        <v>73</v>
      </c>
      <c r="H815" s="19">
        <v>87</v>
      </c>
      <c r="I815" s="19">
        <v>81</v>
      </c>
      <c r="K815" s="19">
        <v>185</v>
      </c>
      <c r="L815" s="19">
        <v>219</v>
      </c>
      <c r="N815" s="19">
        <v>33</v>
      </c>
      <c r="O815" s="19">
        <v>99</v>
      </c>
      <c r="P815" s="19">
        <v>23</v>
      </c>
      <c r="Q815" s="19">
        <v>12</v>
      </c>
      <c r="R815" s="19">
        <v>38</v>
      </c>
      <c r="S815" s="19">
        <v>132</v>
      </c>
      <c r="T815" s="19">
        <v>15</v>
      </c>
      <c r="U815" s="19">
        <v>54</v>
      </c>
      <c r="W815" s="19">
        <v>28</v>
      </c>
      <c r="X815" s="19">
        <v>72</v>
      </c>
      <c r="Y815" s="19">
        <v>18</v>
      </c>
      <c r="Z815" s="19">
        <v>21</v>
      </c>
      <c r="AA815" s="19">
        <v>69</v>
      </c>
      <c r="AB815" s="19">
        <v>124</v>
      </c>
      <c r="AC815" s="19">
        <v>27</v>
      </c>
      <c r="AD815" s="19">
        <v>40</v>
      </c>
      <c r="AE815" s="19">
        <v>7</v>
      </c>
      <c r="AG815" s="19">
        <v>74</v>
      </c>
      <c r="AH815" s="19">
        <v>89</v>
      </c>
      <c r="AI815" s="19">
        <v>84</v>
      </c>
      <c r="AJ815" s="19">
        <v>54</v>
      </c>
      <c r="AK815" s="19">
        <v>73</v>
      </c>
      <c r="AL815" s="19">
        <v>3</v>
      </c>
      <c r="AM815" s="19">
        <v>29</v>
      </c>
    </row>
    <row r="816" spans="2:39" x14ac:dyDescent="0.2">
      <c r="B816" s="15" t="s">
        <v>54</v>
      </c>
      <c r="C816" s="19">
        <v>406</v>
      </c>
      <c r="D816" s="19">
        <v>44</v>
      </c>
      <c r="E816" s="19">
        <v>69</v>
      </c>
      <c r="F816" s="19">
        <v>69</v>
      </c>
      <c r="G816" s="19">
        <v>62</v>
      </c>
      <c r="H816" s="19">
        <v>65</v>
      </c>
      <c r="I816" s="19">
        <v>96</v>
      </c>
      <c r="K816" s="19">
        <v>196</v>
      </c>
      <c r="L816" s="19">
        <v>208</v>
      </c>
      <c r="N816" s="19">
        <v>37</v>
      </c>
      <c r="O816" s="19">
        <v>101</v>
      </c>
      <c r="P816" s="19">
        <v>26</v>
      </c>
      <c r="Q816" s="19">
        <v>10</v>
      </c>
      <c r="R816" s="19">
        <v>41</v>
      </c>
      <c r="S816" s="19">
        <v>116</v>
      </c>
      <c r="T816" s="19">
        <v>17</v>
      </c>
      <c r="U816" s="19">
        <v>59</v>
      </c>
      <c r="W816" s="19">
        <v>28</v>
      </c>
      <c r="X816" s="19">
        <v>78</v>
      </c>
      <c r="Y816" s="19">
        <v>21</v>
      </c>
      <c r="Z816" s="19">
        <v>26</v>
      </c>
      <c r="AA816" s="19">
        <v>66</v>
      </c>
      <c r="AB816" s="19">
        <v>107</v>
      </c>
      <c r="AC816" s="19">
        <v>35</v>
      </c>
      <c r="AD816" s="19">
        <v>36</v>
      </c>
      <c r="AE816" s="19">
        <v>9</v>
      </c>
      <c r="AG816" s="19">
        <v>67</v>
      </c>
      <c r="AH816" s="19">
        <v>87</v>
      </c>
      <c r="AI816" s="19">
        <v>88</v>
      </c>
      <c r="AJ816" s="19">
        <v>57</v>
      </c>
      <c r="AK816" s="19">
        <v>77</v>
      </c>
      <c r="AL816" s="19">
        <v>3</v>
      </c>
      <c r="AM816" s="19">
        <v>28</v>
      </c>
    </row>
    <row r="817" spans="2:39" ht="16" x14ac:dyDescent="0.2">
      <c r="B817" s="20" t="s">
        <v>237</v>
      </c>
      <c r="C817" s="21">
        <v>7.9631905948978426E-2</v>
      </c>
      <c r="D817" s="21">
        <v>7.7285501298835449E-2</v>
      </c>
      <c r="E817" s="21">
        <v>0.15475608391956749</v>
      </c>
      <c r="F817" s="21">
        <v>3.4523009629829508E-2</v>
      </c>
      <c r="G817" s="21">
        <v>5.0771488830451753E-2</v>
      </c>
      <c r="H817" s="21">
        <v>2.7945602453430439E-2</v>
      </c>
      <c r="I817" s="21">
        <v>0.1133994564585665</v>
      </c>
      <c r="K817" s="21">
        <v>9.9779832371486341E-2</v>
      </c>
      <c r="L817" s="21">
        <v>6.1526858315984687E-2</v>
      </c>
      <c r="N817" s="21">
        <v>0.14198825085835451</v>
      </c>
      <c r="O817" s="21">
        <v>0.1630974073529039</v>
      </c>
      <c r="P817" s="21">
        <v>7.4098702126625837E-2</v>
      </c>
      <c r="Q817" s="21">
        <v>0.14242257625128901</v>
      </c>
      <c r="R817" s="21">
        <v>2.9683421898471288E-2</v>
      </c>
      <c r="S817" s="21">
        <v>4.6538920992088381E-2</v>
      </c>
      <c r="T817" s="21">
        <v>0</v>
      </c>
      <c r="U817" s="21">
        <v>1.2357175775503861E-2</v>
      </c>
      <c r="W817" s="21">
        <v>3.3664138721992663E-2</v>
      </c>
      <c r="X817" s="21">
        <v>0.16980091752834481</v>
      </c>
      <c r="Y817" s="21">
        <v>0.14014354134714571</v>
      </c>
      <c r="Z817" s="21">
        <v>0.16466394088772901</v>
      </c>
      <c r="AA817" s="21">
        <v>3.2154263993351653E-2</v>
      </c>
      <c r="AB817" s="21">
        <v>5.0509280502624293E-2</v>
      </c>
      <c r="AC817" s="21">
        <v>9.6440590911428509E-2</v>
      </c>
      <c r="AD817" s="21">
        <v>0</v>
      </c>
      <c r="AE817" s="21">
        <v>0</v>
      </c>
      <c r="AG817" s="21">
        <v>3.560623747225073E-2</v>
      </c>
      <c r="AH817" s="21">
        <v>6.5576401809532336E-2</v>
      </c>
      <c r="AI817" s="21">
        <v>0.11240106964197361</v>
      </c>
      <c r="AJ817" s="21">
        <v>0.13351232367719151</v>
      </c>
      <c r="AK817" s="21">
        <v>6.2121864668367888E-2</v>
      </c>
      <c r="AL817" s="21">
        <v>0.42606137067182909</v>
      </c>
      <c r="AM817" s="21">
        <v>3.0496545912312319E-2</v>
      </c>
    </row>
    <row r="818" spans="2:39" ht="16" x14ac:dyDescent="0.2">
      <c r="B818" s="20" t="s">
        <v>238</v>
      </c>
      <c r="C818" s="21">
        <v>0.115786341534625</v>
      </c>
      <c r="D818" s="21">
        <v>6.2860976266608581E-2</v>
      </c>
      <c r="E818" s="21">
        <v>0.2038329632496394</v>
      </c>
      <c r="F818" s="21">
        <v>0.16838873308726279</v>
      </c>
      <c r="G818" s="21">
        <v>9.0066687622017749E-2</v>
      </c>
      <c r="H818" s="21">
        <v>0.11862693865817379</v>
      </c>
      <c r="I818" s="21">
        <v>5.4229475467865523E-2</v>
      </c>
      <c r="K818" s="21">
        <v>0.12078887536197459</v>
      </c>
      <c r="L818" s="21">
        <v>0.11225812399611559</v>
      </c>
      <c r="N818" s="21">
        <v>2.789769809572281E-2</v>
      </c>
      <c r="O818" s="21">
        <v>0.18105503258673381</v>
      </c>
      <c r="P818" s="21">
        <v>0.2251031495933325</v>
      </c>
      <c r="Q818" s="21">
        <v>6.2795735122651172E-2</v>
      </c>
      <c r="R818" s="21">
        <v>3.8782611178897447E-2</v>
      </c>
      <c r="S818" s="21">
        <v>0.1299520217717714</v>
      </c>
      <c r="T818" s="21">
        <v>0</v>
      </c>
      <c r="U818" s="21">
        <v>7.6891079344762372E-2</v>
      </c>
      <c r="W818" s="21">
        <v>3.3473486769801747E-2</v>
      </c>
      <c r="X818" s="21">
        <v>0.27671413180744581</v>
      </c>
      <c r="Y818" s="21">
        <v>0.20359378779221171</v>
      </c>
      <c r="Z818" s="21">
        <v>0</v>
      </c>
      <c r="AA818" s="21">
        <v>4.8829790606982497E-2</v>
      </c>
      <c r="AB818" s="21">
        <v>0.11877599524392959</v>
      </c>
      <c r="AC818" s="21">
        <v>2.955631765716818E-2</v>
      </c>
      <c r="AD818" s="21">
        <v>9.2218147072295018E-2</v>
      </c>
      <c r="AE818" s="21">
        <v>0</v>
      </c>
      <c r="AG818" s="21">
        <v>0.17728921449822099</v>
      </c>
      <c r="AH818" s="21">
        <v>8.9139279089436391E-2</v>
      </c>
      <c r="AI818" s="21">
        <v>0.1036443728832671</v>
      </c>
      <c r="AJ818" s="21">
        <v>0.1601999795018107</v>
      </c>
      <c r="AK818" s="21">
        <v>8.1226941730795435E-2</v>
      </c>
      <c r="AL818" s="21">
        <v>0.35090186250455041</v>
      </c>
      <c r="AM818" s="21">
        <v>6.9117846896236915E-2</v>
      </c>
    </row>
    <row r="819" spans="2:39" ht="16" x14ac:dyDescent="0.2">
      <c r="B819" s="20" t="s">
        <v>239</v>
      </c>
      <c r="C819" s="21">
        <v>0.36032293075564092</v>
      </c>
      <c r="D819" s="21">
        <v>0.46255486048590722</v>
      </c>
      <c r="E819" s="21">
        <v>0.14955382536435821</v>
      </c>
      <c r="F819" s="21">
        <v>0.33253284190802851</v>
      </c>
      <c r="G819" s="21">
        <v>0.32766227475269749</v>
      </c>
      <c r="H819" s="21">
        <v>0.40531359197042571</v>
      </c>
      <c r="I819" s="21">
        <v>0.47426331552300521</v>
      </c>
      <c r="K819" s="21">
        <v>0.32060720944859977</v>
      </c>
      <c r="L819" s="21">
        <v>0.39719506575530411</v>
      </c>
      <c r="N819" s="21">
        <v>0.50024837880342954</v>
      </c>
      <c r="O819" s="21">
        <v>0.36154856441529398</v>
      </c>
      <c r="P819" s="21">
        <v>0.3398388907813148</v>
      </c>
      <c r="Q819" s="21">
        <v>0.3194122727541816</v>
      </c>
      <c r="R819" s="21">
        <v>0.41555610500064599</v>
      </c>
      <c r="S819" s="21">
        <v>0.25393615784396328</v>
      </c>
      <c r="T819" s="21">
        <v>0.2061194062740819</v>
      </c>
      <c r="U819" s="21">
        <v>0.50226626520899775</v>
      </c>
      <c r="W819" s="21">
        <v>0.59007022727614222</v>
      </c>
      <c r="X819" s="21">
        <v>0.34342662893803011</v>
      </c>
      <c r="Y819" s="21">
        <v>0.51128595552032086</v>
      </c>
      <c r="Z819" s="21">
        <v>0.48433664743284621</v>
      </c>
      <c r="AA819" s="21">
        <v>0.38466007077928083</v>
      </c>
      <c r="AB819" s="21">
        <v>0.26878097907147558</v>
      </c>
      <c r="AC819" s="21">
        <v>0.30747669868899807</v>
      </c>
      <c r="AD819" s="21">
        <v>0.33460415057570619</v>
      </c>
      <c r="AE819" s="21">
        <v>0.27530353873407998</v>
      </c>
      <c r="AG819" s="21">
        <v>0.25731648889047781</v>
      </c>
      <c r="AH819" s="21">
        <v>0.38472568414752212</v>
      </c>
      <c r="AI819" s="21">
        <v>0.44204462046463178</v>
      </c>
      <c r="AJ819" s="21">
        <v>0.25243257309590861</v>
      </c>
      <c r="AK819" s="21">
        <v>0.38724091635945268</v>
      </c>
      <c r="AL819" s="21">
        <v>0</v>
      </c>
      <c r="AM819" s="21">
        <v>0.45853991997688598</v>
      </c>
    </row>
    <row r="820" spans="2:39" ht="16" x14ac:dyDescent="0.2">
      <c r="B820" s="20" t="s">
        <v>240</v>
      </c>
      <c r="C820" s="21">
        <v>0.10864271517745711</v>
      </c>
      <c r="D820" s="21">
        <v>0.13162579266888649</v>
      </c>
      <c r="E820" s="21">
        <v>0.16032194470321481</v>
      </c>
      <c r="F820" s="21">
        <v>6.4594307430916167E-2</v>
      </c>
      <c r="G820" s="21">
        <v>0.1274800574019945</v>
      </c>
      <c r="H820" s="21">
        <v>8.8085113778740232E-2</v>
      </c>
      <c r="I820" s="21">
        <v>9.4774603041584721E-2</v>
      </c>
      <c r="K820" s="21">
        <v>0.10706137235906819</v>
      </c>
      <c r="L820" s="21">
        <v>0.10517563392883079</v>
      </c>
      <c r="N820" s="21">
        <v>0</v>
      </c>
      <c r="O820" s="21">
        <v>9.5270801064085031E-2</v>
      </c>
      <c r="P820" s="21">
        <v>0.12596394168925901</v>
      </c>
      <c r="Q820" s="21">
        <v>0.17987711767953041</v>
      </c>
      <c r="R820" s="21">
        <v>0.16844034101573571</v>
      </c>
      <c r="S820" s="21">
        <v>0.13568984769495501</v>
      </c>
      <c r="T820" s="21">
        <v>0.1734565766909533</v>
      </c>
      <c r="U820" s="21">
        <v>6.6503891734443835E-2</v>
      </c>
      <c r="W820" s="21">
        <v>4.1861834668362179E-2</v>
      </c>
      <c r="X820" s="21">
        <v>8.3882507248251331E-2</v>
      </c>
      <c r="Y820" s="21">
        <v>7.0632060052725279E-2</v>
      </c>
      <c r="Z820" s="21">
        <v>0.13253393447107359</v>
      </c>
      <c r="AA820" s="21">
        <v>0.13904141990960761</v>
      </c>
      <c r="AB820" s="21">
        <v>0.13867817645108041</v>
      </c>
      <c r="AC820" s="21">
        <v>4.2680694388986432E-2</v>
      </c>
      <c r="AD820" s="21">
        <v>0.10795725735716059</v>
      </c>
      <c r="AE820" s="21">
        <v>0.23988295798388051</v>
      </c>
      <c r="AG820" s="21">
        <v>0.1404662137100498</v>
      </c>
      <c r="AH820" s="21">
        <v>9.8474767997267704E-2</v>
      </c>
      <c r="AI820" s="21">
        <v>6.3771347723885055E-2</v>
      </c>
      <c r="AJ820" s="21">
        <v>5.240738940625999E-2</v>
      </c>
      <c r="AK820" s="21">
        <v>0.18915906442128369</v>
      </c>
      <c r="AL820" s="21">
        <v>0</v>
      </c>
      <c r="AM820" s="21">
        <v>0.10892678210849679</v>
      </c>
    </row>
    <row r="821" spans="2:39" ht="16" x14ac:dyDescent="0.2">
      <c r="B821" s="20" t="s">
        <v>241</v>
      </c>
      <c r="C821" s="21">
        <v>0.1999499550107133</v>
      </c>
      <c r="D821" s="21">
        <v>5.1482595113135937E-2</v>
      </c>
      <c r="E821" s="21">
        <v>0.1172081935839934</v>
      </c>
      <c r="F821" s="21">
        <v>0.25847298473780572</v>
      </c>
      <c r="G821" s="21">
        <v>0.30329757155130649</v>
      </c>
      <c r="H821" s="21">
        <v>0.2451876922226735</v>
      </c>
      <c r="I821" s="21">
        <v>0.18685184406722519</v>
      </c>
      <c r="K821" s="21">
        <v>0.25670812087375222</v>
      </c>
      <c r="L821" s="21">
        <v>0.1487011744107907</v>
      </c>
      <c r="N821" s="21">
        <v>0.224417726225068</v>
      </c>
      <c r="O821" s="21">
        <v>7.8668322040641975E-2</v>
      </c>
      <c r="P821" s="21">
        <v>0.18178371984077221</v>
      </c>
      <c r="Q821" s="21">
        <v>0.15178349476988701</v>
      </c>
      <c r="R821" s="21">
        <v>0.34753752090624968</v>
      </c>
      <c r="S821" s="21">
        <v>0.30768319430085822</v>
      </c>
      <c r="T821" s="21">
        <v>0.12022343467335481</v>
      </c>
      <c r="U821" s="21">
        <v>0.1176598182325771</v>
      </c>
      <c r="W821" s="21">
        <v>0.21406527261732219</v>
      </c>
      <c r="X821" s="21">
        <v>3.9448606097200453E-2</v>
      </c>
      <c r="Y821" s="21">
        <v>7.4344655287596567E-2</v>
      </c>
      <c r="Z821" s="21">
        <v>0.1884976140198637</v>
      </c>
      <c r="AA821" s="21">
        <v>0.34773462830913171</v>
      </c>
      <c r="AB821" s="21">
        <v>0.30299698985251788</v>
      </c>
      <c r="AC821" s="21">
        <v>0.1047397241258634</v>
      </c>
      <c r="AD821" s="21">
        <v>0.1190538864767221</v>
      </c>
      <c r="AE821" s="21">
        <v>0.26186468891378101</v>
      </c>
      <c r="AG821" s="21">
        <v>0.28991167252216421</v>
      </c>
      <c r="AH821" s="21">
        <v>0.25166387971333931</v>
      </c>
      <c r="AI821" s="21">
        <v>0.18061271835696249</v>
      </c>
      <c r="AJ821" s="21">
        <v>0.1647481214864526</v>
      </c>
      <c r="AK821" s="21">
        <v>0.1468207981365055</v>
      </c>
      <c r="AL821" s="21">
        <v>0</v>
      </c>
      <c r="AM821" s="21">
        <v>0.1180464732483911</v>
      </c>
    </row>
    <row r="822" spans="2:39" ht="16" x14ac:dyDescent="0.2">
      <c r="B822" s="20" t="s">
        <v>145</v>
      </c>
      <c r="C822" s="21">
        <v>0.13566615157258519</v>
      </c>
      <c r="D822" s="21">
        <v>0.21419027416662631</v>
      </c>
      <c r="E822" s="21">
        <v>0.2143269891792271</v>
      </c>
      <c r="F822" s="21">
        <v>0.1414881232061572</v>
      </c>
      <c r="G822" s="21">
        <v>0.1007219198415322</v>
      </c>
      <c r="H822" s="21">
        <v>0.1148410609165566</v>
      </c>
      <c r="I822" s="21">
        <v>7.6481305441752759E-2</v>
      </c>
      <c r="K822" s="21">
        <v>9.5054589585118907E-2</v>
      </c>
      <c r="L822" s="21">
        <v>0.1751431435929742</v>
      </c>
      <c r="N822" s="21">
        <v>0.1054479460174252</v>
      </c>
      <c r="O822" s="21">
        <v>0.1203598725403411</v>
      </c>
      <c r="P822" s="21">
        <v>5.3211595968695742E-2</v>
      </c>
      <c r="Q822" s="21">
        <v>0.14370880342246059</v>
      </c>
      <c r="R822" s="21">
        <v>0</v>
      </c>
      <c r="S822" s="21">
        <v>0.12619985739636361</v>
      </c>
      <c r="T822" s="21">
        <v>0.50020058236161014</v>
      </c>
      <c r="U822" s="21">
        <v>0.22432176970371509</v>
      </c>
      <c r="W822" s="21">
        <v>8.6865039946379119E-2</v>
      </c>
      <c r="X822" s="21">
        <v>8.6727208380727588E-2</v>
      </c>
      <c r="Y822" s="21">
        <v>0</v>
      </c>
      <c r="Z822" s="21">
        <v>2.996786318848739E-2</v>
      </c>
      <c r="AA822" s="21">
        <v>4.7579826401645688E-2</v>
      </c>
      <c r="AB822" s="21">
        <v>0.1202585788783723</v>
      </c>
      <c r="AC822" s="21">
        <v>0.4191059742275553</v>
      </c>
      <c r="AD822" s="21">
        <v>0.34616655851811617</v>
      </c>
      <c r="AE822" s="21">
        <v>0.22294881436825861</v>
      </c>
      <c r="AG822" s="21">
        <v>9.9410172906836514E-2</v>
      </c>
      <c r="AH822" s="21">
        <v>0.1104199872429022</v>
      </c>
      <c r="AI822" s="21">
        <v>9.7525870929279709E-2</v>
      </c>
      <c r="AJ822" s="21">
        <v>0.23669961283237659</v>
      </c>
      <c r="AK822" s="21">
        <v>0.13343041468359459</v>
      </c>
      <c r="AL822" s="21">
        <v>0.2230367668236205</v>
      </c>
      <c r="AM822" s="21">
        <v>0.2148724318576769</v>
      </c>
    </row>
    <row r="824" spans="2:39" ht="112" x14ac:dyDescent="0.2">
      <c r="B824" s="17" t="s">
        <v>245</v>
      </c>
    </row>
    <row r="825" spans="2:39" ht="16" x14ac:dyDescent="0.2">
      <c r="B825" s="18" t="s">
        <v>18</v>
      </c>
    </row>
    <row r="826" spans="2:39" x14ac:dyDescent="0.2">
      <c r="B826" s="13" t="s">
        <v>53</v>
      </c>
      <c r="C826" s="19">
        <v>406</v>
      </c>
      <c r="D826" s="19">
        <v>16</v>
      </c>
      <c r="E826" s="19">
        <v>63</v>
      </c>
      <c r="F826" s="19">
        <v>86</v>
      </c>
      <c r="G826" s="19">
        <v>73</v>
      </c>
      <c r="H826" s="19">
        <v>87</v>
      </c>
      <c r="I826" s="19">
        <v>81</v>
      </c>
      <c r="K826" s="19">
        <v>185</v>
      </c>
      <c r="L826" s="19">
        <v>219</v>
      </c>
      <c r="N826" s="19">
        <v>33</v>
      </c>
      <c r="O826" s="19">
        <v>99</v>
      </c>
      <c r="P826" s="19">
        <v>23</v>
      </c>
      <c r="Q826" s="19">
        <v>12</v>
      </c>
      <c r="R826" s="19">
        <v>38</v>
      </c>
      <c r="S826" s="19">
        <v>132</v>
      </c>
      <c r="T826" s="19">
        <v>15</v>
      </c>
      <c r="U826" s="19">
        <v>54</v>
      </c>
      <c r="W826" s="19">
        <v>28</v>
      </c>
      <c r="X826" s="19">
        <v>72</v>
      </c>
      <c r="Y826" s="19">
        <v>18</v>
      </c>
      <c r="Z826" s="19">
        <v>21</v>
      </c>
      <c r="AA826" s="19">
        <v>69</v>
      </c>
      <c r="AB826" s="19">
        <v>124</v>
      </c>
      <c r="AC826" s="19">
        <v>27</v>
      </c>
      <c r="AD826" s="19">
        <v>40</v>
      </c>
      <c r="AE826" s="19">
        <v>7</v>
      </c>
      <c r="AG826" s="19">
        <v>74</v>
      </c>
      <c r="AH826" s="19">
        <v>89</v>
      </c>
      <c r="AI826" s="19">
        <v>84</v>
      </c>
      <c r="AJ826" s="19">
        <v>54</v>
      </c>
      <c r="AK826" s="19">
        <v>73</v>
      </c>
      <c r="AL826" s="19">
        <v>3</v>
      </c>
      <c r="AM826" s="19">
        <v>29</v>
      </c>
    </row>
    <row r="827" spans="2:39" x14ac:dyDescent="0.2">
      <c r="B827" s="15" t="s">
        <v>54</v>
      </c>
      <c r="C827" s="19">
        <v>406</v>
      </c>
      <c r="D827" s="19">
        <v>44</v>
      </c>
      <c r="E827" s="19">
        <v>69</v>
      </c>
      <c r="F827" s="19">
        <v>69</v>
      </c>
      <c r="G827" s="19">
        <v>62</v>
      </c>
      <c r="H827" s="19">
        <v>65</v>
      </c>
      <c r="I827" s="19">
        <v>96</v>
      </c>
      <c r="K827" s="19">
        <v>196</v>
      </c>
      <c r="L827" s="19">
        <v>208</v>
      </c>
      <c r="N827" s="19">
        <v>37</v>
      </c>
      <c r="O827" s="19">
        <v>101</v>
      </c>
      <c r="P827" s="19">
        <v>26</v>
      </c>
      <c r="Q827" s="19">
        <v>10</v>
      </c>
      <c r="R827" s="19">
        <v>41</v>
      </c>
      <c r="S827" s="19">
        <v>116</v>
      </c>
      <c r="T827" s="19">
        <v>17</v>
      </c>
      <c r="U827" s="19">
        <v>59</v>
      </c>
      <c r="W827" s="19">
        <v>28</v>
      </c>
      <c r="X827" s="19">
        <v>78</v>
      </c>
      <c r="Y827" s="19">
        <v>21</v>
      </c>
      <c r="Z827" s="19">
        <v>26</v>
      </c>
      <c r="AA827" s="19">
        <v>66</v>
      </c>
      <c r="AB827" s="19">
        <v>107</v>
      </c>
      <c r="AC827" s="19">
        <v>35</v>
      </c>
      <c r="AD827" s="19">
        <v>36</v>
      </c>
      <c r="AE827" s="19">
        <v>9</v>
      </c>
      <c r="AG827" s="19">
        <v>67</v>
      </c>
      <c r="AH827" s="19">
        <v>87</v>
      </c>
      <c r="AI827" s="19">
        <v>88</v>
      </c>
      <c r="AJ827" s="19">
        <v>57</v>
      </c>
      <c r="AK827" s="19">
        <v>77</v>
      </c>
      <c r="AL827" s="19">
        <v>3</v>
      </c>
      <c r="AM827" s="19">
        <v>28</v>
      </c>
    </row>
    <row r="828" spans="2:39" ht="16" x14ac:dyDescent="0.2">
      <c r="B828" s="20" t="s">
        <v>237</v>
      </c>
      <c r="C828" s="21">
        <v>6.5613552889059179E-2</v>
      </c>
      <c r="D828" s="21">
        <v>0.2015153737957262</v>
      </c>
      <c r="E828" s="21">
        <v>5.4316766650738958E-2</v>
      </c>
      <c r="F828" s="21">
        <v>5.4572434049413039E-2</v>
      </c>
      <c r="G828" s="21">
        <v>4.3571284362965597E-2</v>
      </c>
      <c r="H828" s="21">
        <v>2.984163955273884E-2</v>
      </c>
      <c r="I828" s="21">
        <v>5.8160904319509397E-2</v>
      </c>
      <c r="K828" s="21">
        <v>8.3807548223923292E-2</v>
      </c>
      <c r="L828" s="21">
        <v>4.9200907030814263E-2</v>
      </c>
      <c r="N828" s="21">
        <v>0.18950596361197869</v>
      </c>
      <c r="O828" s="21">
        <v>0.1462802477713494</v>
      </c>
      <c r="P828" s="21">
        <v>7.4098702126625837E-2</v>
      </c>
      <c r="Q828" s="21">
        <v>6.2795735122651172E-2</v>
      </c>
      <c r="R828" s="21">
        <v>0</v>
      </c>
      <c r="S828" s="21">
        <v>2.044727198172875E-2</v>
      </c>
      <c r="T828" s="21">
        <v>0</v>
      </c>
      <c r="U828" s="21">
        <v>0</v>
      </c>
      <c r="W828" s="21">
        <v>0</v>
      </c>
      <c r="X828" s="21">
        <v>0.20327750664415581</v>
      </c>
      <c r="Y828" s="21">
        <v>0.21774973546175919</v>
      </c>
      <c r="Z828" s="21">
        <v>2.325772632924037E-2</v>
      </c>
      <c r="AA828" s="21">
        <v>6.3137389784801356E-3</v>
      </c>
      <c r="AB828" s="21">
        <v>1.6880373249046121E-2</v>
      </c>
      <c r="AC828" s="21">
        <v>9.6440590911428509E-2</v>
      </c>
      <c r="AD828" s="21">
        <v>0</v>
      </c>
      <c r="AE828" s="21">
        <v>0</v>
      </c>
      <c r="AG828" s="21">
        <v>7.9476190432866342E-2</v>
      </c>
      <c r="AH828" s="21">
        <v>5.8061148952394288E-2</v>
      </c>
      <c r="AI828" s="21">
        <v>6.7616558763499479E-2</v>
      </c>
      <c r="AJ828" s="21">
        <v>3.2364596667375123E-2</v>
      </c>
      <c r="AK828" s="21">
        <v>8.6851587855450621E-2</v>
      </c>
      <c r="AL828" s="21">
        <v>0.35090186250455041</v>
      </c>
      <c r="AM828" s="21">
        <v>3.0496545912312319E-2</v>
      </c>
    </row>
    <row r="829" spans="2:39" ht="16" x14ac:dyDescent="0.2">
      <c r="B829" s="20" t="s">
        <v>238</v>
      </c>
      <c r="C829" s="21">
        <v>0.18859945921442511</v>
      </c>
      <c r="D829" s="21">
        <v>7.5451038004845428E-2</v>
      </c>
      <c r="E829" s="21">
        <v>0.28752864013933732</v>
      </c>
      <c r="F829" s="21">
        <v>0.21077373589819209</v>
      </c>
      <c r="G829" s="21">
        <v>0.20614968691863039</v>
      </c>
      <c r="H829" s="21">
        <v>0.15880926819432231</v>
      </c>
      <c r="I829" s="21">
        <v>0.16271369374911379</v>
      </c>
      <c r="K829" s="21">
        <v>0.21027592199465889</v>
      </c>
      <c r="L829" s="21">
        <v>0.1701575659978484</v>
      </c>
      <c r="N829" s="21">
        <v>2.6202709275433771E-2</v>
      </c>
      <c r="O829" s="21">
        <v>0.3081727748274275</v>
      </c>
      <c r="P829" s="21">
        <v>0.1045052583980571</v>
      </c>
      <c r="Q829" s="21">
        <v>0.13387172280540599</v>
      </c>
      <c r="R829" s="21">
        <v>0.1572370642935696</v>
      </c>
      <c r="S829" s="21">
        <v>0.1875687179466663</v>
      </c>
      <c r="T829" s="21">
        <v>2.4683320184785081E-2</v>
      </c>
      <c r="U829" s="21">
        <v>0.20157726274862631</v>
      </c>
      <c r="W829" s="21">
        <v>3.3664138721992663E-2</v>
      </c>
      <c r="X829" s="21">
        <v>0.46734485585979868</v>
      </c>
      <c r="Y829" s="21">
        <v>4.8779637619866943E-2</v>
      </c>
      <c r="Z829" s="21">
        <v>0.32160054321928128</v>
      </c>
      <c r="AA829" s="21">
        <v>0.13458109835139531</v>
      </c>
      <c r="AB829" s="21">
        <v>0.16066629391550161</v>
      </c>
      <c r="AC829" s="21">
        <v>2.955631765716818E-2</v>
      </c>
      <c r="AD829" s="21">
        <v>7.9598615649660615E-2</v>
      </c>
      <c r="AE829" s="21">
        <v>0</v>
      </c>
      <c r="AG829" s="21">
        <v>0.17434643113444681</v>
      </c>
      <c r="AH829" s="21">
        <v>0.14327641780409209</v>
      </c>
      <c r="AI829" s="21">
        <v>0.26918790420634081</v>
      </c>
      <c r="AJ829" s="21">
        <v>0.26466845260509148</v>
      </c>
      <c r="AK829" s="21">
        <v>0.13265734924637829</v>
      </c>
      <c r="AL829" s="21">
        <v>0.42606137067182909</v>
      </c>
      <c r="AM829" s="21">
        <v>8.4541661802624096E-2</v>
      </c>
    </row>
    <row r="830" spans="2:39" ht="16" x14ac:dyDescent="0.2">
      <c r="B830" s="20" t="s">
        <v>239</v>
      </c>
      <c r="C830" s="21">
        <v>0.36031671404181548</v>
      </c>
      <c r="D830" s="21">
        <v>0.25150588887253572</v>
      </c>
      <c r="E830" s="21">
        <v>0.28996461602438067</v>
      </c>
      <c r="F830" s="21">
        <v>0.21800254351733861</v>
      </c>
      <c r="G830" s="21">
        <v>0.46412159417414989</v>
      </c>
      <c r="H830" s="21">
        <v>0.36852173123514081</v>
      </c>
      <c r="I830" s="21">
        <v>0.48938184897840248</v>
      </c>
      <c r="K830" s="21">
        <v>0.33568895897184542</v>
      </c>
      <c r="L830" s="21">
        <v>0.38705700765800549</v>
      </c>
      <c r="N830" s="21">
        <v>0.3602852893949311</v>
      </c>
      <c r="O830" s="21">
        <v>0.32129090689713968</v>
      </c>
      <c r="P830" s="21">
        <v>0.34065457130217142</v>
      </c>
      <c r="Q830" s="21">
        <v>0.2412185762368263</v>
      </c>
      <c r="R830" s="21">
        <v>0.27017618269274862</v>
      </c>
      <c r="S830" s="21">
        <v>0.44361653782821242</v>
      </c>
      <c r="T830" s="21">
        <v>0.17068085734550009</v>
      </c>
      <c r="U830" s="21">
        <v>0.40848549631528591</v>
      </c>
      <c r="W830" s="21">
        <v>0.52783811252545754</v>
      </c>
      <c r="X830" s="21">
        <v>0.2110324181181629</v>
      </c>
      <c r="Y830" s="21">
        <v>0.46213657987221812</v>
      </c>
      <c r="Z830" s="21">
        <v>0.36703956594541792</v>
      </c>
      <c r="AA830" s="21">
        <v>0.26752368226370909</v>
      </c>
      <c r="AB830" s="21">
        <v>0.49320291991697091</v>
      </c>
      <c r="AC830" s="21">
        <v>0.2941240424184931</v>
      </c>
      <c r="AD830" s="21">
        <v>0.32552587294863838</v>
      </c>
      <c r="AE830" s="21">
        <v>0.35765588673696752</v>
      </c>
      <c r="AG830" s="21">
        <v>0.33955413032698711</v>
      </c>
      <c r="AH830" s="21">
        <v>0.42712520915535901</v>
      </c>
      <c r="AI830" s="21">
        <v>0.38799065963801788</v>
      </c>
      <c r="AJ830" s="21">
        <v>0.28172768112380558</v>
      </c>
      <c r="AK830" s="21">
        <v>0.33657175971421771</v>
      </c>
      <c r="AL830" s="21">
        <v>0</v>
      </c>
      <c r="AM830" s="21">
        <v>0.37583020438621662</v>
      </c>
    </row>
    <row r="831" spans="2:39" ht="16" x14ac:dyDescent="0.2">
      <c r="B831" s="20" t="s">
        <v>240</v>
      </c>
      <c r="C831" s="21">
        <v>0.1114936005300579</v>
      </c>
      <c r="D831" s="21">
        <v>0.12693363311798139</v>
      </c>
      <c r="E831" s="21">
        <v>0.115700301579166</v>
      </c>
      <c r="F831" s="21">
        <v>0.2124786534138749</v>
      </c>
      <c r="G831" s="21">
        <v>2.5240695053260261E-2</v>
      </c>
      <c r="H831" s="21">
        <v>0.15875357959784811</v>
      </c>
      <c r="I831" s="21">
        <v>5.2749709131957839E-2</v>
      </c>
      <c r="K831" s="21">
        <v>0.11254811759599739</v>
      </c>
      <c r="L831" s="21">
        <v>0.1076000228333531</v>
      </c>
      <c r="N831" s="21">
        <v>9.2879281509218939E-2</v>
      </c>
      <c r="O831" s="21">
        <v>0.11926336520058969</v>
      </c>
      <c r="P831" s="21">
        <v>0.21264720664639619</v>
      </c>
      <c r="Q831" s="21">
        <v>0.34732917472990088</v>
      </c>
      <c r="R831" s="21">
        <v>0.15313504468373201</v>
      </c>
      <c r="S831" s="21">
        <v>0.1055698205682455</v>
      </c>
      <c r="T831" s="21">
        <v>4.7151908541508733E-2</v>
      </c>
      <c r="U831" s="21">
        <v>2.7084970829864202E-2</v>
      </c>
      <c r="W831" s="21">
        <v>0.1116422257149282</v>
      </c>
      <c r="X831" s="21">
        <v>7.5142864483122171E-2</v>
      </c>
      <c r="Y831" s="21">
        <v>0.1969893917585592</v>
      </c>
      <c r="Z831" s="21">
        <v>0.161223141682445</v>
      </c>
      <c r="AA831" s="21">
        <v>0.1144705694902156</v>
      </c>
      <c r="AB831" s="21">
        <v>0.12609244073055939</v>
      </c>
      <c r="AC831" s="21">
        <v>4.2680694388986432E-2</v>
      </c>
      <c r="AD831" s="21">
        <v>0.11035363749990169</v>
      </c>
      <c r="AE831" s="21">
        <v>0.157530609980993</v>
      </c>
      <c r="AG831" s="21">
        <v>0.14026380945688141</v>
      </c>
      <c r="AH831" s="21">
        <v>5.6326921926368623E-2</v>
      </c>
      <c r="AI831" s="21">
        <v>0.10719143029813551</v>
      </c>
      <c r="AJ831" s="21">
        <v>0.11977909247600239</v>
      </c>
      <c r="AK831" s="21">
        <v>0.1689344598454125</v>
      </c>
      <c r="AL831" s="21">
        <v>0</v>
      </c>
      <c r="AM831" s="21">
        <v>6.3166693714694661E-2</v>
      </c>
    </row>
    <row r="832" spans="2:39" ht="16" x14ac:dyDescent="0.2">
      <c r="B832" s="20" t="s">
        <v>241</v>
      </c>
      <c r="C832" s="21">
        <v>0.16966951872035041</v>
      </c>
      <c r="D832" s="21">
        <v>0.13040379204228481</v>
      </c>
      <c r="E832" s="21">
        <v>0.14038341470121779</v>
      </c>
      <c r="F832" s="21">
        <v>0.14781655962848569</v>
      </c>
      <c r="G832" s="21">
        <v>0.16665510030485239</v>
      </c>
      <c r="H832" s="21">
        <v>0.22267430901276611</v>
      </c>
      <c r="I832" s="21">
        <v>0.19010348417195941</v>
      </c>
      <c r="K832" s="21">
        <v>0.19386967139931729</v>
      </c>
      <c r="L832" s="21">
        <v>0.14262336477115059</v>
      </c>
      <c r="N832" s="21">
        <v>0.31220877786233209</v>
      </c>
      <c r="O832" s="21">
        <v>7.4148075161735397E-2</v>
      </c>
      <c r="P832" s="21">
        <v>0.21488266555805369</v>
      </c>
      <c r="Q832" s="21">
        <v>7.1075987682754874E-2</v>
      </c>
      <c r="R832" s="21">
        <v>0.41945170832994982</v>
      </c>
      <c r="S832" s="21">
        <v>0.13502683576222629</v>
      </c>
      <c r="T832" s="21">
        <v>0.257283331566596</v>
      </c>
      <c r="U832" s="21">
        <v>0.11114921883061291</v>
      </c>
      <c r="W832" s="21">
        <v>0.32685552303762178</v>
      </c>
      <c r="X832" s="21">
        <v>0</v>
      </c>
      <c r="Y832" s="21">
        <v>7.4344655287596567E-2</v>
      </c>
      <c r="Z832" s="21">
        <v>9.6911159635127961E-2</v>
      </c>
      <c r="AA832" s="21">
        <v>0.43835685902446031</v>
      </c>
      <c r="AB832" s="21">
        <v>0.1069436273682725</v>
      </c>
      <c r="AC832" s="21">
        <v>0.11816131371953439</v>
      </c>
      <c r="AD832" s="21">
        <v>0.18802727439294889</v>
      </c>
      <c r="AE832" s="21">
        <v>0.48481350328203959</v>
      </c>
      <c r="AG832" s="21">
        <v>0.16469227742690851</v>
      </c>
      <c r="AH832" s="21">
        <v>0.19664404512802711</v>
      </c>
      <c r="AI832" s="21">
        <v>0.14427138945623591</v>
      </c>
      <c r="AJ832" s="21">
        <v>0.16813053149331339</v>
      </c>
      <c r="AK832" s="21">
        <v>0.146278241857491</v>
      </c>
      <c r="AL832" s="21">
        <v>0</v>
      </c>
      <c r="AM832" s="21">
        <v>0.26271580979401021</v>
      </c>
    </row>
    <row r="833" spans="2:39" ht="16" x14ac:dyDescent="0.2">
      <c r="B833" s="20" t="s">
        <v>145</v>
      </c>
      <c r="C833" s="21">
        <v>0.1043071546042918</v>
      </c>
      <c r="D833" s="21">
        <v>0.21419027416662631</v>
      </c>
      <c r="E833" s="21">
        <v>0.1121062609051597</v>
      </c>
      <c r="F833" s="21">
        <v>0.1563560734926954</v>
      </c>
      <c r="G833" s="21">
        <v>9.4261639186141499E-2</v>
      </c>
      <c r="H833" s="21">
        <v>6.1399472407184033E-2</v>
      </c>
      <c r="I833" s="21">
        <v>4.6890359649057127E-2</v>
      </c>
      <c r="K833" s="21">
        <v>6.380978181425763E-2</v>
      </c>
      <c r="L833" s="21">
        <v>0.143361131708828</v>
      </c>
      <c r="N833" s="21">
        <v>1.8917978346105261E-2</v>
      </c>
      <c r="O833" s="21">
        <v>3.084463014175827E-2</v>
      </c>
      <c r="P833" s="21">
        <v>5.3211595968695742E-2</v>
      </c>
      <c r="Q833" s="21">
        <v>0.14370880342246059</v>
      </c>
      <c r="R833" s="21">
        <v>0</v>
      </c>
      <c r="S833" s="21">
        <v>0.10777081591292061</v>
      </c>
      <c r="T833" s="21">
        <v>0.50020058236161014</v>
      </c>
      <c r="U833" s="21">
        <v>0.25170305127561088</v>
      </c>
      <c r="W833" s="21">
        <v>0</v>
      </c>
      <c r="X833" s="21">
        <v>4.3202354894760299E-2</v>
      </c>
      <c r="Y833" s="21">
        <v>0</v>
      </c>
      <c r="Z833" s="21">
        <v>2.996786318848739E-2</v>
      </c>
      <c r="AA833" s="21">
        <v>3.8754051891739492E-2</v>
      </c>
      <c r="AB833" s="21">
        <v>9.6214344819649578E-2</v>
      </c>
      <c r="AC833" s="21">
        <v>0.41903704090438931</v>
      </c>
      <c r="AD833" s="21">
        <v>0.29649459950885032</v>
      </c>
      <c r="AE833" s="21">
        <v>0</v>
      </c>
      <c r="AG833" s="21">
        <v>0.1016671612219098</v>
      </c>
      <c r="AH833" s="21">
        <v>0.1185662570337588</v>
      </c>
      <c r="AI833" s="21">
        <v>2.3742057637770441E-2</v>
      </c>
      <c r="AJ833" s="21">
        <v>0.1333296456344118</v>
      </c>
      <c r="AK833" s="21">
        <v>0.12870660148104959</v>
      </c>
      <c r="AL833" s="21">
        <v>0.2230367668236205</v>
      </c>
      <c r="AM833" s="21">
        <v>0.18324908439014201</v>
      </c>
    </row>
    <row r="835" spans="2:39" ht="96" x14ac:dyDescent="0.2">
      <c r="B835" s="17" t="s">
        <v>246</v>
      </c>
    </row>
    <row r="836" spans="2:39" ht="16" x14ac:dyDescent="0.2">
      <c r="B836" s="18" t="s">
        <v>18</v>
      </c>
    </row>
    <row r="837" spans="2:39" x14ac:dyDescent="0.2">
      <c r="B837" s="13" t="s">
        <v>53</v>
      </c>
      <c r="C837" s="19">
        <v>406</v>
      </c>
      <c r="D837" s="19">
        <v>16</v>
      </c>
      <c r="E837" s="19">
        <v>63</v>
      </c>
      <c r="F837" s="19">
        <v>86</v>
      </c>
      <c r="G837" s="19">
        <v>73</v>
      </c>
      <c r="H837" s="19">
        <v>87</v>
      </c>
      <c r="I837" s="19">
        <v>81</v>
      </c>
      <c r="K837" s="19">
        <v>185</v>
      </c>
      <c r="L837" s="19">
        <v>219</v>
      </c>
      <c r="N837" s="19">
        <v>33</v>
      </c>
      <c r="O837" s="19">
        <v>99</v>
      </c>
      <c r="P837" s="19">
        <v>23</v>
      </c>
      <c r="Q837" s="19">
        <v>12</v>
      </c>
      <c r="R837" s="19">
        <v>38</v>
      </c>
      <c r="S837" s="19">
        <v>132</v>
      </c>
      <c r="T837" s="19">
        <v>15</v>
      </c>
      <c r="U837" s="19">
        <v>54</v>
      </c>
      <c r="W837" s="19">
        <v>28</v>
      </c>
      <c r="X837" s="19">
        <v>72</v>
      </c>
      <c r="Y837" s="19">
        <v>18</v>
      </c>
      <c r="Z837" s="19">
        <v>21</v>
      </c>
      <c r="AA837" s="19">
        <v>69</v>
      </c>
      <c r="AB837" s="19">
        <v>124</v>
      </c>
      <c r="AC837" s="19">
        <v>27</v>
      </c>
      <c r="AD837" s="19">
        <v>40</v>
      </c>
      <c r="AE837" s="19">
        <v>7</v>
      </c>
      <c r="AG837" s="19">
        <v>74</v>
      </c>
      <c r="AH837" s="19">
        <v>89</v>
      </c>
      <c r="AI837" s="19">
        <v>84</v>
      </c>
      <c r="AJ837" s="19">
        <v>54</v>
      </c>
      <c r="AK837" s="19">
        <v>73</v>
      </c>
      <c r="AL837" s="19">
        <v>3</v>
      </c>
      <c r="AM837" s="19">
        <v>29</v>
      </c>
    </row>
    <row r="838" spans="2:39" x14ac:dyDescent="0.2">
      <c r="B838" s="15" t="s">
        <v>54</v>
      </c>
      <c r="C838" s="19">
        <v>406</v>
      </c>
      <c r="D838" s="19">
        <v>44</v>
      </c>
      <c r="E838" s="19">
        <v>69</v>
      </c>
      <c r="F838" s="19">
        <v>69</v>
      </c>
      <c r="G838" s="19">
        <v>62</v>
      </c>
      <c r="H838" s="19">
        <v>65</v>
      </c>
      <c r="I838" s="19">
        <v>96</v>
      </c>
      <c r="K838" s="19">
        <v>196</v>
      </c>
      <c r="L838" s="19">
        <v>208</v>
      </c>
      <c r="N838" s="19">
        <v>37</v>
      </c>
      <c r="O838" s="19">
        <v>101</v>
      </c>
      <c r="P838" s="19">
        <v>26</v>
      </c>
      <c r="Q838" s="19">
        <v>10</v>
      </c>
      <c r="R838" s="19">
        <v>41</v>
      </c>
      <c r="S838" s="19">
        <v>116</v>
      </c>
      <c r="T838" s="19">
        <v>17</v>
      </c>
      <c r="U838" s="19">
        <v>59</v>
      </c>
      <c r="W838" s="19">
        <v>28</v>
      </c>
      <c r="X838" s="19">
        <v>78</v>
      </c>
      <c r="Y838" s="19">
        <v>21</v>
      </c>
      <c r="Z838" s="19">
        <v>26</v>
      </c>
      <c r="AA838" s="19">
        <v>66</v>
      </c>
      <c r="AB838" s="19">
        <v>107</v>
      </c>
      <c r="AC838" s="19">
        <v>35</v>
      </c>
      <c r="AD838" s="19">
        <v>36</v>
      </c>
      <c r="AE838" s="19">
        <v>9</v>
      </c>
      <c r="AG838" s="19">
        <v>67</v>
      </c>
      <c r="AH838" s="19">
        <v>87</v>
      </c>
      <c r="AI838" s="19">
        <v>88</v>
      </c>
      <c r="AJ838" s="19">
        <v>57</v>
      </c>
      <c r="AK838" s="19">
        <v>77</v>
      </c>
      <c r="AL838" s="19">
        <v>3</v>
      </c>
      <c r="AM838" s="19">
        <v>28</v>
      </c>
    </row>
    <row r="839" spans="2:39" ht="16" x14ac:dyDescent="0.2">
      <c r="B839" s="20" t="s">
        <v>237</v>
      </c>
      <c r="C839" s="21">
        <v>5.7053837075266137E-2</v>
      </c>
      <c r="D839" s="21">
        <v>6.1368896230282161E-2</v>
      </c>
      <c r="E839" s="21">
        <v>6.2449521349398157E-2</v>
      </c>
      <c r="F839" s="21">
        <v>5.9567110896471029E-2</v>
      </c>
      <c r="G839" s="21">
        <v>4.3571284362965597E-2</v>
      </c>
      <c r="H839" s="21">
        <v>4.1289945542860022E-2</v>
      </c>
      <c r="I839" s="21">
        <v>6.8867029593255358E-2</v>
      </c>
      <c r="K839" s="21">
        <v>6.6183847569861343E-2</v>
      </c>
      <c r="L839" s="21">
        <v>4.9060758670027918E-2</v>
      </c>
      <c r="N839" s="21">
        <v>9.6665451195103169E-2</v>
      </c>
      <c r="O839" s="21">
        <v>0.13067391163936889</v>
      </c>
      <c r="P839" s="21">
        <v>7.4098702126625837E-2</v>
      </c>
      <c r="Q839" s="21">
        <v>0</v>
      </c>
      <c r="R839" s="21">
        <v>0</v>
      </c>
      <c r="S839" s="21">
        <v>3.2340961759136623E-2</v>
      </c>
      <c r="T839" s="21">
        <v>0</v>
      </c>
      <c r="U839" s="21">
        <v>1.2357175775503861E-2</v>
      </c>
      <c r="W839" s="21">
        <v>3.3473486769801747E-2</v>
      </c>
      <c r="X839" s="21">
        <v>0.19564892254285679</v>
      </c>
      <c r="Y839" s="21">
        <v>0.21774973546175919</v>
      </c>
      <c r="Z839" s="21">
        <v>5.2749208128356102E-2</v>
      </c>
      <c r="AA839" s="21">
        <v>6.3137389784801356E-3</v>
      </c>
      <c r="AB839" s="21">
        <v>5.5413482733769736E-3</v>
      </c>
      <c r="AC839" s="21">
        <v>0</v>
      </c>
      <c r="AD839" s="21">
        <v>0</v>
      </c>
      <c r="AE839" s="21">
        <v>0</v>
      </c>
      <c r="AG839" s="21">
        <v>8.3346062099260834E-2</v>
      </c>
      <c r="AH839" s="21">
        <v>2.6301032438691151E-2</v>
      </c>
      <c r="AI839" s="21">
        <v>0.1019273651236987</v>
      </c>
      <c r="AJ839" s="21">
        <v>1.7947712864695479E-2</v>
      </c>
      <c r="AK839" s="21">
        <v>3.2003136867311863E-2</v>
      </c>
      <c r="AL839" s="21">
        <v>0.35090186250455041</v>
      </c>
      <c r="AM839" s="21">
        <v>6.7991045341014369E-2</v>
      </c>
    </row>
    <row r="840" spans="2:39" ht="16" x14ac:dyDescent="0.2">
      <c r="B840" s="20" t="s">
        <v>238</v>
      </c>
      <c r="C840" s="21">
        <v>0.19130722780200859</v>
      </c>
      <c r="D840" s="21">
        <v>0.21845521182720451</v>
      </c>
      <c r="E840" s="21">
        <v>0.25309380435475187</v>
      </c>
      <c r="F840" s="21">
        <v>0.20122927471755619</v>
      </c>
      <c r="G840" s="21">
        <v>0.1687884263974862</v>
      </c>
      <c r="H840" s="21">
        <v>0.1434560387417694</v>
      </c>
      <c r="I840" s="21">
        <v>0.17488674922811351</v>
      </c>
      <c r="K840" s="21">
        <v>0.19913349735975941</v>
      </c>
      <c r="L840" s="21">
        <v>0.17984452128943629</v>
      </c>
      <c r="N840" s="21">
        <v>4.5120687621539028E-2</v>
      </c>
      <c r="O840" s="21">
        <v>0.34606787936620298</v>
      </c>
      <c r="P840" s="21">
        <v>9.7828069904081758E-2</v>
      </c>
      <c r="Q840" s="21">
        <v>0.13387172280540599</v>
      </c>
      <c r="R840" s="21">
        <v>4.6437588703437553E-2</v>
      </c>
      <c r="S840" s="21">
        <v>0.20121388880101429</v>
      </c>
      <c r="T840" s="21">
        <v>0.19491271041739211</v>
      </c>
      <c r="U840" s="21">
        <v>0.1476024515554023</v>
      </c>
      <c r="W840" s="21">
        <v>3.3664138721992663E-2</v>
      </c>
      <c r="X840" s="21">
        <v>0.43331498831552989</v>
      </c>
      <c r="Y840" s="21">
        <v>7.7809526138580942E-2</v>
      </c>
      <c r="Z840" s="21">
        <v>0.23888347190243789</v>
      </c>
      <c r="AA840" s="21">
        <v>0.1075121298215438</v>
      </c>
      <c r="AB840" s="21">
        <v>0.19673185759168821</v>
      </c>
      <c r="AC840" s="21">
        <v>2.955631765716818E-2</v>
      </c>
      <c r="AD840" s="21">
        <v>0.16927967313861109</v>
      </c>
      <c r="AE840" s="21">
        <v>0</v>
      </c>
      <c r="AG840" s="21">
        <v>0.1856704427434954</v>
      </c>
      <c r="AH840" s="21">
        <v>0.16496280572924821</v>
      </c>
      <c r="AI840" s="21">
        <v>0.23638827604301971</v>
      </c>
      <c r="AJ840" s="21">
        <v>0.25457883461750169</v>
      </c>
      <c r="AK840" s="21">
        <v>0.1600963853667739</v>
      </c>
      <c r="AL840" s="21">
        <v>0.42606137067182909</v>
      </c>
      <c r="AM840" s="21">
        <v>7.7383435861336961E-2</v>
      </c>
    </row>
    <row r="841" spans="2:39" ht="16" x14ac:dyDescent="0.2">
      <c r="B841" s="20" t="s">
        <v>239</v>
      </c>
      <c r="C841" s="21">
        <v>0.33728935796998738</v>
      </c>
      <c r="D841" s="21">
        <v>0.25299796890886211</v>
      </c>
      <c r="E841" s="21">
        <v>0.23058831513796291</v>
      </c>
      <c r="F841" s="21">
        <v>0.27769581125123782</v>
      </c>
      <c r="G841" s="21">
        <v>0.37123816247943542</v>
      </c>
      <c r="H841" s="21">
        <v>0.34399379411631159</v>
      </c>
      <c r="I841" s="21">
        <v>0.46789151154347819</v>
      </c>
      <c r="K841" s="21">
        <v>0.32378442511076039</v>
      </c>
      <c r="L841" s="21">
        <v>0.35335988402243018</v>
      </c>
      <c r="N841" s="21">
        <v>0.39854180824156221</v>
      </c>
      <c r="O841" s="21">
        <v>0.37798470182826022</v>
      </c>
      <c r="P841" s="21">
        <v>0.36241523625666261</v>
      </c>
      <c r="Q841" s="21">
        <v>0.20521831137394009</v>
      </c>
      <c r="R841" s="21">
        <v>0.28579783030074418</v>
      </c>
      <c r="S841" s="21">
        <v>0.36580059582032021</v>
      </c>
      <c r="T841" s="21">
        <v>7.1835228726293818E-2</v>
      </c>
      <c r="U841" s="21">
        <v>0.29549115764950667</v>
      </c>
      <c r="W841" s="21">
        <v>0.50124799955555965</v>
      </c>
      <c r="X841" s="21">
        <v>0.26795813257244189</v>
      </c>
      <c r="Y841" s="21">
        <v>0.4053940192879999</v>
      </c>
      <c r="Z841" s="21">
        <v>0.2179601358757802</v>
      </c>
      <c r="AA841" s="21">
        <v>0.25239427592323921</v>
      </c>
      <c r="AB841" s="21">
        <v>0.42851589060758888</v>
      </c>
      <c r="AC841" s="21">
        <v>0.31663324991706232</v>
      </c>
      <c r="AD841" s="21">
        <v>0.30335471430771449</v>
      </c>
      <c r="AE841" s="21">
        <v>0.35765588673696752</v>
      </c>
      <c r="AG841" s="21">
        <v>0.31344382460668441</v>
      </c>
      <c r="AH841" s="21">
        <v>0.35286227826787081</v>
      </c>
      <c r="AI841" s="21">
        <v>0.35999534086061191</v>
      </c>
      <c r="AJ841" s="21">
        <v>0.30038321875811202</v>
      </c>
      <c r="AK841" s="21">
        <v>0.40615552240114378</v>
      </c>
      <c r="AL841" s="21">
        <v>0</v>
      </c>
      <c r="AM841" s="21">
        <v>0.1921076251428378</v>
      </c>
    </row>
    <row r="842" spans="2:39" ht="16" x14ac:dyDescent="0.2">
      <c r="B842" s="20" t="s">
        <v>240</v>
      </c>
      <c r="C842" s="21">
        <v>0.11390233885211951</v>
      </c>
      <c r="D842" s="21">
        <v>0.15273653930368089</v>
      </c>
      <c r="E842" s="21">
        <v>0.17386888465715139</v>
      </c>
      <c r="F842" s="21">
        <v>0.1016837153653854</v>
      </c>
      <c r="G842" s="21">
        <v>9.7695437167922256E-2</v>
      </c>
      <c r="H842" s="21">
        <v>0.1298136999545933</v>
      </c>
      <c r="I842" s="21">
        <v>6.201646774735365E-2</v>
      </c>
      <c r="K842" s="21">
        <v>0.1253430892288937</v>
      </c>
      <c r="L842" s="21">
        <v>0.1002864206246102</v>
      </c>
      <c r="N842" s="21">
        <v>9.2840512416875548E-2</v>
      </c>
      <c r="O842" s="21">
        <v>3.1222652443118171E-2</v>
      </c>
      <c r="P842" s="21">
        <v>0.24648716612193411</v>
      </c>
      <c r="Q842" s="21">
        <v>0.44612517471543822</v>
      </c>
      <c r="R842" s="21">
        <v>0.179111561796267</v>
      </c>
      <c r="S842" s="21">
        <v>0.12619889862030029</v>
      </c>
      <c r="T842" s="21">
        <v>0</v>
      </c>
      <c r="U842" s="21">
        <v>0.1183176179386846</v>
      </c>
      <c r="W842" s="21">
        <v>0.1154239493553996</v>
      </c>
      <c r="X842" s="21">
        <v>3.5632400970276062E-2</v>
      </c>
      <c r="Y842" s="21">
        <v>0.24820592117734239</v>
      </c>
      <c r="Z842" s="21">
        <v>0.26025680035811388</v>
      </c>
      <c r="AA842" s="21">
        <v>0.1132399081706007</v>
      </c>
      <c r="AB842" s="21">
        <v>0.1391396652112972</v>
      </c>
      <c r="AC842" s="21">
        <v>0.1436767005266448</v>
      </c>
      <c r="AD842" s="21">
        <v>2.0138496783232769E-2</v>
      </c>
      <c r="AE842" s="21">
        <v>0</v>
      </c>
      <c r="AG842" s="21">
        <v>0.1037665307405234</v>
      </c>
      <c r="AH842" s="21">
        <v>0.1104453745331677</v>
      </c>
      <c r="AI842" s="21">
        <v>0.13305515583535671</v>
      </c>
      <c r="AJ842" s="21">
        <v>7.5855776360310614E-2</v>
      </c>
      <c r="AK842" s="21">
        <v>0.14590295332334821</v>
      </c>
      <c r="AL842" s="21">
        <v>0</v>
      </c>
      <c r="AM842" s="21">
        <v>8.939985049468753E-2</v>
      </c>
    </row>
    <row r="843" spans="2:39" ht="16" x14ac:dyDescent="0.2">
      <c r="B843" s="20" t="s">
        <v>241</v>
      </c>
      <c r="C843" s="21">
        <v>0.16947060582279819</v>
      </c>
      <c r="D843" s="21">
        <v>5.1482595113135937E-2</v>
      </c>
      <c r="E843" s="21">
        <v>0.14401424418672459</v>
      </c>
      <c r="F843" s="21">
        <v>0.18521328320911221</v>
      </c>
      <c r="G843" s="21">
        <v>0.20641986825564479</v>
      </c>
      <c r="H843" s="21">
        <v>0.25244703737337598</v>
      </c>
      <c r="I843" s="21">
        <v>0.14985693644604639</v>
      </c>
      <c r="K843" s="21">
        <v>0.21072448935165369</v>
      </c>
      <c r="L843" s="21">
        <v>0.1324642858763998</v>
      </c>
      <c r="N843" s="21">
        <v>0.31533012100986629</v>
      </c>
      <c r="O843" s="21">
        <v>6.0662046762032587E-2</v>
      </c>
      <c r="P843" s="21">
        <v>0.19226319691056709</v>
      </c>
      <c r="Q843" s="21">
        <v>0.13387172280540599</v>
      </c>
      <c r="R843" s="21">
        <v>0.40713488513327928</v>
      </c>
      <c r="S843" s="21">
        <v>0.17161728470697141</v>
      </c>
      <c r="T843" s="21">
        <v>5.1615392405407211E-2</v>
      </c>
      <c r="U843" s="21">
        <v>0.12621746395008121</v>
      </c>
      <c r="W843" s="21">
        <v>0.29582799990082798</v>
      </c>
      <c r="X843" s="21">
        <v>0</v>
      </c>
      <c r="Y843" s="21">
        <v>2.3128125868813309E-2</v>
      </c>
      <c r="Z843" s="21">
        <v>9.6911159635127961E-2</v>
      </c>
      <c r="AA843" s="21">
        <v>0.44187722209657371</v>
      </c>
      <c r="AB843" s="21">
        <v>0.1477574348630164</v>
      </c>
      <c r="AC843" s="21">
        <v>0.11816131371953439</v>
      </c>
      <c r="AD843" s="21">
        <v>7.4526439149529999E-2</v>
      </c>
      <c r="AE843" s="21">
        <v>0.64234411326303265</v>
      </c>
      <c r="AG843" s="21">
        <v>0.22232050620516389</v>
      </c>
      <c r="AH843" s="21">
        <v>0.1956276140733364</v>
      </c>
      <c r="AI843" s="21">
        <v>0.14724120615809069</v>
      </c>
      <c r="AJ843" s="21">
        <v>0.1647133548102418</v>
      </c>
      <c r="AK843" s="21">
        <v>0.13209830019434929</v>
      </c>
      <c r="AL843" s="21">
        <v>0.2230367668236205</v>
      </c>
      <c r="AM843" s="21">
        <v>0.13670865572760521</v>
      </c>
    </row>
    <row r="844" spans="2:39" ht="16" x14ac:dyDescent="0.2">
      <c r="B844" s="20" t="s">
        <v>145</v>
      </c>
      <c r="C844" s="21">
        <v>0.13097663247781999</v>
      </c>
      <c r="D844" s="21">
        <v>0.26295878861683419</v>
      </c>
      <c r="E844" s="21">
        <v>0.13598523031401141</v>
      </c>
      <c r="F844" s="21">
        <v>0.17461080456023731</v>
      </c>
      <c r="G844" s="21">
        <v>0.11228682133654599</v>
      </c>
      <c r="H844" s="21">
        <v>8.8999484271089724E-2</v>
      </c>
      <c r="I844" s="21">
        <v>7.6481305441752759E-2</v>
      </c>
      <c r="K844" s="21">
        <v>7.4830651379071259E-2</v>
      </c>
      <c r="L844" s="21">
        <v>0.18498412951709539</v>
      </c>
      <c r="N844" s="21">
        <v>5.1501419515053749E-2</v>
      </c>
      <c r="O844" s="21">
        <v>5.3388807961017068E-2</v>
      </c>
      <c r="P844" s="21">
        <v>2.6907628680128581E-2</v>
      </c>
      <c r="Q844" s="21">
        <v>8.0913068299809474E-2</v>
      </c>
      <c r="R844" s="21">
        <v>8.1518134066272091E-2</v>
      </c>
      <c r="S844" s="21">
        <v>0.10282837029225721</v>
      </c>
      <c r="T844" s="21">
        <v>0.68163666845090698</v>
      </c>
      <c r="U844" s="21">
        <v>0.30001413313082148</v>
      </c>
      <c r="W844" s="21">
        <v>2.036242569641853E-2</v>
      </c>
      <c r="X844" s="21">
        <v>6.7445555598895174E-2</v>
      </c>
      <c r="Y844" s="21">
        <v>2.7712672065504269E-2</v>
      </c>
      <c r="Z844" s="21">
        <v>0.13323922410018391</v>
      </c>
      <c r="AA844" s="21">
        <v>7.866272500956252E-2</v>
      </c>
      <c r="AB844" s="21">
        <v>8.2313803453032491E-2</v>
      </c>
      <c r="AC844" s="21">
        <v>0.39197241817959022</v>
      </c>
      <c r="AD844" s="21">
        <v>0.43270067662091161</v>
      </c>
      <c r="AE844" s="21">
        <v>0</v>
      </c>
      <c r="AG844" s="21">
        <v>9.1452633604872033E-2</v>
      </c>
      <c r="AH844" s="21">
        <v>0.14980089495768559</v>
      </c>
      <c r="AI844" s="21">
        <v>2.1392655979222332E-2</v>
      </c>
      <c r="AJ844" s="21">
        <v>0.1865211025891384</v>
      </c>
      <c r="AK844" s="21">
        <v>0.1237437018470727</v>
      </c>
      <c r="AL844" s="21">
        <v>0</v>
      </c>
      <c r="AM844" s="21">
        <v>0.43640938743251811</v>
      </c>
    </row>
    <row r="846" spans="2:39" ht="112" x14ac:dyDescent="0.2">
      <c r="B846" s="17" t="s">
        <v>247</v>
      </c>
    </row>
    <row r="847" spans="2:39" ht="16" x14ac:dyDescent="0.2">
      <c r="B847" s="18" t="s">
        <v>18</v>
      </c>
    </row>
    <row r="848" spans="2:39" x14ac:dyDescent="0.2">
      <c r="B848" s="13" t="s">
        <v>53</v>
      </c>
      <c r="C848" s="19">
        <v>406</v>
      </c>
      <c r="D848" s="19">
        <v>16</v>
      </c>
      <c r="E848" s="19">
        <v>63</v>
      </c>
      <c r="F848" s="19">
        <v>86</v>
      </c>
      <c r="G848" s="19">
        <v>73</v>
      </c>
      <c r="H848" s="19">
        <v>87</v>
      </c>
      <c r="I848" s="19">
        <v>81</v>
      </c>
      <c r="K848" s="19">
        <v>185</v>
      </c>
      <c r="L848" s="19">
        <v>219</v>
      </c>
      <c r="N848" s="19">
        <v>33</v>
      </c>
      <c r="O848" s="19">
        <v>99</v>
      </c>
      <c r="P848" s="19">
        <v>23</v>
      </c>
      <c r="Q848" s="19">
        <v>12</v>
      </c>
      <c r="R848" s="19">
        <v>38</v>
      </c>
      <c r="S848" s="19">
        <v>132</v>
      </c>
      <c r="T848" s="19">
        <v>15</v>
      </c>
      <c r="U848" s="19">
        <v>54</v>
      </c>
      <c r="W848" s="19">
        <v>28</v>
      </c>
      <c r="X848" s="19">
        <v>72</v>
      </c>
      <c r="Y848" s="19">
        <v>18</v>
      </c>
      <c r="Z848" s="19">
        <v>21</v>
      </c>
      <c r="AA848" s="19">
        <v>69</v>
      </c>
      <c r="AB848" s="19">
        <v>124</v>
      </c>
      <c r="AC848" s="19">
        <v>27</v>
      </c>
      <c r="AD848" s="19">
        <v>40</v>
      </c>
      <c r="AE848" s="19">
        <v>7</v>
      </c>
      <c r="AG848" s="19">
        <v>74</v>
      </c>
      <c r="AH848" s="19">
        <v>89</v>
      </c>
      <c r="AI848" s="19">
        <v>84</v>
      </c>
      <c r="AJ848" s="19">
        <v>54</v>
      </c>
      <c r="AK848" s="19">
        <v>73</v>
      </c>
      <c r="AL848" s="19">
        <v>3</v>
      </c>
      <c r="AM848" s="19">
        <v>29</v>
      </c>
    </row>
    <row r="849" spans="2:39" x14ac:dyDescent="0.2">
      <c r="B849" s="15" t="s">
        <v>54</v>
      </c>
      <c r="C849" s="19">
        <v>406</v>
      </c>
      <c r="D849" s="19">
        <v>44</v>
      </c>
      <c r="E849" s="19">
        <v>69</v>
      </c>
      <c r="F849" s="19">
        <v>69</v>
      </c>
      <c r="G849" s="19">
        <v>62</v>
      </c>
      <c r="H849" s="19">
        <v>65</v>
      </c>
      <c r="I849" s="19">
        <v>96</v>
      </c>
      <c r="K849" s="19">
        <v>196</v>
      </c>
      <c r="L849" s="19">
        <v>208</v>
      </c>
      <c r="N849" s="19">
        <v>37</v>
      </c>
      <c r="O849" s="19">
        <v>101</v>
      </c>
      <c r="P849" s="19">
        <v>26</v>
      </c>
      <c r="Q849" s="19">
        <v>10</v>
      </c>
      <c r="R849" s="19">
        <v>41</v>
      </c>
      <c r="S849" s="19">
        <v>116</v>
      </c>
      <c r="T849" s="19">
        <v>17</v>
      </c>
      <c r="U849" s="19">
        <v>59</v>
      </c>
      <c r="W849" s="19">
        <v>28</v>
      </c>
      <c r="X849" s="19">
        <v>78</v>
      </c>
      <c r="Y849" s="19">
        <v>21</v>
      </c>
      <c r="Z849" s="19">
        <v>26</v>
      </c>
      <c r="AA849" s="19">
        <v>66</v>
      </c>
      <c r="AB849" s="19">
        <v>107</v>
      </c>
      <c r="AC849" s="19">
        <v>35</v>
      </c>
      <c r="AD849" s="19">
        <v>36</v>
      </c>
      <c r="AE849" s="19">
        <v>9</v>
      </c>
      <c r="AG849" s="19">
        <v>67</v>
      </c>
      <c r="AH849" s="19">
        <v>87</v>
      </c>
      <c r="AI849" s="19">
        <v>88</v>
      </c>
      <c r="AJ849" s="19">
        <v>57</v>
      </c>
      <c r="AK849" s="19">
        <v>77</v>
      </c>
      <c r="AL849" s="19">
        <v>3</v>
      </c>
      <c r="AM849" s="19">
        <v>28</v>
      </c>
    </row>
    <row r="850" spans="2:39" ht="16" x14ac:dyDescent="0.2">
      <c r="B850" s="20" t="s">
        <v>237</v>
      </c>
      <c r="C850" s="21">
        <v>5.4167767339043889E-2</v>
      </c>
      <c r="D850" s="21">
        <v>0</v>
      </c>
      <c r="E850" s="21">
        <v>9.6175873966884651E-2</v>
      </c>
      <c r="F850" s="21">
        <v>9.2189595003576541E-2</v>
      </c>
      <c r="G850" s="21">
        <v>3.4099730204056301E-2</v>
      </c>
      <c r="H850" s="21">
        <v>1.9805449116513611E-2</v>
      </c>
      <c r="I850" s="21">
        <v>5.7973535126649461E-2</v>
      </c>
      <c r="K850" s="21">
        <v>6.0336724342782817E-2</v>
      </c>
      <c r="L850" s="21">
        <v>4.8924317937001041E-2</v>
      </c>
      <c r="N850" s="21">
        <v>4.9147738441478947E-2</v>
      </c>
      <c r="O850" s="21">
        <v>0.1469854208819463</v>
      </c>
      <c r="P850" s="21">
        <v>0</v>
      </c>
      <c r="Q850" s="21">
        <v>0.20521831137394009</v>
      </c>
      <c r="R850" s="21">
        <v>0</v>
      </c>
      <c r="S850" s="21">
        <v>1.5185567521804369E-2</v>
      </c>
      <c r="T850" s="21">
        <v>0</v>
      </c>
      <c r="U850" s="21">
        <v>2.7131344515098899E-2</v>
      </c>
      <c r="W850" s="21">
        <v>3.3664138721992663E-2</v>
      </c>
      <c r="X850" s="21">
        <v>0.22480185742380829</v>
      </c>
      <c r="Y850" s="21">
        <v>0</v>
      </c>
      <c r="Z850" s="21">
        <v>5.2749208128356102E-2</v>
      </c>
      <c r="AA850" s="21">
        <v>6.3137389784801356E-3</v>
      </c>
      <c r="AB850" s="21">
        <v>1.6861226980838129E-2</v>
      </c>
      <c r="AC850" s="21">
        <v>0</v>
      </c>
      <c r="AD850" s="21">
        <v>0</v>
      </c>
      <c r="AE850" s="21">
        <v>0</v>
      </c>
      <c r="AG850" s="21">
        <v>2.924050421554928E-2</v>
      </c>
      <c r="AH850" s="21">
        <v>2.6301032438691151E-2</v>
      </c>
      <c r="AI850" s="21">
        <v>6.5095818728035382E-2</v>
      </c>
      <c r="AJ850" s="21">
        <v>8.7174660909223614E-2</v>
      </c>
      <c r="AK850" s="21">
        <v>3.4238531992406507E-2</v>
      </c>
      <c r="AL850" s="21">
        <v>1</v>
      </c>
      <c r="AM850" s="21">
        <v>6.2119893379847177E-2</v>
      </c>
    </row>
    <row r="851" spans="2:39" ht="16" x14ac:dyDescent="0.2">
      <c r="B851" s="20" t="s">
        <v>238</v>
      </c>
      <c r="C851" s="21">
        <v>0.13396603159668169</v>
      </c>
      <c r="D851" s="21">
        <v>0.12693363311798139</v>
      </c>
      <c r="E851" s="21">
        <v>0.20265625348064559</v>
      </c>
      <c r="F851" s="21">
        <v>0.1418509936180061</v>
      </c>
      <c r="G851" s="21">
        <v>0.1090102042260246</v>
      </c>
      <c r="H851" s="21">
        <v>9.9037095042922893E-2</v>
      </c>
      <c r="I851" s="21">
        <v>0.12249404516156499</v>
      </c>
      <c r="K851" s="21">
        <v>0.13099845018351611</v>
      </c>
      <c r="L851" s="21">
        <v>0.1381002053278014</v>
      </c>
      <c r="N851" s="21">
        <v>1.9900407533777351E-2</v>
      </c>
      <c r="O851" s="21">
        <v>0.13083254049543619</v>
      </c>
      <c r="P851" s="21">
        <v>0.2165232972125628</v>
      </c>
      <c r="Q851" s="21">
        <v>0.13387172280540599</v>
      </c>
      <c r="R851" s="21">
        <v>1.422309392181759E-2</v>
      </c>
      <c r="S851" s="21">
        <v>0.20293514227391479</v>
      </c>
      <c r="T851" s="21">
        <v>0.12022343467335481</v>
      </c>
      <c r="U851" s="21">
        <v>0.124516484041898</v>
      </c>
      <c r="W851" s="21">
        <v>5.3491818889227022E-2</v>
      </c>
      <c r="X851" s="21">
        <v>0.2055996390637036</v>
      </c>
      <c r="Y851" s="21">
        <v>0.228500359415092</v>
      </c>
      <c r="Z851" s="21">
        <v>0.16938144590418011</v>
      </c>
      <c r="AA851" s="21">
        <v>6.6483680959983471E-2</v>
      </c>
      <c r="AB851" s="21">
        <v>0.18157888084762761</v>
      </c>
      <c r="AC851" s="21">
        <v>0</v>
      </c>
      <c r="AD851" s="21">
        <v>0.1074665940463583</v>
      </c>
      <c r="AE851" s="21">
        <v>0</v>
      </c>
      <c r="AG851" s="21">
        <v>0.1011350706992182</v>
      </c>
      <c r="AH851" s="21">
        <v>7.8352259140704456E-2</v>
      </c>
      <c r="AI851" s="21">
        <v>0.2071587295003586</v>
      </c>
      <c r="AJ851" s="21">
        <v>0.170983102957456</v>
      </c>
      <c r="AK851" s="21">
        <v>0.14245970552301171</v>
      </c>
      <c r="AL851" s="21">
        <v>0</v>
      </c>
      <c r="AM851" s="21">
        <v>6.974730224541012E-2</v>
      </c>
    </row>
    <row r="852" spans="2:39" ht="16" x14ac:dyDescent="0.2">
      <c r="B852" s="20" t="s">
        <v>239</v>
      </c>
      <c r="C852" s="21">
        <v>0.37665079295764747</v>
      </c>
      <c r="D852" s="21">
        <v>0.4092046671368465</v>
      </c>
      <c r="E852" s="21">
        <v>0.2696552071615147</v>
      </c>
      <c r="F852" s="21">
        <v>0.30543193651554912</v>
      </c>
      <c r="G852" s="21">
        <v>0.42360253039121998</v>
      </c>
      <c r="H852" s="21">
        <v>0.37722224418556022</v>
      </c>
      <c r="I852" s="21">
        <v>0.45827971841780629</v>
      </c>
      <c r="K852" s="21">
        <v>0.376379938004054</v>
      </c>
      <c r="L852" s="21">
        <v>0.37465339403810483</v>
      </c>
      <c r="N852" s="21">
        <v>0.42609454421748588</v>
      </c>
      <c r="O852" s="21">
        <v>0.48927335463689042</v>
      </c>
      <c r="P852" s="21">
        <v>0.26315903984555711</v>
      </c>
      <c r="Q852" s="21">
        <v>0.1435032422097833</v>
      </c>
      <c r="R852" s="21">
        <v>0.31443331479746672</v>
      </c>
      <c r="S852" s="21">
        <v>0.35708736500636912</v>
      </c>
      <c r="T852" s="21">
        <v>0.32796059055962801</v>
      </c>
      <c r="U852" s="21">
        <v>0.33722784577805748</v>
      </c>
      <c r="W852" s="21">
        <v>0.42870879130266842</v>
      </c>
      <c r="X852" s="21">
        <v>0.50174015119348858</v>
      </c>
      <c r="Y852" s="21">
        <v>0.38766926127277901</v>
      </c>
      <c r="Z852" s="21">
        <v>0.39076511138859299</v>
      </c>
      <c r="AA852" s="21">
        <v>0.2257456660818051</v>
      </c>
      <c r="AB852" s="21">
        <v>0.35678194306899369</v>
      </c>
      <c r="AC852" s="21">
        <v>0.41240784963618371</v>
      </c>
      <c r="AD852" s="21">
        <v>0.38268526151387611</v>
      </c>
      <c r="AE852" s="21">
        <v>0.23988295798388051</v>
      </c>
      <c r="AG852" s="21">
        <v>0.46358887367359408</v>
      </c>
      <c r="AH852" s="21">
        <v>0.42749291869256251</v>
      </c>
      <c r="AI852" s="21">
        <v>0.26292102888558022</v>
      </c>
      <c r="AJ852" s="21">
        <v>0.35704905798428482</v>
      </c>
      <c r="AK852" s="21">
        <v>0.44447335852962783</v>
      </c>
      <c r="AL852" s="21">
        <v>0</v>
      </c>
      <c r="AM852" s="21">
        <v>0.25494656187182702</v>
      </c>
    </row>
    <row r="853" spans="2:39" ht="16" x14ac:dyDescent="0.2">
      <c r="B853" s="20" t="s">
        <v>240</v>
      </c>
      <c r="C853" s="21">
        <v>8.3040115012657734E-2</v>
      </c>
      <c r="D853" s="21">
        <v>0.1981888304654098</v>
      </c>
      <c r="E853" s="21">
        <v>7.0856487318949612E-2</v>
      </c>
      <c r="F853" s="21">
        <v>9.2786565235729229E-2</v>
      </c>
      <c r="G853" s="21">
        <v>6.6321317379145761E-2</v>
      </c>
      <c r="H853" s="21">
        <v>9.9244779915812723E-2</v>
      </c>
      <c r="I853" s="21">
        <v>3.2050783568938153E-2</v>
      </c>
      <c r="K853" s="21">
        <v>6.2588950130128843E-2</v>
      </c>
      <c r="L853" s="21">
        <v>0.1030682117542402</v>
      </c>
      <c r="N853" s="21">
        <v>0.12509564335433981</v>
      </c>
      <c r="O853" s="21">
        <v>3.338331163292068E-2</v>
      </c>
      <c r="P853" s="21">
        <v>0.21626591947849191</v>
      </c>
      <c r="Q853" s="21">
        <v>0.17987711767953041</v>
      </c>
      <c r="R853" s="21">
        <v>9.7522962364679652E-2</v>
      </c>
      <c r="S853" s="21">
        <v>7.3540520832200459E-2</v>
      </c>
      <c r="T853" s="21">
        <v>5.1615392405407211E-2</v>
      </c>
      <c r="U853" s="21">
        <v>8.433257553004013E-2</v>
      </c>
      <c r="W853" s="21">
        <v>6.9146093991020979E-2</v>
      </c>
      <c r="X853" s="21">
        <v>2.7723830070472161E-2</v>
      </c>
      <c r="Y853" s="21">
        <v>0.33298958137781159</v>
      </c>
      <c r="Z853" s="21">
        <v>0.25844964815101951</v>
      </c>
      <c r="AA853" s="21">
        <v>7.2143448530091928E-2</v>
      </c>
      <c r="AB853" s="21">
        <v>9.1360450539737056E-2</v>
      </c>
      <c r="AC853" s="21">
        <v>2.0102553567251161E-2</v>
      </c>
      <c r="AD853" s="21">
        <v>1.4576808412398921E-2</v>
      </c>
      <c r="AE853" s="21">
        <v>0</v>
      </c>
      <c r="AG853" s="21">
        <v>8.9334651946910593E-2</v>
      </c>
      <c r="AH853" s="21">
        <v>6.2962235530407945E-2</v>
      </c>
      <c r="AI853" s="21">
        <v>0.1132890993258185</v>
      </c>
      <c r="AJ853" s="21">
        <v>3.460360413710311E-2</v>
      </c>
      <c r="AK853" s="21">
        <v>7.2473137200646395E-2</v>
      </c>
      <c r="AL853" s="21">
        <v>0</v>
      </c>
      <c r="AM853" s="21">
        <v>0.17220378080022489</v>
      </c>
    </row>
    <row r="854" spans="2:39" ht="16" x14ac:dyDescent="0.2">
      <c r="B854" s="20" t="s">
        <v>241</v>
      </c>
      <c r="C854" s="21">
        <v>0.22084471650391541</v>
      </c>
      <c r="D854" s="21">
        <v>5.1482595113135937E-2</v>
      </c>
      <c r="E854" s="21">
        <v>0.18864697883607789</v>
      </c>
      <c r="F854" s="21">
        <v>0.26744718267863149</v>
      </c>
      <c r="G854" s="21">
        <v>0.20861972081060989</v>
      </c>
      <c r="H854" s="21">
        <v>0.303684803895092</v>
      </c>
      <c r="I854" s="21">
        <v>0.23922818946786281</v>
      </c>
      <c r="K854" s="21">
        <v>0.27558840510467369</v>
      </c>
      <c r="L854" s="21">
        <v>0.16766980905511289</v>
      </c>
      <c r="N854" s="21">
        <v>0.3419257097607073</v>
      </c>
      <c r="O854" s="21">
        <v>0.11250086009052281</v>
      </c>
      <c r="P854" s="21">
        <v>0.27714411478325962</v>
      </c>
      <c r="Q854" s="21">
        <v>0.25661653763153047</v>
      </c>
      <c r="R854" s="21">
        <v>0.49230249484976418</v>
      </c>
      <c r="S854" s="21">
        <v>0.21040773972443139</v>
      </c>
      <c r="T854" s="21">
        <v>0</v>
      </c>
      <c r="U854" s="21">
        <v>0.19633433300029801</v>
      </c>
      <c r="W854" s="21">
        <v>0.41498915709509088</v>
      </c>
      <c r="X854" s="21">
        <v>0</v>
      </c>
      <c r="Y854" s="21">
        <v>2.3128125868813309E-2</v>
      </c>
      <c r="Z854" s="21">
        <v>9.8686723239363894E-2</v>
      </c>
      <c r="AA854" s="21">
        <v>0.54040254693602952</v>
      </c>
      <c r="AB854" s="21">
        <v>0.22554546578752471</v>
      </c>
      <c r="AC854" s="21">
        <v>0.1047397241258634</v>
      </c>
      <c r="AD854" s="21">
        <v>0.13204854207863451</v>
      </c>
      <c r="AE854" s="21">
        <v>0.76011704201611963</v>
      </c>
      <c r="AG854" s="21">
        <v>0.23338722175393689</v>
      </c>
      <c r="AH854" s="21">
        <v>0.21688091018448391</v>
      </c>
      <c r="AI854" s="21">
        <v>0.27677783888462471</v>
      </c>
      <c r="AJ854" s="21">
        <v>0.2000026700926632</v>
      </c>
      <c r="AK854" s="21">
        <v>0.17703383732312269</v>
      </c>
      <c r="AL854" s="21">
        <v>0</v>
      </c>
      <c r="AM854" s="21">
        <v>0.210907388737122</v>
      </c>
    </row>
    <row r="855" spans="2:39" ht="16" x14ac:dyDescent="0.2">
      <c r="B855" s="20" t="s">
        <v>145</v>
      </c>
      <c r="C855" s="21">
        <v>0.13133057659005379</v>
      </c>
      <c r="D855" s="21">
        <v>0.21419027416662631</v>
      </c>
      <c r="E855" s="21">
        <v>0.172009199235928</v>
      </c>
      <c r="F855" s="21">
        <v>0.10029372694850749</v>
      </c>
      <c r="G855" s="21">
        <v>0.15834649698894371</v>
      </c>
      <c r="H855" s="21">
        <v>0.10100562784409869</v>
      </c>
      <c r="I855" s="21">
        <v>8.9973728257178254E-2</v>
      </c>
      <c r="K855" s="21">
        <v>9.4107532234844415E-2</v>
      </c>
      <c r="L855" s="21">
        <v>0.16758406188773961</v>
      </c>
      <c r="N855" s="21">
        <v>3.7835956692210522E-2</v>
      </c>
      <c r="O855" s="21">
        <v>8.7024512262283485E-2</v>
      </c>
      <c r="P855" s="21">
        <v>2.6907628680128581E-2</v>
      </c>
      <c r="Q855" s="21">
        <v>8.0913068299809474E-2</v>
      </c>
      <c r="R855" s="21">
        <v>8.1518134066272091E-2</v>
      </c>
      <c r="S855" s="21">
        <v>0.14084366464127979</v>
      </c>
      <c r="T855" s="21">
        <v>0.50020058236161014</v>
      </c>
      <c r="U855" s="21">
        <v>0.2304574171346076</v>
      </c>
      <c r="W855" s="21">
        <v>0</v>
      </c>
      <c r="X855" s="21">
        <v>4.0134522248527121E-2</v>
      </c>
      <c r="Y855" s="21">
        <v>2.7712672065504269E-2</v>
      </c>
      <c r="Z855" s="21">
        <v>2.996786318848739E-2</v>
      </c>
      <c r="AA855" s="21">
        <v>8.8910918513609771E-2</v>
      </c>
      <c r="AB855" s="21">
        <v>0.127872032775279</v>
      </c>
      <c r="AC855" s="21">
        <v>0.46274987267070172</v>
      </c>
      <c r="AD855" s="21">
        <v>0.36322279394873219</v>
      </c>
      <c r="AE855" s="21">
        <v>0</v>
      </c>
      <c r="AG855" s="21">
        <v>8.3313677710790859E-2</v>
      </c>
      <c r="AH855" s="21">
        <v>0.18801064401315001</v>
      </c>
      <c r="AI855" s="21">
        <v>7.4757484675582631E-2</v>
      </c>
      <c r="AJ855" s="21">
        <v>0.15018690391926939</v>
      </c>
      <c r="AK855" s="21">
        <v>0.12932142943118469</v>
      </c>
      <c r="AL855" s="21">
        <v>0</v>
      </c>
      <c r="AM855" s="21">
        <v>0.2300750729655687</v>
      </c>
    </row>
    <row r="857" spans="2:39" ht="96" x14ac:dyDescent="0.2">
      <c r="B857" s="17" t="s">
        <v>248</v>
      </c>
    </row>
    <row r="858" spans="2:39" ht="16" x14ac:dyDescent="0.2">
      <c r="B858" s="18" t="s">
        <v>18</v>
      </c>
    </row>
    <row r="859" spans="2:39" x14ac:dyDescent="0.2">
      <c r="B859" s="13" t="s">
        <v>53</v>
      </c>
      <c r="C859" s="19">
        <v>406</v>
      </c>
      <c r="D859" s="19">
        <v>16</v>
      </c>
      <c r="E859" s="19">
        <v>63</v>
      </c>
      <c r="F859" s="19">
        <v>86</v>
      </c>
      <c r="G859" s="19">
        <v>73</v>
      </c>
      <c r="H859" s="19">
        <v>87</v>
      </c>
      <c r="I859" s="19">
        <v>81</v>
      </c>
      <c r="K859" s="19">
        <v>185</v>
      </c>
      <c r="L859" s="19">
        <v>219</v>
      </c>
      <c r="N859" s="19">
        <v>33</v>
      </c>
      <c r="O859" s="19">
        <v>99</v>
      </c>
      <c r="P859" s="19">
        <v>23</v>
      </c>
      <c r="Q859" s="19">
        <v>12</v>
      </c>
      <c r="R859" s="19">
        <v>38</v>
      </c>
      <c r="S859" s="19">
        <v>132</v>
      </c>
      <c r="T859" s="19">
        <v>15</v>
      </c>
      <c r="U859" s="19">
        <v>54</v>
      </c>
      <c r="W859" s="19">
        <v>28</v>
      </c>
      <c r="X859" s="19">
        <v>72</v>
      </c>
      <c r="Y859" s="19">
        <v>18</v>
      </c>
      <c r="Z859" s="19">
        <v>21</v>
      </c>
      <c r="AA859" s="19">
        <v>69</v>
      </c>
      <c r="AB859" s="19">
        <v>124</v>
      </c>
      <c r="AC859" s="19">
        <v>27</v>
      </c>
      <c r="AD859" s="19">
        <v>40</v>
      </c>
      <c r="AE859" s="19">
        <v>7</v>
      </c>
      <c r="AG859" s="19">
        <v>74</v>
      </c>
      <c r="AH859" s="19">
        <v>89</v>
      </c>
      <c r="AI859" s="19">
        <v>84</v>
      </c>
      <c r="AJ859" s="19">
        <v>54</v>
      </c>
      <c r="AK859" s="19">
        <v>73</v>
      </c>
      <c r="AL859" s="19">
        <v>3</v>
      </c>
      <c r="AM859" s="19">
        <v>29</v>
      </c>
    </row>
    <row r="860" spans="2:39" x14ac:dyDescent="0.2">
      <c r="B860" s="15" t="s">
        <v>54</v>
      </c>
      <c r="C860" s="19">
        <v>406</v>
      </c>
      <c r="D860" s="19">
        <v>44</v>
      </c>
      <c r="E860" s="19">
        <v>69</v>
      </c>
      <c r="F860" s="19">
        <v>69</v>
      </c>
      <c r="G860" s="19">
        <v>62</v>
      </c>
      <c r="H860" s="19">
        <v>65</v>
      </c>
      <c r="I860" s="19">
        <v>96</v>
      </c>
      <c r="K860" s="19">
        <v>196</v>
      </c>
      <c r="L860" s="19">
        <v>208</v>
      </c>
      <c r="N860" s="19">
        <v>37</v>
      </c>
      <c r="O860" s="19">
        <v>101</v>
      </c>
      <c r="P860" s="19">
        <v>26</v>
      </c>
      <c r="Q860" s="19">
        <v>10</v>
      </c>
      <c r="R860" s="19">
        <v>41</v>
      </c>
      <c r="S860" s="19">
        <v>116</v>
      </c>
      <c r="T860" s="19">
        <v>17</v>
      </c>
      <c r="U860" s="19">
        <v>59</v>
      </c>
      <c r="W860" s="19">
        <v>28</v>
      </c>
      <c r="X860" s="19">
        <v>78</v>
      </c>
      <c r="Y860" s="19">
        <v>21</v>
      </c>
      <c r="Z860" s="19">
        <v>26</v>
      </c>
      <c r="AA860" s="19">
        <v>66</v>
      </c>
      <c r="AB860" s="19">
        <v>107</v>
      </c>
      <c r="AC860" s="19">
        <v>35</v>
      </c>
      <c r="AD860" s="19">
        <v>36</v>
      </c>
      <c r="AE860" s="19">
        <v>9</v>
      </c>
      <c r="AG860" s="19">
        <v>67</v>
      </c>
      <c r="AH860" s="19">
        <v>87</v>
      </c>
      <c r="AI860" s="19">
        <v>88</v>
      </c>
      <c r="AJ860" s="19">
        <v>57</v>
      </c>
      <c r="AK860" s="19">
        <v>77</v>
      </c>
      <c r="AL860" s="19">
        <v>3</v>
      </c>
      <c r="AM860" s="19">
        <v>28</v>
      </c>
    </row>
    <row r="861" spans="2:39" ht="16" x14ac:dyDescent="0.2">
      <c r="B861" s="20" t="s">
        <v>237</v>
      </c>
      <c r="C861" s="21">
        <v>4.0624458876916091E-2</v>
      </c>
      <c r="D861" s="21">
        <v>0</v>
      </c>
      <c r="E861" s="21">
        <v>5.3957164139207203E-2</v>
      </c>
      <c r="F861" s="21">
        <v>5.4851553297516772E-2</v>
      </c>
      <c r="G861" s="21">
        <v>3.4099730204056301E-2</v>
      </c>
      <c r="H861" s="21">
        <v>1.92557114792388E-2</v>
      </c>
      <c r="I861" s="21">
        <v>5.8160904319509397E-2</v>
      </c>
      <c r="K861" s="21">
        <v>5.7256120765066199E-2</v>
      </c>
      <c r="L861" s="21">
        <v>2.542623263794043E-2</v>
      </c>
      <c r="N861" s="21">
        <v>4.9147738441478947E-2</v>
      </c>
      <c r="O861" s="21">
        <v>9.2071477305555857E-2</v>
      </c>
      <c r="P861" s="21">
        <v>0.10431994877006801</v>
      </c>
      <c r="Q861" s="21">
        <v>0</v>
      </c>
      <c r="R861" s="21">
        <v>0</v>
      </c>
      <c r="S861" s="21">
        <v>1.5341509893691541E-2</v>
      </c>
      <c r="T861" s="21">
        <v>0</v>
      </c>
      <c r="U861" s="21">
        <v>1.477416873959504E-2</v>
      </c>
      <c r="W861" s="21">
        <v>6.7137625491794403E-2</v>
      </c>
      <c r="X861" s="21">
        <v>0.16282518086386641</v>
      </c>
      <c r="Y861" s="21">
        <v>9.1363903727278775E-2</v>
      </c>
      <c r="Z861" s="21">
        <v>0</v>
      </c>
      <c r="AA861" s="21">
        <v>0</v>
      </c>
      <c r="AB861" s="21">
        <v>0</v>
      </c>
      <c r="AC861" s="21">
        <v>0</v>
      </c>
      <c r="AD861" s="21">
        <v>0</v>
      </c>
      <c r="AE861" s="21">
        <v>0</v>
      </c>
      <c r="AG861" s="21">
        <v>4.2056700888825987E-2</v>
      </c>
      <c r="AH861" s="21">
        <v>2.1515485183573869E-2</v>
      </c>
      <c r="AI861" s="21">
        <v>7.5651149383937036E-2</v>
      </c>
      <c r="AJ861" s="21">
        <v>3.4804971149553041E-2</v>
      </c>
      <c r="AK861" s="21">
        <v>6.4457277163756134E-3</v>
      </c>
      <c r="AL861" s="21">
        <v>0.35090186250455041</v>
      </c>
      <c r="AM861" s="21">
        <v>6.2119893379847177E-2</v>
      </c>
    </row>
    <row r="862" spans="2:39" ht="16" x14ac:dyDescent="0.2">
      <c r="B862" s="20" t="s">
        <v>238</v>
      </c>
      <c r="C862" s="21">
        <v>0.13262398687648189</v>
      </c>
      <c r="D862" s="21">
        <v>9.1521578709223159E-2</v>
      </c>
      <c r="E862" s="21">
        <v>0.23632744055359431</v>
      </c>
      <c r="F862" s="21">
        <v>0.1640234731071617</v>
      </c>
      <c r="G862" s="21">
        <v>0.14731149479558181</v>
      </c>
      <c r="H862" s="21">
        <v>7.0929330718839972E-2</v>
      </c>
      <c r="I862" s="21">
        <v>8.736329395335693E-2</v>
      </c>
      <c r="K862" s="21">
        <v>0.13930853170202209</v>
      </c>
      <c r="L862" s="21">
        <v>0.121641615860017</v>
      </c>
      <c r="N862" s="21">
        <v>0</v>
      </c>
      <c r="O862" s="21">
        <v>0.19894246654963291</v>
      </c>
      <c r="P862" s="21">
        <v>7.4284011754614881E-2</v>
      </c>
      <c r="Q862" s="21">
        <v>0.3050949773179718</v>
      </c>
      <c r="R862" s="21">
        <v>8.1518134066272091E-2</v>
      </c>
      <c r="S862" s="21">
        <v>0.17672942124553179</v>
      </c>
      <c r="T862" s="21">
        <v>7.4689275744037331E-2</v>
      </c>
      <c r="U862" s="21">
        <v>6.4228261354607435E-2</v>
      </c>
      <c r="W862" s="21">
        <v>0</v>
      </c>
      <c r="X862" s="21">
        <v>0.28883428193990163</v>
      </c>
      <c r="Y862" s="21">
        <v>4.8779637619866943E-2</v>
      </c>
      <c r="Z862" s="21">
        <v>0.17245771140576521</v>
      </c>
      <c r="AA862" s="21">
        <v>8.2909655952963721E-2</v>
      </c>
      <c r="AB862" s="21">
        <v>0.13746220314650051</v>
      </c>
      <c r="AC862" s="21">
        <v>2.955631765716818E-2</v>
      </c>
      <c r="AD862" s="21">
        <v>9.3048041423712743E-2</v>
      </c>
      <c r="AE862" s="21">
        <v>0.157530609980993</v>
      </c>
      <c r="AG862" s="21">
        <v>8.9219256647422598E-2</v>
      </c>
      <c r="AH862" s="21">
        <v>0.1004691173136804</v>
      </c>
      <c r="AI862" s="21">
        <v>0.19360099493560171</v>
      </c>
      <c r="AJ862" s="21">
        <v>0.17005772669157709</v>
      </c>
      <c r="AK862" s="21">
        <v>0.1034714974599298</v>
      </c>
      <c r="AL862" s="21">
        <v>0.42606137067182909</v>
      </c>
      <c r="AM862" s="21">
        <v>0.1207490872512062</v>
      </c>
    </row>
    <row r="863" spans="2:39" ht="16" x14ac:dyDescent="0.2">
      <c r="B863" s="20" t="s">
        <v>239</v>
      </c>
      <c r="C863" s="21">
        <v>0.371933011634205</v>
      </c>
      <c r="D863" s="21">
        <v>0.37843952199051711</v>
      </c>
      <c r="E863" s="21">
        <v>0.32223638411979721</v>
      </c>
      <c r="F863" s="21">
        <v>0.25710367415932622</v>
      </c>
      <c r="G863" s="21">
        <v>0.43629383820086531</v>
      </c>
      <c r="H863" s="21">
        <v>0.42812622720390231</v>
      </c>
      <c r="I863" s="21">
        <v>0.40699251785447282</v>
      </c>
      <c r="K863" s="21">
        <v>0.37153420348513871</v>
      </c>
      <c r="L863" s="21">
        <v>0.37605348950038858</v>
      </c>
      <c r="N863" s="21">
        <v>0.43955789499861692</v>
      </c>
      <c r="O863" s="21">
        <v>0.41084300848627331</v>
      </c>
      <c r="P863" s="21">
        <v>0.25067183945526439</v>
      </c>
      <c r="Q863" s="21">
        <v>0.30540324700240651</v>
      </c>
      <c r="R863" s="21">
        <v>0.26187635452790292</v>
      </c>
      <c r="S863" s="21">
        <v>0.39434760707175021</v>
      </c>
      <c r="T863" s="21">
        <v>0.29413147847720122</v>
      </c>
      <c r="U863" s="21">
        <v>0.3826509903426587</v>
      </c>
      <c r="W863" s="21">
        <v>0.35337346986450452</v>
      </c>
      <c r="X863" s="21">
        <v>0.45191099660812051</v>
      </c>
      <c r="Y863" s="21">
        <v>0.56802851610453919</v>
      </c>
      <c r="Z863" s="21">
        <v>0.44739739994110522</v>
      </c>
      <c r="AA863" s="21">
        <v>0.1936468457440316</v>
      </c>
      <c r="AB863" s="21">
        <v>0.42962100799346492</v>
      </c>
      <c r="AC863" s="21">
        <v>0.30908031074879649</v>
      </c>
      <c r="AD863" s="21">
        <v>0.28339109417980618</v>
      </c>
      <c r="AE863" s="21">
        <v>0.27530353873407998</v>
      </c>
      <c r="AG863" s="21">
        <v>0.47522336312780011</v>
      </c>
      <c r="AH863" s="21">
        <v>0.40202530093851369</v>
      </c>
      <c r="AI863" s="21">
        <v>0.31782835457927522</v>
      </c>
      <c r="AJ863" s="21">
        <v>0.32406755568175633</v>
      </c>
      <c r="AK863" s="21">
        <v>0.43544783977438728</v>
      </c>
      <c r="AL863" s="21">
        <v>0</v>
      </c>
      <c r="AM863" s="21">
        <v>0.15534482870967681</v>
      </c>
    </row>
    <row r="864" spans="2:39" ht="16" x14ac:dyDescent="0.2">
      <c r="B864" s="20" t="s">
        <v>240</v>
      </c>
      <c r="C864" s="21">
        <v>0.1140916221510952</v>
      </c>
      <c r="D864" s="21">
        <v>0.18891499201565201</v>
      </c>
      <c r="E864" s="21">
        <v>9.3912151915626768E-2</v>
      </c>
      <c r="F864" s="21">
        <v>8.035451458717105E-2</v>
      </c>
      <c r="G864" s="21">
        <v>0.1419607412741736</v>
      </c>
      <c r="H864" s="21">
        <v>0.1461897388603684</v>
      </c>
      <c r="I864" s="21">
        <v>7.8745043763164324E-2</v>
      </c>
      <c r="K864" s="21">
        <v>8.7564193379691041E-2</v>
      </c>
      <c r="L864" s="21">
        <v>0.14013453985899629</v>
      </c>
      <c r="N864" s="21">
        <v>0.1127409199506529</v>
      </c>
      <c r="O864" s="21">
        <v>9.9200989448173973E-2</v>
      </c>
      <c r="P864" s="21">
        <v>0.26305374372456869</v>
      </c>
      <c r="Q864" s="21">
        <v>0.1507681697338189</v>
      </c>
      <c r="R864" s="21">
        <v>0.1554797876029565</v>
      </c>
      <c r="S864" s="21">
        <v>7.7857786077750499E-2</v>
      </c>
      <c r="T864" s="21">
        <v>0.1309786634171515</v>
      </c>
      <c r="U864" s="21">
        <v>0.1056794563947832</v>
      </c>
      <c r="W864" s="21">
        <v>0.14035685883560611</v>
      </c>
      <c r="X864" s="21">
        <v>1.31566880211845E-2</v>
      </c>
      <c r="Y864" s="21">
        <v>0.21748328726071861</v>
      </c>
      <c r="Z864" s="21">
        <v>0.19108061077708971</v>
      </c>
      <c r="AA864" s="21">
        <v>0.17399281824440949</v>
      </c>
      <c r="AB864" s="21">
        <v>7.7884076926586499E-2</v>
      </c>
      <c r="AC864" s="21">
        <v>0.15360337336897439</v>
      </c>
      <c r="AD864" s="21">
        <v>0.18063833056818049</v>
      </c>
      <c r="AE864" s="21">
        <v>0</v>
      </c>
      <c r="AG864" s="21">
        <v>0.1107624878609051</v>
      </c>
      <c r="AH864" s="21">
        <v>0.1168830644123879</v>
      </c>
      <c r="AI864" s="21">
        <v>0.1168068789626287</v>
      </c>
      <c r="AJ864" s="21">
        <v>5.2397940377342293E-2</v>
      </c>
      <c r="AK864" s="21">
        <v>9.748802843594423E-2</v>
      </c>
      <c r="AL864" s="21">
        <v>0.2230367668236205</v>
      </c>
      <c r="AM864" s="21">
        <v>0.26762971753200571</v>
      </c>
    </row>
    <row r="865" spans="2:39" ht="16" x14ac:dyDescent="0.2">
      <c r="B865" s="20" t="s">
        <v>241</v>
      </c>
      <c r="C865" s="21">
        <v>0.22556448642473159</v>
      </c>
      <c r="D865" s="21">
        <v>0.18979460938459</v>
      </c>
      <c r="E865" s="21">
        <v>0.1264494346587817</v>
      </c>
      <c r="F865" s="21">
        <v>0.30673031863299732</v>
      </c>
      <c r="G865" s="21">
        <v>0.20302658848652019</v>
      </c>
      <c r="H865" s="21">
        <v>0.24825310349977581</v>
      </c>
      <c r="I865" s="21">
        <v>0.25330427469881672</v>
      </c>
      <c r="K865" s="21">
        <v>0.28782394589718541</v>
      </c>
      <c r="L865" s="21">
        <v>0.16538420229602871</v>
      </c>
      <c r="N865" s="21">
        <v>0.33344566500598322</v>
      </c>
      <c r="O865" s="21">
        <v>0.1109012973018086</v>
      </c>
      <c r="P865" s="21">
        <v>0.25445886032678822</v>
      </c>
      <c r="Q865" s="21">
        <v>0.1578205376459931</v>
      </c>
      <c r="R865" s="21">
        <v>0.50112572380286868</v>
      </c>
      <c r="S865" s="21">
        <v>0.226343801321153</v>
      </c>
      <c r="T865" s="21">
        <v>0</v>
      </c>
      <c r="U865" s="21">
        <v>0.22578190188900751</v>
      </c>
      <c r="W865" s="21">
        <v>0.43913204580809501</v>
      </c>
      <c r="X865" s="21">
        <v>0</v>
      </c>
      <c r="Y865" s="21">
        <v>7.4344655287596567E-2</v>
      </c>
      <c r="Z865" s="21">
        <v>0.15909641468755251</v>
      </c>
      <c r="AA865" s="21">
        <v>0.51333857136905647</v>
      </c>
      <c r="AB865" s="21">
        <v>0.24335260892354699</v>
      </c>
      <c r="AC865" s="21">
        <v>9.2920404477551524E-2</v>
      </c>
      <c r="AD865" s="21">
        <v>0.14726394455773681</v>
      </c>
      <c r="AE865" s="21">
        <v>0.56716585128492714</v>
      </c>
      <c r="AG865" s="21">
        <v>0.18185854178899111</v>
      </c>
      <c r="AH865" s="21">
        <v>0.27781693763264409</v>
      </c>
      <c r="AI865" s="21">
        <v>0.2396534308257908</v>
      </c>
      <c r="AJ865" s="21">
        <v>0.19261738749151661</v>
      </c>
      <c r="AK865" s="21">
        <v>0.2263115860603773</v>
      </c>
      <c r="AL865" s="21">
        <v>0</v>
      </c>
      <c r="AM865" s="21">
        <v>0.210907388737122</v>
      </c>
    </row>
    <row r="866" spans="2:39" ht="16" x14ac:dyDescent="0.2">
      <c r="B866" s="20" t="s">
        <v>145</v>
      </c>
      <c r="C866" s="21">
        <v>0.1151624340365701</v>
      </c>
      <c r="D866" s="21">
        <v>0.15132929790001781</v>
      </c>
      <c r="E866" s="21">
        <v>0.16711742461299331</v>
      </c>
      <c r="F866" s="21">
        <v>0.136936466215827</v>
      </c>
      <c r="G866" s="21">
        <v>3.7307607038803023E-2</v>
      </c>
      <c r="H866" s="21">
        <v>8.7245888237874894E-2</v>
      </c>
      <c r="I866" s="21">
        <v>0.1154339654106798</v>
      </c>
      <c r="K866" s="21">
        <v>5.6513004770896533E-2</v>
      </c>
      <c r="L866" s="21">
        <v>0.17135991984662879</v>
      </c>
      <c r="N866" s="21">
        <v>6.5107781603267995E-2</v>
      </c>
      <c r="O866" s="21">
        <v>8.8040760908555449E-2</v>
      </c>
      <c r="P866" s="21">
        <v>5.3211595968695742E-2</v>
      </c>
      <c r="Q866" s="21">
        <v>8.0913068299809474E-2</v>
      </c>
      <c r="R866" s="21">
        <v>0</v>
      </c>
      <c r="S866" s="21">
        <v>0.10937987439012289</v>
      </c>
      <c r="T866" s="21">
        <v>0.50020058236161014</v>
      </c>
      <c r="U866" s="21">
        <v>0.2068852212793483</v>
      </c>
      <c r="W866" s="21">
        <v>0</v>
      </c>
      <c r="X866" s="21">
        <v>8.3272852566926972E-2</v>
      </c>
      <c r="Y866" s="21">
        <v>0</v>
      </c>
      <c r="Z866" s="21">
        <v>2.996786318848739E-2</v>
      </c>
      <c r="AA866" s="21">
        <v>3.6112108689538618E-2</v>
      </c>
      <c r="AB866" s="21">
        <v>0.1116801030099013</v>
      </c>
      <c r="AC866" s="21">
        <v>0.41483959374750928</v>
      </c>
      <c r="AD866" s="21">
        <v>0.29565858927056382</v>
      </c>
      <c r="AE866" s="21">
        <v>0</v>
      </c>
      <c r="AG866" s="21">
        <v>0.1008796496860553</v>
      </c>
      <c r="AH866" s="21">
        <v>8.1290094519199912E-2</v>
      </c>
      <c r="AI866" s="21">
        <v>5.6459191312766527E-2</v>
      </c>
      <c r="AJ866" s="21">
        <v>0.22605441860825479</v>
      </c>
      <c r="AK866" s="21">
        <v>0.13083532055298561</v>
      </c>
      <c r="AL866" s="21">
        <v>0</v>
      </c>
      <c r="AM866" s="21">
        <v>0.18324908439014201</v>
      </c>
    </row>
    <row r="868" spans="2:39" ht="96" x14ac:dyDescent="0.2">
      <c r="B868" s="17" t="s">
        <v>249</v>
      </c>
    </row>
    <row r="869" spans="2:39" ht="16" x14ac:dyDescent="0.2">
      <c r="B869" s="18" t="s">
        <v>18</v>
      </c>
    </row>
    <row r="870" spans="2:39" x14ac:dyDescent="0.2">
      <c r="B870" s="13" t="s">
        <v>53</v>
      </c>
      <c r="C870" s="19">
        <v>406</v>
      </c>
      <c r="D870" s="19">
        <v>16</v>
      </c>
      <c r="E870" s="19">
        <v>63</v>
      </c>
      <c r="F870" s="19">
        <v>86</v>
      </c>
      <c r="G870" s="19">
        <v>73</v>
      </c>
      <c r="H870" s="19">
        <v>87</v>
      </c>
      <c r="I870" s="19">
        <v>81</v>
      </c>
      <c r="K870" s="19">
        <v>185</v>
      </c>
      <c r="L870" s="19">
        <v>219</v>
      </c>
      <c r="N870" s="19">
        <v>33</v>
      </c>
      <c r="O870" s="19">
        <v>99</v>
      </c>
      <c r="P870" s="19">
        <v>23</v>
      </c>
      <c r="Q870" s="19">
        <v>12</v>
      </c>
      <c r="R870" s="19">
        <v>38</v>
      </c>
      <c r="S870" s="19">
        <v>132</v>
      </c>
      <c r="T870" s="19">
        <v>15</v>
      </c>
      <c r="U870" s="19">
        <v>54</v>
      </c>
      <c r="W870" s="19">
        <v>28</v>
      </c>
      <c r="X870" s="19">
        <v>72</v>
      </c>
      <c r="Y870" s="19">
        <v>18</v>
      </c>
      <c r="Z870" s="19">
        <v>21</v>
      </c>
      <c r="AA870" s="19">
        <v>69</v>
      </c>
      <c r="AB870" s="19">
        <v>124</v>
      </c>
      <c r="AC870" s="19">
        <v>27</v>
      </c>
      <c r="AD870" s="19">
        <v>40</v>
      </c>
      <c r="AE870" s="19">
        <v>7</v>
      </c>
      <c r="AG870" s="19">
        <v>74</v>
      </c>
      <c r="AH870" s="19">
        <v>89</v>
      </c>
      <c r="AI870" s="19">
        <v>84</v>
      </c>
      <c r="AJ870" s="19">
        <v>54</v>
      </c>
      <c r="AK870" s="19">
        <v>73</v>
      </c>
      <c r="AL870" s="19">
        <v>3</v>
      </c>
      <c r="AM870" s="19">
        <v>29</v>
      </c>
    </row>
    <row r="871" spans="2:39" x14ac:dyDescent="0.2">
      <c r="B871" s="15" t="s">
        <v>54</v>
      </c>
      <c r="C871" s="19">
        <v>406</v>
      </c>
      <c r="D871" s="19">
        <v>44</v>
      </c>
      <c r="E871" s="19">
        <v>69</v>
      </c>
      <c r="F871" s="19">
        <v>69</v>
      </c>
      <c r="G871" s="19">
        <v>62</v>
      </c>
      <c r="H871" s="19">
        <v>65</v>
      </c>
      <c r="I871" s="19">
        <v>96</v>
      </c>
      <c r="K871" s="19">
        <v>196</v>
      </c>
      <c r="L871" s="19">
        <v>208</v>
      </c>
      <c r="N871" s="19">
        <v>37</v>
      </c>
      <c r="O871" s="19">
        <v>101</v>
      </c>
      <c r="P871" s="19">
        <v>26</v>
      </c>
      <c r="Q871" s="19">
        <v>10</v>
      </c>
      <c r="R871" s="19">
        <v>41</v>
      </c>
      <c r="S871" s="19">
        <v>116</v>
      </c>
      <c r="T871" s="19">
        <v>17</v>
      </c>
      <c r="U871" s="19">
        <v>59</v>
      </c>
      <c r="W871" s="19">
        <v>28</v>
      </c>
      <c r="X871" s="19">
        <v>78</v>
      </c>
      <c r="Y871" s="19">
        <v>21</v>
      </c>
      <c r="Z871" s="19">
        <v>26</v>
      </c>
      <c r="AA871" s="19">
        <v>66</v>
      </c>
      <c r="AB871" s="19">
        <v>107</v>
      </c>
      <c r="AC871" s="19">
        <v>35</v>
      </c>
      <c r="AD871" s="19">
        <v>36</v>
      </c>
      <c r="AE871" s="19">
        <v>9</v>
      </c>
      <c r="AG871" s="19">
        <v>67</v>
      </c>
      <c r="AH871" s="19">
        <v>87</v>
      </c>
      <c r="AI871" s="19">
        <v>88</v>
      </c>
      <c r="AJ871" s="19">
        <v>57</v>
      </c>
      <c r="AK871" s="19">
        <v>77</v>
      </c>
      <c r="AL871" s="19">
        <v>3</v>
      </c>
      <c r="AM871" s="19">
        <v>28</v>
      </c>
    </row>
    <row r="872" spans="2:39" ht="16" x14ac:dyDescent="0.2">
      <c r="B872" s="20" t="s">
        <v>237</v>
      </c>
      <c r="C872" s="21">
        <v>9.9362448871513104E-2</v>
      </c>
      <c r="D872" s="21">
        <v>0</v>
      </c>
      <c r="E872" s="21">
        <v>0.1265841888147253</v>
      </c>
      <c r="F872" s="21">
        <v>0.12007949659834501</v>
      </c>
      <c r="G872" s="21">
        <v>5.778995010119678E-2</v>
      </c>
      <c r="H872" s="21">
        <v>7.9614478896919041E-2</v>
      </c>
      <c r="I872" s="21">
        <v>0.15073640632587629</v>
      </c>
      <c r="K872" s="21">
        <v>0.1051942628107267</v>
      </c>
      <c r="L872" s="21">
        <v>9.4890595255510357E-2</v>
      </c>
      <c r="N872" s="21">
        <v>7.7045436537201764E-2</v>
      </c>
      <c r="O872" s="21">
        <v>0.24574036913159741</v>
      </c>
      <c r="P872" s="21">
        <v>7.4098702126625837E-2</v>
      </c>
      <c r="Q872" s="21">
        <v>0.1966674579280572</v>
      </c>
      <c r="R872" s="21">
        <v>0</v>
      </c>
      <c r="S872" s="21">
        <v>6.3754756219652459E-2</v>
      </c>
      <c r="T872" s="21">
        <v>0</v>
      </c>
      <c r="U872" s="21">
        <v>2.4709088501024681E-2</v>
      </c>
      <c r="W872" s="21">
        <v>6.7137625491794403E-2</v>
      </c>
      <c r="X872" s="21">
        <v>0.3033140014240619</v>
      </c>
      <c r="Y872" s="21">
        <v>9.1363903727278775E-2</v>
      </c>
      <c r="Z872" s="21">
        <v>0.23033437397808451</v>
      </c>
      <c r="AA872" s="21">
        <v>3.3262612279148417E-2</v>
      </c>
      <c r="AB872" s="21">
        <v>3.7968052182359047E-2</v>
      </c>
      <c r="AC872" s="21">
        <v>0</v>
      </c>
      <c r="AD872" s="21">
        <v>1.917372337503969E-2</v>
      </c>
      <c r="AE872" s="21">
        <v>0</v>
      </c>
      <c r="AG872" s="21">
        <v>4.3369162953095938E-2</v>
      </c>
      <c r="AH872" s="21">
        <v>0.1177025356977021</v>
      </c>
      <c r="AI872" s="21">
        <v>0.1338262507274513</v>
      </c>
      <c r="AJ872" s="21">
        <v>9.8058912077450669E-2</v>
      </c>
      <c r="AK872" s="21">
        <v>8.2016807320672486E-2</v>
      </c>
      <c r="AL872" s="21">
        <v>1</v>
      </c>
      <c r="AM872" s="21">
        <v>3.0496545912312319E-2</v>
      </c>
    </row>
    <row r="873" spans="2:39" ht="16" x14ac:dyDescent="0.2">
      <c r="B873" s="20" t="s">
        <v>238</v>
      </c>
      <c r="C873" s="21">
        <v>0.13055149821807341</v>
      </c>
      <c r="D873" s="21">
        <v>0</v>
      </c>
      <c r="E873" s="21">
        <v>0.16714464588074049</v>
      </c>
      <c r="F873" s="21">
        <v>0.1056424776714382</v>
      </c>
      <c r="G873" s="21">
        <v>0.23059498223068861</v>
      </c>
      <c r="H873" s="21">
        <v>0.12630299097659059</v>
      </c>
      <c r="I873" s="21">
        <v>0.12000822275246401</v>
      </c>
      <c r="K873" s="21">
        <v>0.15896518759902281</v>
      </c>
      <c r="L873" s="21">
        <v>0.1052026093404252</v>
      </c>
      <c r="N873" s="21">
        <v>0</v>
      </c>
      <c r="O873" s="21">
        <v>0.1618898571102822</v>
      </c>
      <c r="P873" s="21">
        <v>0.20141092127226201</v>
      </c>
      <c r="Q873" s="21">
        <v>6.2795735122651172E-2</v>
      </c>
      <c r="R873" s="21">
        <v>4.6437588703437553E-2</v>
      </c>
      <c r="S873" s="21">
        <v>0.18102558536599589</v>
      </c>
      <c r="T873" s="21">
        <v>0.12022343467335481</v>
      </c>
      <c r="U873" s="21">
        <v>9.9286423280049815E-2</v>
      </c>
      <c r="W873" s="21">
        <v>0</v>
      </c>
      <c r="X873" s="21">
        <v>0.27168295771860751</v>
      </c>
      <c r="Y873" s="21">
        <v>5.2158014387527318E-2</v>
      </c>
      <c r="Z873" s="21">
        <v>0</v>
      </c>
      <c r="AA873" s="21">
        <v>3.6314648000640028E-2</v>
      </c>
      <c r="AB873" s="21">
        <v>0.2176051061604255</v>
      </c>
      <c r="AC873" s="21">
        <v>2.955631765716818E-2</v>
      </c>
      <c r="AD873" s="21">
        <v>9.5764959730432517E-2</v>
      </c>
      <c r="AE873" s="21">
        <v>8.2352348002887502E-2</v>
      </c>
      <c r="AG873" s="21">
        <v>0.21292559122707069</v>
      </c>
      <c r="AH873" s="21">
        <v>4.4583764150374017E-2</v>
      </c>
      <c r="AI873" s="21">
        <v>0.21633485186352219</v>
      </c>
      <c r="AJ873" s="21">
        <v>0.16064400399054179</v>
      </c>
      <c r="AK873" s="21">
        <v>7.5075608822751438E-2</v>
      </c>
      <c r="AL873" s="21">
        <v>0</v>
      </c>
      <c r="AM873" s="21">
        <v>3.1623347467534861E-2</v>
      </c>
    </row>
    <row r="874" spans="2:39" ht="16" x14ac:dyDescent="0.2">
      <c r="B874" s="20" t="s">
        <v>239</v>
      </c>
      <c r="C874" s="21">
        <v>0.38450245275981187</v>
      </c>
      <c r="D874" s="21">
        <v>0.65704162942140221</v>
      </c>
      <c r="E874" s="21">
        <v>0.33562512500196562</v>
      </c>
      <c r="F874" s="21">
        <v>0.32529618514032782</v>
      </c>
      <c r="G874" s="21">
        <v>0.32954755636418392</v>
      </c>
      <c r="H874" s="21">
        <v>0.33678893957710537</v>
      </c>
      <c r="I874" s="21">
        <v>0.40550113086001088</v>
      </c>
      <c r="K874" s="21">
        <v>0.33772902596855581</v>
      </c>
      <c r="L874" s="21">
        <v>0.42219586929304842</v>
      </c>
      <c r="N874" s="21">
        <v>0.41520725589447599</v>
      </c>
      <c r="O874" s="21">
        <v>0.37272741715700941</v>
      </c>
      <c r="P874" s="21">
        <v>0.34210236737741662</v>
      </c>
      <c r="Q874" s="21">
        <v>0.32107180928288992</v>
      </c>
      <c r="R874" s="21">
        <v>0.34205091001173182</v>
      </c>
      <c r="S874" s="21">
        <v>0.41106137532698522</v>
      </c>
      <c r="T874" s="21">
        <v>0.33242407442352639</v>
      </c>
      <c r="U874" s="21">
        <v>0.40704599106120409</v>
      </c>
      <c r="W874" s="21">
        <v>0.47021316080397407</v>
      </c>
      <c r="X874" s="21">
        <v>0.28264175747182341</v>
      </c>
      <c r="Y874" s="21">
        <v>0.63400796222095501</v>
      </c>
      <c r="Z874" s="21">
        <v>0.55543773601986624</v>
      </c>
      <c r="AA874" s="21">
        <v>0.29211713365859321</v>
      </c>
      <c r="AB874" s="21">
        <v>0.43560249265113699</v>
      </c>
      <c r="AC874" s="21">
        <v>0.3093693454949803</v>
      </c>
      <c r="AD874" s="21">
        <v>0.39066336247437622</v>
      </c>
      <c r="AE874" s="21">
        <v>0.23988295798388051</v>
      </c>
      <c r="AG874" s="21">
        <v>0.35326869424832691</v>
      </c>
      <c r="AH874" s="21">
        <v>0.39933760393306822</v>
      </c>
      <c r="AI874" s="21">
        <v>0.31278562173235702</v>
      </c>
      <c r="AJ874" s="21">
        <v>0.35008496169818221</v>
      </c>
      <c r="AK874" s="21">
        <v>0.48795985732109332</v>
      </c>
      <c r="AL874" s="21">
        <v>0</v>
      </c>
      <c r="AM874" s="21">
        <v>0.46440142187626582</v>
      </c>
    </row>
    <row r="875" spans="2:39" ht="16" x14ac:dyDescent="0.2">
      <c r="B875" s="20" t="s">
        <v>240</v>
      </c>
      <c r="C875" s="21">
        <v>9.6701250403554054E-2</v>
      </c>
      <c r="D875" s="21">
        <v>7.7285501298835449E-2</v>
      </c>
      <c r="E875" s="21">
        <v>0.1011409648592925</v>
      </c>
      <c r="F875" s="21">
        <v>0.1017308125080615</v>
      </c>
      <c r="G875" s="21">
        <v>9.9732309893407936E-2</v>
      </c>
      <c r="H875" s="21">
        <v>0.14333804143472639</v>
      </c>
      <c r="I875" s="21">
        <v>6.5188768136214673E-2</v>
      </c>
      <c r="K875" s="21">
        <v>0.1038999660471597</v>
      </c>
      <c r="L875" s="21">
        <v>9.0919870611937223E-2</v>
      </c>
      <c r="N875" s="21">
        <v>0.1597093941559071</v>
      </c>
      <c r="O875" s="21">
        <v>8.4434476574370712E-2</v>
      </c>
      <c r="P875" s="21">
        <v>0.18621747740081179</v>
      </c>
      <c r="Q875" s="21">
        <v>0.18676843459670511</v>
      </c>
      <c r="R875" s="21">
        <v>4.7421515467835733E-2</v>
      </c>
      <c r="S875" s="21">
        <v>8.1828104061699769E-2</v>
      </c>
      <c r="T875" s="21">
        <v>4.7151908541508733E-2</v>
      </c>
      <c r="U875" s="21">
        <v>0.101368996039489</v>
      </c>
      <c r="W875" s="21">
        <v>6.6004723381366218E-2</v>
      </c>
      <c r="X875" s="21">
        <v>6.3733507877553441E-2</v>
      </c>
      <c r="Y875" s="21">
        <v>0.22247011966423899</v>
      </c>
      <c r="Z875" s="21">
        <v>0.15436829756026971</v>
      </c>
      <c r="AA875" s="21">
        <v>4.6607817427052632E-2</v>
      </c>
      <c r="AB875" s="21">
        <v>7.4599891701513515E-2</v>
      </c>
      <c r="AC875" s="21">
        <v>0.17618151419070971</v>
      </c>
      <c r="AD875" s="21">
        <v>0.13190055438575429</v>
      </c>
      <c r="AE875" s="21">
        <v>0.19295119073119249</v>
      </c>
      <c r="AG875" s="21">
        <v>8.6488901784231659E-2</v>
      </c>
      <c r="AH875" s="21">
        <v>7.1854733345942542E-2</v>
      </c>
      <c r="AI875" s="21">
        <v>0.1095323840443552</v>
      </c>
      <c r="AJ875" s="21">
        <v>5.5231997877199193E-2</v>
      </c>
      <c r="AK875" s="21">
        <v>0.12619057083487781</v>
      </c>
      <c r="AL875" s="21">
        <v>0</v>
      </c>
      <c r="AM875" s="21">
        <v>0.17250923876499319</v>
      </c>
    </row>
    <row r="876" spans="2:39" ht="16" x14ac:dyDescent="0.2">
      <c r="B876" s="20" t="s">
        <v>241</v>
      </c>
      <c r="C876" s="21">
        <v>0.18128409269596579</v>
      </c>
      <c r="D876" s="21">
        <v>0.1143435713797445</v>
      </c>
      <c r="E876" s="21">
        <v>0.12626662023913501</v>
      </c>
      <c r="F876" s="21">
        <v>0.2164848920724177</v>
      </c>
      <c r="G876" s="21">
        <v>0.17004838007397699</v>
      </c>
      <c r="H876" s="21">
        <v>0.2308712431630944</v>
      </c>
      <c r="I876" s="21">
        <v>0.1993092686942915</v>
      </c>
      <c r="K876" s="21">
        <v>0.23655211867085801</v>
      </c>
      <c r="L876" s="21">
        <v>0.13124567380626301</v>
      </c>
      <c r="N876" s="21">
        <v>0.28694292501445767</v>
      </c>
      <c r="O876" s="21">
        <v>8.3152105126078693E-2</v>
      </c>
      <c r="P876" s="21">
        <v>0.16926290314275519</v>
      </c>
      <c r="Q876" s="21">
        <v>0.15178349476988701</v>
      </c>
      <c r="R876" s="21">
        <v>0.5640899858169951</v>
      </c>
      <c r="S876" s="21">
        <v>0.16569083341301841</v>
      </c>
      <c r="T876" s="21">
        <v>0</v>
      </c>
      <c r="U876" s="21">
        <v>0.1118321825411219</v>
      </c>
      <c r="W876" s="21">
        <v>0.36676226472356122</v>
      </c>
      <c r="X876" s="21">
        <v>0</v>
      </c>
      <c r="Y876" s="21">
        <v>0</v>
      </c>
      <c r="Z876" s="21">
        <v>2.9891729253292299E-2</v>
      </c>
      <c r="AA876" s="21">
        <v>0.58121650531170854</v>
      </c>
      <c r="AB876" s="21">
        <v>0.15578268645087609</v>
      </c>
      <c r="AC876" s="21">
        <v>5.9073474527927793E-2</v>
      </c>
      <c r="AD876" s="21">
        <v>3.0891744682288919E-2</v>
      </c>
      <c r="AE876" s="21">
        <v>0.48481350328203959</v>
      </c>
      <c r="AG876" s="21">
        <v>0.18348924650356241</v>
      </c>
      <c r="AH876" s="21">
        <v>0.25274677792706651</v>
      </c>
      <c r="AI876" s="21">
        <v>0.1864133622684124</v>
      </c>
      <c r="AJ876" s="21">
        <v>0.1964346903764303</v>
      </c>
      <c r="AK876" s="21">
        <v>0.1103203854787697</v>
      </c>
      <c r="AL876" s="21">
        <v>0</v>
      </c>
      <c r="AM876" s="21">
        <v>0.1177203615887517</v>
      </c>
    </row>
    <row r="877" spans="2:39" ht="16" x14ac:dyDescent="0.2">
      <c r="B877" s="20" t="s">
        <v>145</v>
      </c>
      <c r="C877" s="21">
        <v>0.1075982570510816</v>
      </c>
      <c r="D877" s="21">
        <v>0.15132929790001781</v>
      </c>
      <c r="E877" s="21">
        <v>0.14323845520414161</v>
      </c>
      <c r="F877" s="21">
        <v>0.1307661360094097</v>
      </c>
      <c r="G877" s="21">
        <v>0.11228682133654599</v>
      </c>
      <c r="H877" s="21">
        <v>8.3084305951564325E-2</v>
      </c>
      <c r="I877" s="21">
        <v>5.9256203231142751E-2</v>
      </c>
      <c r="K877" s="21">
        <v>5.7659438903676918E-2</v>
      </c>
      <c r="L877" s="21">
        <v>0.15554538169281579</v>
      </c>
      <c r="N877" s="21">
        <v>6.1094988397957517E-2</v>
      </c>
      <c r="O877" s="21">
        <v>5.2055774900661517E-2</v>
      </c>
      <c r="P877" s="21">
        <v>2.6907628680128581E-2</v>
      </c>
      <c r="Q877" s="21">
        <v>8.0913068299809474E-2</v>
      </c>
      <c r="R877" s="21">
        <v>0</v>
      </c>
      <c r="S877" s="21">
        <v>9.6639345612648364E-2</v>
      </c>
      <c r="T877" s="21">
        <v>0.50020058236161014</v>
      </c>
      <c r="U877" s="21">
        <v>0.2557573185771107</v>
      </c>
      <c r="W877" s="21">
        <v>2.9882225599304209E-2</v>
      </c>
      <c r="X877" s="21">
        <v>7.8627775507953718E-2</v>
      </c>
      <c r="Y877" s="21">
        <v>0</v>
      </c>
      <c r="Z877" s="21">
        <v>2.996786318848739E-2</v>
      </c>
      <c r="AA877" s="21">
        <v>1.048128332285698E-2</v>
      </c>
      <c r="AB877" s="21">
        <v>7.8441770853689002E-2</v>
      </c>
      <c r="AC877" s="21">
        <v>0.4258193481292139</v>
      </c>
      <c r="AD877" s="21">
        <v>0.33160565535210851</v>
      </c>
      <c r="AE877" s="21">
        <v>0</v>
      </c>
      <c r="AG877" s="21">
        <v>0.1204584032837125</v>
      </c>
      <c r="AH877" s="21">
        <v>0.11377458494584659</v>
      </c>
      <c r="AI877" s="21">
        <v>4.1107529363901871E-2</v>
      </c>
      <c r="AJ877" s="21">
        <v>0.139545433980196</v>
      </c>
      <c r="AK877" s="21">
        <v>0.1184367702218351</v>
      </c>
      <c r="AL877" s="21">
        <v>0</v>
      </c>
      <c r="AM877" s="21">
        <v>0.18324908439014201</v>
      </c>
    </row>
    <row r="879" spans="2:39" ht="80" x14ac:dyDescent="0.2">
      <c r="B879" s="17" t="s">
        <v>250</v>
      </c>
    </row>
    <row r="880" spans="2:39" ht="16" x14ac:dyDescent="0.2">
      <c r="B880" s="18" t="s">
        <v>18</v>
      </c>
    </row>
    <row r="881" spans="2:39" x14ac:dyDescent="0.2">
      <c r="B881" s="13" t="s">
        <v>53</v>
      </c>
      <c r="C881" s="19">
        <v>406</v>
      </c>
      <c r="D881" s="19">
        <v>16</v>
      </c>
      <c r="E881" s="19">
        <v>63</v>
      </c>
      <c r="F881" s="19">
        <v>86</v>
      </c>
      <c r="G881" s="19">
        <v>73</v>
      </c>
      <c r="H881" s="19">
        <v>87</v>
      </c>
      <c r="I881" s="19">
        <v>81</v>
      </c>
      <c r="K881" s="19">
        <v>185</v>
      </c>
      <c r="L881" s="19">
        <v>219</v>
      </c>
      <c r="N881" s="19">
        <v>33</v>
      </c>
      <c r="O881" s="19">
        <v>99</v>
      </c>
      <c r="P881" s="19">
        <v>23</v>
      </c>
      <c r="Q881" s="19">
        <v>12</v>
      </c>
      <c r="R881" s="19">
        <v>38</v>
      </c>
      <c r="S881" s="19">
        <v>132</v>
      </c>
      <c r="T881" s="19">
        <v>15</v>
      </c>
      <c r="U881" s="19">
        <v>54</v>
      </c>
      <c r="W881" s="19">
        <v>28</v>
      </c>
      <c r="X881" s="19">
        <v>72</v>
      </c>
      <c r="Y881" s="19">
        <v>18</v>
      </c>
      <c r="Z881" s="19">
        <v>21</v>
      </c>
      <c r="AA881" s="19">
        <v>69</v>
      </c>
      <c r="AB881" s="19">
        <v>124</v>
      </c>
      <c r="AC881" s="19">
        <v>27</v>
      </c>
      <c r="AD881" s="19">
        <v>40</v>
      </c>
      <c r="AE881" s="19">
        <v>7</v>
      </c>
      <c r="AG881" s="19">
        <v>74</v>
      </c>
      <c r="AH881" s="19">
        <v>89</v>
      </c>
      <c r="AI881" s="19">
        <v>84</v>
      </c>
      <c r="AJ881" s="19">
        <v>54</v>
      </c>
      <c r="AK881" s="19">
        <v>73</v>
      </c>
      <c r="AL881" s="19">
        <v>3</v>
      </c>
      <c r="AM881" s="19">
        <v>29</v>
      </c>
    </row>
    <row r="882" spans="2:39" x14ac:dyDescent="0.2">
      <c r="B882" s="15" t="s">
        <v>54</v>
      </c>
      <c r="C882" s="19">
        <v>406</v>
      </c>
      <c r="D882" s="19">
        <v>44</v>
      </c>
      <c r="E882" s="19">
        <v>69</v>
      </c>
      <c r="F882" s="19">
        <v>69</v>
      </c>
      <c r="G882" s="19">
        <v>62</v>
      </c>
      <c r="H882" s="19">
        <v>65</v>
      </c>
      <c r="I882" s="19">
        <v>96</v>
      </c>
      <c r="K882" s="19">
        <v>196</v>
      </c>
      <c r="L882" s="19">
        <v>208</v>
      </c>
      <c r="N882" s="19">
        <v>37</v>
      </c>
      <c r="O882" s="19">
        <v>101</v>
      </c>
      <c r="P882" s="19">
        <v>26</v>
      </c>
      <c r="Q882" s="19">
        <v>10</v>
      </c>
      <c r="R882" s="19">
        <v>41</v>
      </c>
      <c r="S882" s="19">
        <v>116</v>
      </c>
      <c r="T882" s="19">
        <v>17</v>
      </c>
      <c r="U882" s="19">
        <v>59</v>
      </c>
      <c r="W882" s="19">
        <v>28</v>
      </c>
      <c r="X882" s="19">
        <v>78</v>
      </c>
      <c r="Y882" s="19">
        <v>21</v>
      </c>
      <c r="Z882" s="19">
        <v>26</v>
      </c>
      <c r="AA882" s="19">
        <v>66</v>
      </c>
      <c r="AB882" s="19">
        <v>107</v>
      </c>
      <c r="AC882" s="19">
        <v>35</v>
      </c>
      <c r="AD882" s="19">
        <v>36</v>
      </c>
      <c r="AE882" s="19">
        <v>9</v>
      </c>
      <c r="AG882" s="19">
        <v>67</v>
      </c>
      <c r="AH882" s="19">
        <v>87</v>
      </c>
      <c r="AI882" s="19">
        <v>88</v>
      </c>
      <c r="AJ882" s="19">
        <v>57</v>
      </c>
      <c r="AK882" s="19">
        <v>77</v>
      </c>
      <c r="AL882" s="19">
        <v>3</v>
      </c>
      <c r="AM882" s="19">
        <v>28</v>
      </c>
    </row>
    <row r="883" spans="2:39" ht="16" x14ac:dyDescent="0.2">
      <c r="B883" s="20" t="s">
        <v>251</v>
      </c>
      <c r="C883" s="21">
        <v>0.30830443504734201</v>
      </c>
      <c r="D883" s="21">
        <v>0.22528825586853679</v>
      </c>
      <c r="E883" s="21">
        <v>0.31494251017435998</v>
      </c>
      <c r="F883" s="21">
        <v>0.33912723256124477</v>
      </c>
      <c r="G883" s="21">
        <v>0.37176151872849977</v>
      </c>
      <c r="H883" s="21">
        <v>0.30230036930203141</v>
      </c>
      <c r="I883" s="21">
        <v>0.28226341821207018</v>
      </c>
      <c r="K883" s="21">
        <v>0.2683807858294987</v>
      </c>
      <c r="L883" s="21">
        <v>0.34484774562905618</v>
      </c>
      <c r="N883" s="21">
        <v>7.3971695732836962E-2</v>
      </c>
      <c r="O883" s="21">
        <v>0.25918084603005481</v>
      </c>
      <c r="P883" s="21">
        <v>0.25133619250768963</v>
      </c>
      <c r="Q883" s="21">
        <v>0.36411951497842759</v>
      </c>
      <c r="R883" s="21">
        <v>0.13279220023111579</v>
      </c>
      <c r="S883" s="21">
        <v>0.45175385018037739</v>
      </c>
      <c r="T883" s="21">
        <v>0.29620715647044299</v>
      </c>
      <c r="U883" s="21">
        <v>0.39722914831485612</v>
      </c>
      <c r="W883" s="21">
        <v>0.1575165835409422</v>
      </c>
      <c r="X883" s="21">
        <v>0.29711700848989692</v>
      </c>
      <c r="Y883" s="21">
        <v>0.29576346288296079</v>
      </c>
      <c r="Z883" s="21">
        <v>0.49464997715931908</v>
      </c>
      <c r="AA883" s="21">
        <v>0.20589800910546571</v>
      </c>
      <c r="AB883" s="21">
        <v>0.4605196075056035</v>
      </c>
      <c r="AC883" s="21">
        <v>0.1820623076820802</v>
      </c>
      <c r="AD883" s="21">
        <v>0.23470543781475761</v>
      </c>
      <c r="AE883" s="21">
        <v>9.7304455870526746E-2</v>
      </c>
      <c r="AG883" s="21">
        <v>0.29751341395973779</v>
      </c>
      <c r="AH883" s="21">
        <v>0.18884208723913959</v>
      </c>
      <c r="AI883" s="21">
        <v>0.34515733830509648</v>
      </c>
      <c r="AJ883" s="21">
        <v>0.39513677691172872</v>
      </c>
      <c r="AK883" s="21">
        <v>0.30417637671946812</v>
      </c>
      <c r="AL883" s="21">
        <v>0.35090186250455041</v>
      </c>
      <c r="AM883" s="21">
        <v>0.4225324071816417</v>
      </c>
    </row>
    <row r="884" spans="2:39" ht="16" x14ac:dyDescent="0.2">
      <c r="B884" s="20" t="s">
        <v>252</v>
      </c>
      <c r="C884" s="21">
        <v>0.39312330263923079</v>
      </c>
      <c r="D884" s="21">
        <v>0.54724660199857567</v>
      </c>
      <c r="E884" s="21">
        <v>0.35388522392879868</v>
      </c>
      <c r="F884" s="21">
        <v>0.34069269005545949</v>
      </c>
      <c r="G884" s="21">
        <v>0.38963434186745599</v>
      </c>
      <c r="H884" s="21">
        <v>0.35181025635403212</v>
      </c>
      <c r="I884" s="21">
        <v>0.41870814644266191</v>
      </c>
      <c r="K884" s="21">
        <v>0.45896262342904082</v>
      </c>
      <c r="L884" s="21">
        <v>0.32925300783501149</v>
      </c>
      <c r="N884" s="21">
        <v>0.50733965630051903</v>
      </c>
      <c r="O884" s="21">
        <v>0.42700181129814818</v>
      </c>
      <c r="P884" s="21">
        <v>0.48072506528163422</v>
      </c>
      <c r="Q884" s="21">
        <v>0.20521831137394009</v>
      </c>
      <c r="R884" s="21">
        <v>0.5594116137839652</v>
      </c>
      <c r="S884" s="21">
        <v>0.34265308987677529</v>
      </c>
      <c r="T884" s="21">
        <v>0.34918742268615571</v>
      </c>
      <c r="U884" s="21">
        <v>0.2525648295306564</v>
      </c>
      <c r="W884" s="21">
        <v>0.4294997827889207</v>
      </c>
      <c r="X884" s="21">
        <v>0.43376947842994618</v>
      </c>
      <c r="Y884" s="21">
        <v>0.51243087544754573</v>
      </c>
      <c r="Z884" s="21">
        <v>0.2452906639860957</v>
      </c>
      <c r="AA884" s="21">
        <v>0.39204856399561677</v>
      </c>
      <c r="AB884" s="21">
        <v>0.3985993289448802</v>
      </c>
      <c r="AC884" s="21">
        <v>0.31141628670327343</v>
      </c>
      <c r="AD884" s="21">
        <v>0.36749792511776957</v>
      </c>
      <c r="AE884" s="21">
        <v>0.43986377177733421</v>
      </c>
      <c r="AG884" s="21">
        <v>0.47489911677353441</v>
      </c>
      <c r="AH884" s="21">
        <v>0.51242917542940614</v>
      </c>
      <c r="AI884" s="21">
        <v>0.33567453962022381</v>
      </c>
      <c r="AJ884" s="21">
        <v>0.3476334076080273</v>
      </c>
      <c r="AK884" s="21">
        <v>0.36297688489746799</v>
      </c>
      <c r="AL884" s="21">
        <v>0.64909813749544965</v>
      </c>
      <c r="AM884" s="21">
        <v>0.15152732010355699</v>
      </c>
    </row>
    <row r="885" spans="2:39" ht="16" x14ac:dyDescent="0.2">
      <c r="B885" s="20" t="s">
        <v>253</v>
      </c>
      <c r="C885" s="21">
        <v>0.21341391124759029</v>
      </c>
      <c r="D885" s="21">
        <v>0.1017431895996702</v>
      </c>
      <c r="E885" s="21">
        <v>0.23693614085150089</v>
      </c>
      <c r="F885" s="21">
        <v>0.23414746386827209</v>
      </c>
      <c r="G885" s="21">
        <v>0.17228505831665719</v>
      </c>
      <c r="H885" s="21">
        <v>0.25039240076405511</v>
      </c>
      <c r="I885" s="21">
        <v>0.23425873514202181</v>
      </c>
      <c r="K885" s="21">
        <v>0.19408557035610979</v>
      </c>
      <c r="L885" s="21">
        <v>0.2337014998047787</v>
      </c>
      <c r="N885" s="21">
        <v>0.39878824043286659</v>
      </c>
      <c r="O885" s="21">
        <v>0.22145822002205309</v>
      </c>
      <c r="P885" s="21">
        <v>0.24103111353054771</v>
      </c>
      <c r="Q885" s="21">
        <v>0.34974910534782261</v>
      </c>
      <c r="R885" s="21">
        <v>0.24964206021988461</v>
      </c>
      <c r="S885" s="21">
        <v>0.1216525607285346</v>
      </c>
      <c r="T885" s="21">
        <v>0.23420944822796591</v>
      </c>
      <c r="U885" s="21">
        <v>0.19916926139194269</v>
      </c>
      <c r="W885" s="21">
        <v>0.38741642713438562</v>
      </c>
      <c r="X885" s="21">
        <v>0.13889662703665309</v>
      </c>
      <c r="Y885" s="21">
        <v>0.14688390031322851</v>
      </c>
      <c r="Z885" s="21">
        <v>0.16651053361737811</v>
      </c>
      <c r="AA885" s="21">
        <v>0.36609413462003232</v>
      </c>
      <c r="AB885" s="21">
        <v>9.1414938524695191E-2</v>
      </c>
      <c r="AC885" s="21">
        <v>0.36936384569019459</v>
      </c>
      <c r="AD885" s="21">
        <v>0.17856890482256171</v>
      </c>
      <c r="AE885" s="21">
        <v>0.46283177235213913</v>
      </c>
      <c r="AG885" s="21">
        <v>0.17045610075236831</v>
      </c>
      <c r="AH885" s="21">
        <v>0.18377712673230351</v>
      </c>
      <c r="AI885" s="21">
        <v>0.26699309054247328</v>
      </c>
      <c r="AJ885" s="21">
        <v>0.23101708227669029</v>
      </c>
      <c r="AK885" s="21">
        <v>0.16960839181277379</v>
      </c>
      <c r="AL885" s="21">
        <v>0</v>
      </c>
      <c r="AM885" s="21">
        <v>0.34797216525579749</v>
      </c>
    </row>
    <row r="886" spans="2:39" ht="16" x14ac:dyDescent="0.2">
      <c r="B886" s="20" t="s">
        <v>145</v>
      </c>
      <c r="C886" s="21">
        <v>8.5158351065836885E-2</v>
      </c>
      <c r="D886" s="21">
        <v>0.12572195253321719</v>
      </c>
      <c r="E886" s="21">
        <v>9.4236125045340888E-2</v>
      </c>
      <c r="F886" s="21">
        <v>8.6032613515023434E-2</v>
      </c>
      <c r="G886" s="21">
        <v>6.6319081087387155E-2</v>
      </c>
      <c r="H886" s="21">
        <v>9.5496973579881586E-2</v>
      </c>
      <c r="I886" s="21">
        <v>6.4769700203245947E-2</v>
      </c>
      <c r="K886" s="21">
        <v>7.8571020385350604E-2</v>
      </c>
      <c r="L886" s="21">
        <v>9.2197746731153496E-2</v>
      </c>
      <c r="N886" s="21">
        <v>1.9900407533777351E-2</v>
      </c>
      <c r="O886" s="21">
        <v>9.2359122649743886E-2</v>
      </c>
      <c r="P886" s="21">
        <v>2.6907628680128581E-2</v>
      </c>
      <c r="Q886" s="21">
        <v>8.0913068299809474E-2</v>
      </c>
      <c r="R886" s="21">
        <v>5.8154125765034592E-2</v>
      </c>
      <c r="S886" s="21">
        <v>8.3940499214312667E-2</v>
      </c>
      <c r="T886" s="21">
        <v>0.1203959726154356</v>
      </c>
      <c r="U886" s="21">
        <v>0.1510367607625448</v>
      </c>
      <c r="W886" s="21">
        <v>2.556720653575157E-2</v>
      </c>
      <c r="X886" s="21">
        <v>0.1302168860435037</v>
      </c>
      <c r="Y886" s="21">
        <v>4.4921761356264973E-2</v>
      </c>
      <c r="Z886" s="21">
        <v>9.3548825237206895E-2</v>
      </c>
      <c r="AA886" s="21">
        <v>3.5959292278885037E-2</v>
      </c>
      <c r="AB886" s="21">
        <v>4.9466125024821242E-2</v>
      </c>
      <c r="AC886" s="21">
        <v>0.13715755992445161</v>
      </c>
      <c r="AD886" s="21">
        <v>0.2192277322449111</v>
      </c>
      <c r="AE886" s="21">
        <v>0</v>
      </c>
      <c r="AG886" s="21">
        <v>5.7131368514359571E-2</v>
      </c>
      <c r="AH886" s="21">
        <v>0.1149516105991507</v>
      </c>
      <c r="AI886" s="21">
        <v>5.2175031532206442E-2</v>
      </c>
      <c r="AJ886" s="21">
        <v>2.6212733203553641E-2</v>
      </c>
      <c r="AK886" s="21">
        <v>0.1632383465702901</v>
      </c>
      <c r="AL886" s="21">
        <v>0</v>
      </c>
      <c r="AM886" s="21">
        <v>7.7968107459003719E-2</v>
      </c>
    </row>
    <row r="888" spans="2:39" ht="64" x14ac:dyDescent="0.2">
      <c r="B888" s="17" t="s">
        <v>254</v>
      </c>
    </row>
    <row r="889" spans="2:39" ht="16" x14ac:dyDescent="0.2">
      <c r="B889" s="18" t="s">
        <v>18</v>
      </c>
    </row>
    <row r="890" spans="2:39" x14ac:dyDescent="0.2">
      <c r="B890" s="13" t="s">
        <v>53</v>
      </c>
      <c r="C890" s="19">
        <v>406</v>
      </c>
      <c r="D890" s="19">
        <v>16</v>
      </c>
      <c r="E890" s="19">
        <v>63</v>
      </c>
      <c r="F890" s="19">
        <v>86</v>
      </c>
      <c r="G890" s="19">
        <v>73</v>
      </c>
      <c r="H890" s="19">
        <v>87</v>
      </c>
      <c r="I890" s="19">
        <v>81</v>
      </c>
      <c r="K890" s="19">
        <v>185</v>
      </c>
      <c r="L890" s="19">
        <v>219</v>
      </c>
      <c r="N890" s="19">
        <v>33</v>
      </c>
      <c r="O890" s="19">
        <v>99</v>
      </c>
      <c r="P890" s="19">
        <v>23</v>
      </c>
      <c r="Q890" s="19">
        <v>12</v>
      </c>
      <c r="R890" s="19">
        <v>38</v>
      </c>
      <c r="S890" s="19">
        <v>132</v>
      </c>
      <c r="T890" s="19">
        <v>15</v>
      </c>
      <c r="U890" s="19">
        <v>54</v>
      </c>
      <c r="W890" s="19">
        <v>28</v>
      </c>
      <c r="X890" s="19">
        <v>72</v>
      </c>
      <c r="Y890" s="19">
        <v>18</v>
      </c>
      <c r="Z890" s="19">
        <v>21</v>
      </c>
      <c r="AA890" s="19">
        <v>69</v>
      </c>
      <c r="AB890" s="19">
        <v>124</v>
      </c>
      <c r="AC890" s="19">
        <v>27</v>
      </c>
      <c r="AD890" s="19">
        <v>40</v>
      </c>
      <c r="AE890" s="19">
        <v>7</v>
      </c>
      <c r="AG890" s="19">
        <v>74</v>
      </c>
      <c r="AH890" s="19">
        <v>89</v>
      </c>
      <c r="AI890" s="19">
        <v>84</v>
      </c>
      <c r="AJ890" s="19">
        <v>54</v>
      </c>
      <c r="AK890" s="19">
        <v>73</v>
      </c>
      <c r="AL890" s="19">
        <v>3</v>
      </c>
      <c r="AM890" s="19">
        <v>29</v>
      </c>
    </row>
    <row r="891" spans="2:39" x14ac:dyDescent="0.2">
      <c r="B891" s="15" t="s">
        <v>54</v>
      </c>
      <c r="C891" s="19">
        <v>406</v>
      </c>
      <c r="D891" s="19">
        <v>44</v>
      </c>
      <c r="E891" s="19">
        <v>69</v>
      </c>
      <c r="F891" s="19">
        <v>69</v>
      </c>
      <c r="G891" s="19">
        <v>62</v>
      </c>
      <c r="H891" s="19">
        <v>65</v>
      </c>
      <c r="I891" s="19">
        <v>96</v>
      </c>
      <c r="K891" s="19">
        <v>196</v>
      </c>
      <c r="L891" s="19">
        <v>208</v>
      </c>
      <c r="N891" s="19">
        <v>37</v>
      </c>
      <c r="O891" s="19">
        <v>101</v>
      </c>
      <c r="P891" s="19">
        <v>26</v>
      </c>
      <c r="Q891" s="19">
        <v>10</v>
      </c>
      <c r="R891" s="19">
        <v>41</v>
      </c>
      <c r="S891" s="19">
        <v>116</v>
      </c>
      <c r="T891" s="19">
        <v>17</v>
      </c>
      <c r="U891" s="19">
        <v>59</v>
      </c>
      <c r="W891" s="19">
        <v>28</v>
      </c>
      <c r="X891" s="19">
        <v>78</v>
      </c>
      <c r="Y891" s="19">
        <v>21</v>
      </c>
      <c r="Z891" s="19">
        <v>26</v>
      </c>
      <c r="AA891" s="19">
        <v>66</v>
      </c>
      <c r="AB891" s="19">
        <v>107</v>
      </c>
      <c r="AC891" s="19">
        <v>35</v>
      </c>
      <c r="AD891" s="19">
        <v>36</v>
      </c>
      <c r="AE891" s="19">
        <v>9</v>
      </c>
      <c r="AG891" s="19">
        <v>67</v>
      </c>
      <c r="AH891" s="19">
        <v>87</v>
      </c>
      <c r="AI891" s="19">
        <v>88</v>
      </c>
      <c r="AJ891" s="19">
        <v>57</v>
      </c>
      <c r="AK891" s="19">
        <v>77</v>
      </c>
      <c r="AL891" s="19">
        <v>3</v>
      </c>
      <c r="AM891" s="19">
        <v>28</v>
      </c>
    </row>
    <row r="892" spans="2:39" ht="16" x14ac:dyDescent="0.2">
      <c r="B892" s="20" t="s">
        <v>251</v>
      </c>
      <c r="C892" s="21">
        <v>0.28321972845502719</v>
      </c>
      <c r="D892" s="21">
        <v>0.2416195877553895</v>
      </c>
      <c r="E892" s="21">
        <v>0.34625083107943888</v>
      </c>
      <c r="F892" s="21">
        <v>0.31651651695394162</v>
      </c>
      <c r="G892" s="21">
        <v>0.2742506669831779</v>
      </c>
      <c r="H892" s="21">
        <v>0.2462212836664999</v>
      </c>
      <c r="I892" s="21">
        <v>0.26433193651487819</v>
      </c>
      <c r="K892" s="21">
        <v>0.30805988485839292</v>
      </c>
      <c r="L892" s="21">
        <v>0.25873501993432402</v>
      </c>
      <c r="N892" s="21">
        <v>0.10633106888504119</v>
      </c>
      <c r="O892" s="21">
        <v>0.32177973873129501</v>
      </c>
      <c r="P892" s="21">
        <v>0.10384344518040189</v>
      </c>
      <c r="Q892" s="21">
        <v>0.35604482363100132</v>
      </c>
      <c r="R892" s="21">
        <v>0.15222576929872481</v>
      </c>
      <c r="S892" s="21">
        <v>0.41014846453386011</v>
      </c>
      <c r="T892" s="21">
        <v>6.5659495013571753E-2</v>
      </c>
      <c r="U892" s="21">
        <v>0.29846975701399381</v>
      </c>
      <c r="W892" s="21">
        <v>0.1070241497190892</v>
      </c>
      <c r="X892" s="21">
        <v>0.3010837405343384</v>
      </c>
      <c r="Y892" s="21">
        <v>0.1235804144235083</v>
      </c>
      <c r="Z892" s="21">
        <v>0.30663875069119989</v>
      </c>
      <c r="AA892" s="21">
        <v>0.17659635681580951</v>
      </c>
      <c r="AB892" s="21">
        <v>0.45216336636616528</v>
      </c>
      <c r="AC892" s="21">
        <v>0.3780882075983612</v>
      </c>
      <c r="AD892" s="21">
        <v>0.1078232241542298</v>
      </c>
      <c r="AE892" s="21">
        <v>9.7304455870526746E-2</v>
      </c>
      <c r="AG892" s="21">
        <v>0.33254692847846312</v>
      </c>
      <c r="AH892" s="21">
        <v>0.2991865007183741</v>
      </c>
      <c r="AI892" s="21">
        <v>0.19042057641727761</v>
      </c>
      <c r="AJ892" s="21">
        <v>0.24147584481966591</v>
      </c>
      <c r="AK892" s="21">
        <v>0.3475177958938353</v>
      </c>
      <c r="AL892" s="21">
        <v>1</v>
      </c>
      <c r="AM892" s="21">
        <v>0.24447972084624239</v>
      </c>
    </row>
    <row r="893" spans="2:39" ht="16" x14ac:dyDescent="0.2">
      <c r="B893" s="20" t="s">
        <v>252</v>
      </c>
      <c r="C893" s="21">
        <v>0.34071371340062878</v>
      </c>
      <c r="D893" s="21">
        <v>0.40580902680336878</v>
      </c>
      <c r="E893" s="21">
        <v>0.42744011145660799</v>
      </c>
      <c r="F893" s="21">
        <v>0.28682300597968308</v>
      </c>
      <c r="G893" s="21">
        <v>0.41173766069443107</v>
      </c>
      <c r="H893" s="21">
        <v>0.32839796819961897</v>
      </c>
      <c r="I893" s="21">
        <v>0.25039042623050889</v>
      </c>
      <c r="K893" s="21">
        <v>0.3679588444624009</v>
      </c>
      <c r="L893" s="21">
        <v>0.31857823984782702</v>
      </c>
      <c r="N893" s="21">
        <v>0.24960321132780641</v>
      </c>
      <c r="O893" s="21">
        <v>0.31361326631499409</v>
      </c>
      <c r="P893" s="21">
        <v>0.59955026152792978</v>
      </c>
      <c r="Q893" s="21">
        <v>0.24094797535104709</v>
      </c>
      <c r="R893" s="21">
        <v>0.33131356821074393</v>
      </c>
      <c r="S893" s="21">
        <v>0.3634043816473233</v>
      </c>
      <c r="T893" s="21">
        <v>0.56741642954819349</v>
      </c>
      <c r="U893" s="21">
        <v>0.24155247739790561</v>
      </c>
      <c r="W893" s="21">
        <v>0.34092626629431189</v>
      </c>
      <c r="X893" s="21">
        <v>0.28439285095810468</v>
      </c>
      <c r="Y893" s="21">
        <v>0.39452088944134139</v>
      </c>
      <c r="Z893" s="21">
        <v>0.13497844162216191</v>
      </c>
      <c r="AA893" s="21">
        <v>0.36669752252627719</v>
      </c>
      <c r="AB893" s="21">
        <v>0.39412585132288719</v>
      </c>
      <c r="AC893" s="21">
        <v>0.2327152992584931</v>
      </c>
      <c r="AD893" s="21">
        <v>0.42971523083585289</v>
      </c>
      <c r="AE893" s="21">
        <v>0.54503965739250593</v>
      </c>
      <c r="AG893" s="21">
        <v>0.34694610213989041</v>
      </c>
      <c r="AH893" s="21">
        <v>0.31897313644166458</v>
      </c>
      <c r="AI893" s="21">
        <v>0.33985165185794958</v>
      </c>
      <c r="AJ893" s="21">
        <v>0.4000510769767836</v>
      </c>
      <c r="AK893" s="21">
        <v>0.37948321791012363</v>
      </c>
      <c r="AL893" s="21">
        <v>0</v>
      </c>
      <c r="AM893" s="21">
        <v>0.20016508471979749</v>
      </c>
    </row>
    <row r="894" spans="2:39" ht="16" x14ac:dyDescent="0.2">
      <c r="B894" s="20" t="s">
        <v>253</v>
      </c>
      <c r="C894" s="21">
        <v>0.26954966439429429</v>
      </c>
      <c r="D894" s="21">
        <v>0.22834151294435071</v>
      </c>
      <c r="E894" s="21">
        <v>0.13130685363372749</v>
      </c>
      <c r="F894" s="21">
        <v>0.25879242512919542</v>
      </c>
      <c r="G894" s="21">
        <v>0.2188955142064819</v>
      </c>
      <c r="H894" s="21">
        <v>0.34238547033707428</v>
      </c>
      <c r="I894" s="21">
        <v>0.37782259768725518</v>
      </c>
      <c r="K894" s="21">
        <v>0.26176217170077398</v>
      </c>
      <c r="L894" s="21">
        <v>0.27352723733173839</v>
      </c>
      <c r="N894" s="21">
        <v>0.47153681291091942</v>
      </c>
      <c r="O894" s="21">
        <v>0.2539029385275664</v>
      </c>
      <c r="P894" s="21">
        <v>0.26969866461153952</v>
      </c>
      <c r="Q894" s="21">
        <v>0.32229969393081942</v>
      </c>
      <c r="R894" s="21">
        <v>0.48123544589624329</v>
      </c>
      <c r="S894" s="21">
        <v>0.1348449533803297</v>
      </c>
      <c r="T894" s="21">
        <v>0.2465281028227993</v>
      </c>
      <c r="U894" s="21">
        <v>0.28716314371716078</v>
      </c>
      <c r="W894" s="21">
        <v>0.44940962163950893</v>
      </c>
      <c r="X894" s="21">
        <v>0.259171141147434</v>
      </c>
      <c r="Y894" s="21">
        <v>0.22020929389052671</v>
      </c>
      <c r="Z894" s="21">
        <v>0.4649101163846262</v>
      </c>
      <c r="AA894" s="21">
        <v>0.4349247965912616</v>
      </c>
      <c r="AB894" s="21">
        <v>8.8442698327621153E-2</v>
      </c>
      <c r="AC894" s="21">
        <v>0.22228617414255969</v>
      </c>
      <c r="AD894" s="21">
        <v>0.29613408702422872</v>
      </c>
      <c r="AE894" s="21">
        <v>0.35765588673696752</v>
      </c>
      <c r="AG894" s="21">
        <v>0.24283820086596569</v>
      </c>
      <c r="AH894" s="21">
        <v>0.23010093456093081</v>
      </c>
      <c r="AI894" s="21">
        <v>0.3478520080160446</v>
      </c>
      <c r="AJ894" s="21">
        <v>0.24986693242372759</v>
      </c>
      <c r="AK894" s="21">
        <v>0.20915237642641421</v>
      </c>
      <c r="AL894" s="21">
        <v>0</v>
      </c>
      <c r="AM894" s="21">
        <v>0.44513428415824829</v>
      </c>
    </row>
    <row r="895" spans="2:39" ht="16" x14ac:dyDescent="0.2">
      <c r="B895" s="20" t="s">
        <v>145</v>
      </c>
      <c r="C895" s="21">
        <v>0.10651689375004959</v>
      </c>
      <c r="D895" s="21">
        <v>0.1242298724968907</v>
      </c>
      <c r="E895" s="21">
        <v>9.5002203830226131E-2</v>
      </c>
      <c r="F895" s="21">
        <v>0.1378680519371796</v>
      </c>
      <c r="G895" s="21">
        <v>9.5116158115909302E-2</v>
      </c>
      <c r="H895" s="21">
        <v>8.2995277796807029E-2</v>
      </c>
      <c r="I895" s="21">
        <v>0.1074550395673575</v>
      </c>
      <c r="K895" s="21">
        <v>6.2219098978432148E-2</v>
      </c>
      <c r="L895" s="21">
        <v>0.14915950288611049</v>
      </c>
      <c r="N895" s="21">
        <v>0.17252890687623301</v>
      </c>
      <c r="O895" s="21">
        <v>0.11070405642614441</v>
      </c>
      <c r="P895" s="21">
        <v>2.6907628680128581E-2</v>
      </c>
      <c r="Q895" s="21">
        <v>8.0707507087132146E-2</v>
      </c>
      <c r="R895" s="21">
        <v>3.522521659428806E-2</v>
      </c>
      <c r="S895" s="21">
        <v>9.1602200438486894E-2</v>
      </c>
      <c r="T895" s="21">
        <v>0.1203959726154356</v>
      </c>
      <c r="U895" s="21">
        <v>0.17281462187093991</v>
      </c>
      <c r="W895" s="21">
        <v>0.10263996234709009</v>
      </c>
      <c r="X895" s="21">
        <v>0.15535226736012281</v>
      </c>
      <c r="Y895" s="21">
        <v>0.26168940224462361</v>
      </c>
      <c r="Z895" s="21">
        <v>9.3472691302011815E-2</v>
      </c>
      <c r="AA895" s="21">
        <v>2.1781324066651672E-2</v>
      </c>
      <c r="AB895" s="21">
        <v>6.5268083983326522E-2</v>
      </c>
      <c r="AC895" s="21">
        <v>0.16691031900058581</v>
      </c>
      <c r="AD895" s="21">
        <v>0.16632745798568871</v>
      </c>
      <c r="AE895" s="21">
        <v>0</v>
      </c>
      <c r="AG895" s="21">
        <v>7.7668768515680719E-2</v>
      </c>
      <c r="AH895" s="21">
        <v>0.15173942827903039</v>
      </c>
      <c r="AI895" s="21">
        <v>0.1218757637087282</v>
      </c>
      <c r="AJ895" s="21">
        <v>0.108606145779823</v>
      </c>
      <c r="AK895" s="21">
        <v>6.3846609769626694E-2</v>
      </c>
      <c r="AL895" s="21">
        <v>0</v>
      </c>
      <c r="AM895" s="21">
        <v>0.11022091027571181</v>
      </c>
    </row>
    <row r="897" spans="2:39" ht="80" x14ac:dyDescent="0.2">
      <c r="B897" s="17" t="s">
        <v>255</v>
      </c>
    </row>
    <row r="898" spans="2:39" ht="16" x14ac:dyDescent="0.2">
      <c r="B898" s="18" t="s">
        <v>18</v>
      </c>
    </row>
    <row r="899" spans="2:39" x14ac:dyDescent="0.2">
      <c r="B899" s="13" t="s">
        <v>53</v>
      </c>
      <c r="C899" s="19">
        <v>406</v>
      </c>
      <c r="D899" s="19">
        <v>16</v>
      </c>
      <c r="E899" s="19">
        <v>63</v>
      </c>
      <c r="F899" s="19">
        <v>86</v>
      </c>
      <c r="G899" s="19">
        <v>73</v>
      </c>
      <c r="H899" s="19">
        <v>87</v>
      </c>
      <c r="I899" s="19">
        <v>81</v>
      </c>
      <c r="K899" s="19">
        <v>185</v>
      </c>
      <c r="L899" s="19">
        <v>219</v>
      </c>
      <c r="N899" s="19">
        <v>33</v>
      </c>
      <c r="O899" s="19">
        <v>99</v>
      </c>
      <c r="P899" s="19">
        <v>23</v>
      </c>
      <c r="Q899" s="19">
        <v>12</v>
      </c>
      <c r="R899" s="19">
        <v>38</v>
      </c>
      <c r="S899" s="19">
        <v>132</v>
      </c>
      <c r="T899" s="19">
        <v>15</v>
      </c>
      <c r="U899" s="19">
        <v>54</v>
      </c>
      <c r="W899" s="19">
        <v>28</v>
      </c>
      <c r="X899" s="19">
        <v>72</v>
      </c>
      <c r="Y899" s="19">
        <v>18</v>
      </c>
      <c r="Z899" s="19">
        <v>21</v>
      </c>
      <c r="AA899" s="19">
        <v>69</v>
      </c>
      <c r="AB899" s="19">
        <v>124</v>
      </c>
      <c r="AC899" s="19">
        <v>27</v>
      </c>
      <c r="AD899" s="19">
        <v>40</v>
      </c>
      <c r="AE899" s="19">
        <v>7</v>
      </c>
      <c r="AG899" s="19">
        <v>74</v>
      </c>
      <c r="AH899" s="19">
        <v>89</v>
      </c>
      <c r="AI899" s="19">
        <v>84</v>
      </c>
      <c r="AJ899" s="19">
        <v>54</v>
      </c>
      <c r="AK899" s="19">
        <v>73</v>
      </c>
      <c r="AL899" s="19">
        <v>3</v>
      </c>
      <c r="AM899" s="19">
        <v>29</v>
      </c>
    </row>
    <row r="900" spans="2:39" x14ac:dyDescent="0.2">
      <c r="B900" s="15" t="s">
        <v>54</v>
      </c>
      <c r="C900" s="19">
        <v>406</v>
      </c>
      <c r="D900" s="19">
        <v>44</v>
      </c>
      <c r="E900" s="19">
        <v>69</v>
      </c>
      <c r="F900" s="19">
        <v>69</v>
      </c>
      <c r="G900" s="19">
        <v>62</v>
      </c>
      <c r="H900" s="19">
        <v>65</v>
      </c>
      <c r="I900" s="19">
        <v>96</v>
      </c>
      <c r="K900" s="19">
        <v>196</v>
      </c>
      <c r="L900" s="19">
        <v>208</v>
      </c>
      <c r="N900" s="19">
        <v>37</v>
      </c>
      <c r="O900" s="19">
        <v>101</v>
      </c>
      <c r="P900" s="19">
        <v>26</v>
      </c>
      <c r="Q900" s="19">
        <v>10</v>
      </c>
      <c r="R900" s="19">
        <v>41</v>
      </c>
      <c r="S900" s="19">
        <v>116</v>
      </c>
      <c r="T900" s="19">
        <v>17</v>
      </c>
      <c r="U900" s="19">
        <v>59</v>
      </c>
      <c r="W900" s="19">
        <v>28</v>
      </c>
      <c r="X900" s="19">
        <v>78</v>
      </c>
      <c r="Y900" s="19">
        <v>21</v>
      </c>
      <c r="Z900" s="19">
        <v>26</v>
      </c>
      <c r="AA900" s="19">
        <v>66</v>
      </c>
      <c r="AB900" s="19">
        <v>107</v>
      </c>
      <c r="AC900" s="19">
        <v>35</v>
      </c>
      <c r="AD900" s="19">
        <v>36</v>
      </c>
      <c r="AE900" s="19">
        <v>9</v>
      </c>
      <c r="AG900" s="19">
        <v>67</v>
      </c>
      <c r="AH900" s="19">
        <v>87</v>
      </c>
      <c r="AI900" s="19">
        <v>88</v>
      </c>
      <c r="AJ900" s="19">
        <v>57</v>
      </c>
      <c r="AK900" s="19">
        <v>77</v>
      </c>
      <c r="AL900" s="19">
        <v>3</v>
      </c>
      <c r="AM900" s="19">
        <v>28</v>
      </c>
    </row>
    <row r="901" spans="2:39" ht="16" x14ac:dyDescent="0.2">
      <c r="B901" s="20" t="s">
        <v>251</v>
      </c>
      <c r="C901" s="21">
        <v>0.19934234566704601</v>
      </c>
      <c r="D901" s="21">
        <v>0</v>
      </c>
      <c r="E901" s="21">
        <v>0.28800434446492601</v>
      </c>
      <c r="F901" s="21">
        <v>0.29435948640570442</v>
      </c>
      <c r="G901" s="21">
        <v>0.21250478178651641</v>
      </c>
      <c r="H901" s="21">
        <v>0.14099680567394871</v>
      </c>
      <c r="I901" s="21">
        <v>0.18995131968323109</v>
      </c>
      <c r="K901" s="21">
        <v>0.22013039187411529</v>
      </c>
      <c r="L901" s="21">
        <v>0.18184236215855071</v>
      </c>
      <c r="N901" s="21">
        <v>5.1074116780832443E-2</v>
      </c>
      <c r="O901" s="21">
        <v>0.1862395232476973</v>
      </c>
      <c r="P901" s="21">
        <v>5.996598969721828E-2</v>
      </c>
      <c r="Q901" s="21">
        <v>0.34872155358372342</v>
      </c>
      <c r="R901" s="21">
        <v>0.1672980718554378</v>
      </c>
      <c r="S901" s="21">
        <v>0.35690328544855843</v>
      </c>
      <c r="T901" s="21">
        <v>0.1014733485011705</v>
      </c>
      <c r="U901" s="21">
        <v>9.2034383968391281E-2</v>
      </c>
      <c r="W901" s="21">
        <v>0.1074797115962713</v>
      </c>
      <c r="X901" s="21">
        <v>0.22123478779020239</v>
      </c>
      <c r="Y901" s="21">
        <v>2.7712672065504269E-2</v>
      </c>
      <c r="Z901" s="21">
        <v>0.25114359405667008</v>
      </c>
      <c r="AA901" s="21">
        <v>0.14179750246947931</v>
      </c>
      <c r="AB901" s="21">
        <v>0.37808065298765442</v>
      </c>
      <c r="AC901" s="21">
        <v>4.5666249597935603E-2</v>
      </c>
      <c r="AD901" s="21">
        <v>6.2727124853889468E-2</v>
      </c>
      <c r="AE901" s="21">
        <v>0</v>
      </c>
      <c r="AG901" s="21">
        <v>0.22887598505508899</v>
      </c>
      <c r="AH901" s="21">
        <v>0.2040216763518406</v>
      </c>
      <c r="AI901" s="21">
        <v>0.1612630359494262</v>
      </c>
      <c r="AJ901" s="21">
        <v>0.27205823944579721</v>
      </c>
      <c r="AK901" s="21">
        <v>0.14581437945021669</v>
      </c>
      <c r="AL901" s="21">
        <v>0.7769632331763795</v>
      </c>
      <c r="AM901" s="21">
        <v>0.1752186733794488</v>
      </c>
    </row>
    <row r="902" spans="2:39" ht="16" x14ac:dyDescent="0.2">
      <c r="B902" s="20" t="s">
        <v>252</v>
      </c>
      <c r="C902" s="21">
        <v>0.42554088579987343</v>
      </c>
      <c r="D902" s="21">
        <v>0.53446097944143989</v>
      </c>
      <c r="E902" s="21">
        <v>0.37277090737517898</v>
      </c>
      <c r="F902" s="21">
        <v>0.29181249306760199</v>
      </c>
      <c r="G902" s="21">
        <v>0.53016499724552402</v>
      </c>
      <c r="H902" s="21">
        <v>0.47552433087614021</v>
      </c>
      <c r="I902" s="21">
        <v>0.40780286889658057</v>
      </c>
      <c r="K902" s="21">
        <v>0.45365221867555078</v>
      </c>
      <c r="L902" s="21">
        <v>0.39337463701826259</v>
      </c>
      <c r="N902" s="21">
        <v>0.37768723507330298</v>
      </c>
      <c r="O902" s="21">
        <v>0.43636213927870648</v>
      </c>
      <c r="P902" s="21">
        <v>0.48176067212322932</v>
      </c>
      <c r="Q902" s="21">
        <v>0.3375296059313399</v>
      </c>
      <c r="R902" s="21">
        <v>0.45796283620298328</v>
      </c>
      <c r="S902" s="21">
        <v>0.3832775733158531</v>
      </c>
      <c r="T902" s="21">
        <v>0.45951164946967221</v>
      </c>
      <c r="U902" s="21">
        <v>0.47696891394681101</v>
      </c>
      <c r="W902" s="21">
        <v>0.49294646892785082</v>
      </c>
      <c r="X902" s="21">
        <v>0.44857675214824849</v>
      </c>
      <c r="Y902" s="21">
        <v>0.44776763675958497</v>
      </c>
      <c r="Z902" s="21">
        <v>0.24907543944565641</v>
      </c>
      <c r="AA902" s="21">
        <v>0.35641979937503382</v>
      </c>
      <c r="AB902" s="21">
        <v>0.41510795841035281</v>
      </c>
      <c r="AC902" s="21">
        <v>0.4655476319551039</v>
      </c>
      <c r="AD902" s="21">
        <v>0.47472485043631257</v>
      </c>
      <c r="AE902" s="21">
        <v>0.76011704201611963</v>
      </c>
      <c r="AG902" s="21">
        <v>0.44776061476130402</v>
      </c>
      <c r="AH902" s="21">
        <v>0.39058778196030008</v>
      </c>
      <c r="AI902" s="21">
        <v>0.40600173096728781</v>
      </c>
      <c r="AJ902" s="21">
        <v>0.5478386804743709</v>
      </c>
      <c r="AK902" s="21">
        <v>0.48151430437128712</v>
      </c>
      <c r="AL902" s="21">
        <v>0</v>
      </c>
      <c r="AM902" s="21">
        <v>0.17762728401905939</v>
      </c>
    </row>
    <row r="903" spans="2:39" ht="16" x14ac:dyDescent="0.2">
      <c r="B903" s="20" t="s">
        <v>253</v>
      </c>
      <c r="C903" s="21">
        <v>0.24665330928540161</v>
      </c>
      <c r="D903" s="21">
        <v>0.26402364676283369</v>
      </c>
      <c r="E903" s="21">
        <v>0.19260608874266499</v>
      </c>
      <c r="F903" s="21">
        <v>0.27800103468129261</v>
      </c>
      <c r="G903" s="21">
        <v>0.21414094287060009</v>
      </c>
      <c r="H903" s="21">
        <v>0.24476388978407931</v>
      </c>
      <c r="I903" s="21">
        <v>0.27701184529368311</v>
      </c>
      <c r="K903" s="21">
        <v>0.23566236674991969</v>
      </c>
      <c r="L903" s="21">
        <v>0.25945175217173089</v>
      </c>
      <c r="N903" s="21">
        <v>0.42445160922661762</v>
      </c>
      <c r="O903" s="21">
        <v>0.25698377427911018</v>
      </c>
      <c r="P903" s="21">
        <v>0.39344637281154388</v>
      </c>
      <c r="Q903" s="21">
        <v>0.31374884048493651</v>
      </c>
      <c r="R903" s="21">
        <v>0.31658496617654452</v>
      </c>
      <c r="S903" s="21">
        <v>0.13323521020410009</v>
      </c>
      <c r="T903" s="21">
        <v>0.1309786634171515</v>
      </c>
      <c r="U903" s="21">
        <v>0.24965392537878181</v>
      </c>
      <c r="W903" s="21">
        <v>0.33466501100251062</v>
      </c>
      <c r="X903" s="21">
        <v>0.22130482420023781</v>
      </c>
      <c r="Y903" s="21">
        <v>0.4777650446409758</v>
      </c>
      <c r="Z903" s="21">
        <v>0.29384811239877129</v>
      </c>
      <c r="AA903" s="21">
        <v>0.39606999964223288</v>
      </c>
      <c r="AB903" s="21">
        <v>8.6585337301580356E-2</v>
      </c>
      <c r="AC903" s="21">
        <v>0.2718486120935355</v>
      </c>
      <c r="AD903" s="21">
        <v>0.23826669927353969</v>
      </c>
      <c r="AE903" s="21">
        <v>0.23988295798388051</v>
      </c>
      <c r="AG903" s="21">
        <v>0.21556986404390771</v>
      </c>
      <c r="AH903" s="21">
        <v>0.29671673678373273</v>
      </c>
      <c r="AI903" s="21">
        <v>0.30119659804906812</v>
      </c>
      <c r="AJ903" s="21">
        <v>0.13216029559537859</v>
      </c>
      <c r="AK903" s="21">
        <v>0.2055244653502267</v>
      </c>
      <c r="AL903" s="21">
        <v>0.2230367668236205</v>
      </c>
      <c r="AM903" s="21">
        <v>0.3438514723243194</v>
      </c>
    </row>
    <row r="904" spans="2:39" ht="16" x14ac:dyDescent="0.2">
      <c r="B904" s="20" t="s">
        <v>145</v>
      </c>
      <c r="C904" s="21">
        <v>0.12846345924767899</v>
      </c>
      <c r="D904" s="21">
        <v>0.20151537379572609</v>
      </c>
      <c r="E904" s="21">
        <v>0.14661865941723051</v>
      </c>
      <c r="F904" s="21">
        <v>0.1358269858454009</v>
      </c>
      <c r="G904" s="21">
        <v>4.3189278097359597E-2</v>
      </c>
      <c r="H904" s="21">
        <v>0.13871497366583199</v>
      </c>
      <c r="I904" s="21">
        <v>0.12523396612650509</v>
      </c>
      <c r="K904" s="21">
        <v>9.0555022700413962E-2</v>
      </c>
      <c r="L904" s="21">
        <v>0.16533124865145571</v>
      </c>
      <c r="N904" s="21">
        <v>0.14678703891924699</v>
      </c>
      <c r="O904" s="21">
        <v>0.120414563194486</v>
      </c>
      <c r="P904" s="21">
        <v>6.4826965368008485E-2</v>
      </c>
      <c r="Q904" s="21">
        <v>0</v>
      </c>
      <c r="R904" s="21">
        <v>5.8154125765034592E-2</v>
      </c>
      <c r="S904" s="21">
        <v>0.12658393103148841</v>
      </c>
      <c r="T904" s="21">
        <v>0.30803633861200608</v>
      </c>
      <c r="U904" s="21">
        <v>0.18134277670601601</v>
      </c>
      <c r="W904" s="21">
        <v>6.4908808473367441E-2</v>
      </c>
      <c r="X904" s="21">
        <v>0.10888363586131131</v>
      </c>
      <c r="Y904" s="21">
        <v>4.6754646533934997E-2</v>
      </c>
      <c r="Z904" s="21">
        <v>0.20593285409890211</v>
      </c>
      <c r="AA904" s="21">
        <v>0.10571269851325391</v>
      </c>
      <c r="AB904" s="21">
        <v>0.1202260513004125</v>
      </c>
      <c r="AC904" s="21">
        <v>0.21693750635342501</v>
      </c>
      <c r="AD904" s="21">
        <v>0.22428132543625831</v>
      </c>
      <c r="AE904" s="21">
        <v>0</v>
      </c>
      <c r="AG904" s="21">
        <v>0.1077935361396994</v>
      </c>
      <c r="AH904" s="21">
        <v>0.10867380490412649</v>
      </c>
      <c r="AI904" s="21">
        <v>0.13153863503421781</v>
      </c>
      <c r="AJ904" s="21">
        <v>4.7942784484453362E-2</v>
      </c>
      <c r="AK904" s="21">
        <v>0.16714685082826941</v>
      </c>
      <c r="AL904" s="21">
        <v>0</v>
      </c>
      <c r="AM904" s="21">
        <v>0.30330257027717228</v>
      </c>
    </row>
    <row r="906" spans="2:39" ht="64" x14ac:dyDescent="0.2">
      <c r="B906" s="17" t="s">
        <v>256</v>
      </c>
    </row>
    <row r="907" spans="2:39" ht="16" x14ac:dyDescent="0.2">
      <c r="B907" s="18" t="s">
        <v>18</v>
      </c>
    </row>
    <row r="908" spans="2:39" x14ac:dyDescent="0.2">
      <c r="B908" s="13" t="s">
        <v>53</v>
      </c>
      <c r="C908" s="19">
        <v>406</v>
      </c>
      <c r="D908" s="19">
        <v>16</v>
      </c>
      <c r="E908" s="19">
        <v>63</v>
      </c>
      <c r="F908" s="19">
        <v>86</v>
      </c>
      <c r="G908" s="19">
        <v>73</v>
      </c>
      <c r="H908" s="19">
        <v>87</v>
      </c>
      <c r="I908" s="19">
        <v>81</v>
      </c>
      <c r="K908" s="19">
        <v>185</v>
      </c>
      <c r="L908" s="19">
        <v>219</v>
      </c>
      <c r="N908" s="19">
        <v>33</v>
      </c>
      <c r="O908" s="19">
        <v>99</v>
      </c>
      <c r="P908" s="19">
        <v>23</v>
      </c>
      <c r="Q908" s="19">
        <v>12</v>
      </c>
      <c r="R908" s="19">
        <v>38</v>
      </c>
      <c r="S908" s="19">
        <v>132</v>
      </c>
      <c r="T908" s="19">
        <v>15</v>
      </c>
      <c r="U908" s="19">
        <v>54</v>
      </c>
      <c r="W908" s="19">
        <v>28</v>
      </c>
      <c r="X908" s="19">
        <v>72</v>
      </c>
      <c r="Y908" s="19">
        <v>18</v>
      </c>
      <c r="Z908" s="19">
        <v>21</v>
      </c>
      <c r="AA908" s="19">
        <v>69</v>
      </c>
      <c r="AB908" s="19">
        <v>124</v>
      </c>
      <c r="AC908" s="19">
        <v>27</v>
      </c>
      <c r="AD908" s="19">
        <v>40</v>
      </c>
      <c r="AE908" s="19">
        <v>7</v>
      </c>
      <c r="AG908" s="19">
        <v>74</v>
      </c>
      <c r="AH908" s="19">
        <v>89</v>
      </c>
      <c r="AI908" s="19">
        <v>84</v>
      </c>
      <c r="AJ908" s="19">
        <v>54</v>
      </c>
      <c r="AK908" s="19">
        <v>73</v>
      </c>
      <c r="AL908" s="19">
        <v>3</v>
      </c>
      <c r="AM908" s="19">
        <v>29</v>
      </c>
    </row>
    <row r="909" spans="2:39" x14ac:dyDescent="0.2">
      <c r="B909" s="15" t="s">
        <v>54</v>
      </c>
      <c r="C909" s="19">
        <v>406</v>
      </c>
      <c r="D909" s="19">
        <v>44</v>
      </c>
      <c r="E909" s="19">
        <v>69</v>
      </c>
      <c r="F909" s="19">
        <v>69</v>
      </c>
      <c r="G909" s="19">
        <v>62</v>
      </c>
      <c r="H909" s="19">
        <v>65</v>
      </c>
      <c r="I909" s="19">
        <v>96</v>
      </c>
      <c r="K909" s="19">
        <v>196</v>
      </c>
      <c r="L909" s="19">
        <v>208</v>
      </c>
      <c r="N909" s="19">
        <v>37</v>
      </c>
      <c r="O909" s="19">
        <v>101</v>
      </c>
      <c r="P909" s="19">
        <v>26</v>
      </c>
      <c r="Q909" s="19">
        <v>10</v>
      </c>
      <c r="R909" s="19">
        <v>41</v>
      </c>
      <c r="S909" s="19">
        <v>116</v>
      </c>
      <c r="T909" s="19">
        <v>17</v>
      </c>
      <c r="U909" s="19">
        <v>59</v>
      </c>
      <c r="W909" s="19">
        <v>28</v>
      </c>
      <c r="X909" s="19">
        <v>78</v>
      </c>
      <c r="Y909" s="19">
        <v>21</v>
      </c>
      <c r="Z909" s="19">
        <v>26</v>
      </c>
      <c r="AA909" s="19">
        <v>66</v>
      </c>
      <c r="AB909" s="19">
        <v>107</v>
      </c>
      <c r="AC909" s="19">
        <v>35</v>
      </c>
      <c r="AD909" s="19">
        <v>36</v>
      </c>
      <c r="AE909" s="19">
        <v>9</v>
      </c>
      <c r="AG909" s="19">
        <v>67</v>
      </c>
      <c r="AH909" s="19">
        <v>87</v>
      </c>
      <c r="AI909" s="19">
        <v>88</v>
      </c>
      <c r="AJ909" s="19">
        <v>57</v>
      </c>
      <c r="AK909" s="19">
        <v>77</v>
      </c>
      <c r="AL909" s="19">
        <v>3</v>
      </c>
      <c r="AM909" s="19">
        <v>28</v>
      </c>
    </row>
    <row r="910" spans="2:39" ht="16" x14ac:dyDescent="0.2">
      <c r="B910" s="20" t="s">
        <v>251</v>
      </c>
      <c r="C910" s="21">
        <v>0.35818023302910013</v>
      </c>
      <c r="D910" s="21">
        <v>0.17571246761002671</v>
      </c>
      <c r="E910" s="21">
        <v>0.36459795843698328</v>
      </c>
      <c r="F910" s="21">
        <v>0.40348612817539958</v>
      </c>
      <c r="G910" s="21">
        <v>0.36050512586376499</v>
      </c>
      <c r="H910" s="21">
        <v>0.4284005597993607</v>
      </c>
      <c r="I910" s="21">
        <v>0.35513231271503382</v>
      </c>
      <c r="K910" s="21">
        <v>0.37460237894791698</v>
      </c>
      <c r="L910" s="21">
        <v>0.3423501424192702</v>
      </c>
      <c r="N910" s="21">
        <v>0.17237721285153029</v>
      </c>
      <c r="O910" s="21">
        <v>0.3814544181368939</v>
      </c>
      <c r="P910" s="21">
        <v>0.1923686502439908</v>
      </c>
      <c r="Q910" s="21">
        <v>0.35583926241832392</v>
      </c>
      <c r="R910" s="21">
        <v>0.30499953871511049</v>
      </c>
      <c r="S910" s="21">
        <v>0.54667452559632312</v>
      </c>
      <c r="T910" s="21">
        <v>2.4683320184785081E-2</v>
      </c>
      <c r="U910" s="21">
        <v>0.2697709321324962</v>
      </c>
      <c r="W910" s="21">
        <v>0.13540432394974669</v>
      </c>
      <c r="X910" s="21">
        <v>0.3936948319352257</v>
      </c>
      <c r="Y910" s="21">
        <v>0.28659029946698639</v>
      </c>
      <c r="Z910" s="21">
        <v>0.44886931532395891</v>
      </c>
      <c r="AA910" s="21">
        <v>0.28497966117728551</v>
      </c>
      <c r="AB910" s="21">
        <v>0.53232204621684087</v>
      </c>
      <c r="AC910" s="21">
        <v>0.2058116389399065</v>
      </c>
      <c r="AD910" s="21">
        <v>0.2041694770462768</v>
      </c>
      <c r="AE910" s="21">
        <v>0.3442170369166685</v>
      </c>
      <c r="AG910" s="21">
        <v>0.37065361858204832</v>
      </c>
      <c r="AH910" s="21">
        <v>0.36461923711450678</v>
      </c>
      <c r="AI910" s="21">
        <v>0.31464990120452241</v>
      </c>
      <c r="AJ910" s="21">
        <v>0.41636306300477971</v>
      </c>
      <c r="AK910" s="21">
        <v>0.36905013519576202</v>
      </c>
      <c r="AL910" s="21">
        <v>1</v>
      </c>
      <c r="AM910" s="21">
        <v>0.2322398236674989</v>
      </c>
    </row>
    <row r="911" spans="2:39" ht="16" x14ac:dyDescent="0.2">
      <c r="B911" s="20" t="s">
        <v>252</v>
      </c>
      <c r="C911" s="21">
        <v>0.34097118035938778</v>
      </c>
      <c r="D911" s="21">
        <v>0.51980696836797513</v>
      </c>
      <c r="E911" s="21">
        <v>0.31121614679570331</v>
      </c>
      <c r="F911" s="21">
        <v>0.31994263639839421</v>
      </c>
      <c r="G911" s="21">
        <v>0.36790696303145981</v>
      </c>
      <c r="H911" s="21">
        <v>0.23404998019460571</v>
      </c>
      <c r="I911" s="21">
        <v>0.35078173708249671</v>
      </c>
      <c r="K911" s="21">
        <v>0.32893315603516948</v>
      </c>
      <c r="L911" s="21">
        <v>0.349656898692489</v>
      </c>
      <c r="N911" s="21">
        <v>0.4150350486666412</v>
      </c>
      <c r="O911" s="21">
        <v>0.43264676506236333</v>
      </c>
      <c r="P911" s="21">
        <v>0.57293615886444271</v>
      </c>
      <c r="Q911" s="21">
        <v>0.22306504366531921</v>
      </c>
      <c r="R911" s="21">
        <v>0.23959797182774481</v>
      </c>
      <c r="S911" s="21">
        <v>0.18866974095794331</v>
      </c>
      <c r="T911" s="21">
        <v>0.75168992238896504</v>
      </c>
      <c r="U911" s="21">
        <v>0.3055292622932721</v>
      </c>
      <c r="W911" s="21">
        <v>0.57049806030347761</v>
      </c>
      <c r="X911" s="21">
        <v>0.36947663065834863</v>
      </c>
      <c r="Y911" s="21">
        <v>0.51870354808384245</v>
      </c>
      <c r="Z911" s="21">
        <v>0.33187094293030678</v>
      </c>
      <c r="AA911" s="21">
        <v>0.29885197946432163</v>
      </c>
      <c r="AB911" s="21">
        <v>0.21652019970319289</v>
      </c>
      <c r="AC911" s="21">
        <v>0.33293832360597858</v>
      </c>
      <c r="AD911" s="21">
        <v>0.46231661982950167</v>
      </c>
      <c r="AE911" s="21">
        <v>0.30530116237114607</v>
      </c>
      <c r="AG911" s="21">
        <v>0.30028017978661398</v>
      </c>
      <c r="AH911" s="21">
        <v>0.31964631502555763</v>
      </c>
      <c r="AI911" s="21">
        <v>0.37424861729850412</v>
      </c>
      <c r="AJ911" s="21">
        <v>0.4600066117769066</v>
      </c>
      <c r="AK911" s="21">
        <v>0.26012099483859308</v>
      </c>
      <c r="AL911" s="21">
        <v>0</v>
      </c>
      <c r="AM911" s="21">
        <v>0.41461182454900158</v>
      </c>
    </row>
    <row r="912" spans="2:39" ht="16" x14ac:dyDescent="0.2">
      <c r="B912" s="20" t="s">
        <v>253</v>
      </c>
      <c r="C912" s="21">
        <v>0.21570477423784201</v>
      </c>
      <c r="D912" s="21">
        <v>0.1128514913434181</v>
      </c>
      <c r="E912" s="21">
        <v>0.22029405303898239</v>
      </c>
      <c r="F912" s="21">
        <v>0.21924873562275399</v>
      </c>
      <c r="G912" s="21">
        <v>0.2073621773534928</v>
      </c>
      <c r="H912" s="21">
        <v>0.27279390662702058</v>
      </c>
      <c r="I912" s="21">
        <v>0.2234693833540019</v>
      </c>
      <c r="K912" s="21">
        <v>0.2160573531505664</v>
      </c>
      <c r="L912" s="21">
        <v>0.21754655729135211</v>
      </c>
      <c r="N912" s="21">
        <v>0.28471867790868682</v>
      </c>
      <c r="O912" s="21">
        <v>8.2027910503910603E-2</v>
      </c>
      <c r="P912" s="21">
        <v>0.23469519089156651</v>
      </c>
      <c r="Q912" s="21">
        <v>0.42109569391635671</v>
      </c>
      <c r="R912" s="21">
        <v>0.39730528375230589</v>
      </c>
      <c r="S912" s="21">
        <v>0.20567462855906371</v>
      </c>
      <c r="T912" s="21">
        <v>5.1615392405407211E-2</v>
      </c>
      <c r="U912" s="21">
        <v>0.30091361687693757</v>
      </c>
      <c r="W912" s="21">
        <v>0.2490944104687588</v>
      </c>
      <c r="X912" s="21">
        <v>8.4307724651813701E-2</v>
      </c>
      <c r="Y912" s="21">
        <v>0.1497843910929062</v>
      </c>
      <c r="Z912" s="21">
        <v>0.2192597417457342</v>
      </c>
      <c r="AA912" s="21">
        <v>0.38024426329394961</v>
      </c>
      <c r="AB912" s="21">
        <v>0.1960763726566048</v>
      </c>
      <c r="AC912" s="21">
        <v>0.23263926549087741</v>
      </c>
      <c r="AD912" s="21">
        <v>0.21648128046592741</v>
      </c>
      <c r="AE912" s="21">
        <v>0.35048180071218549</v>
      </c>
      <c r="AG912" s="21">
        <v>0.29323126157473628</v>
      </c>
      <c r="AH912" s="21">
        <v>0.21831794337767091</v>
      </c>
      <c r="AI912" s="21">
        <v>0.23418337399430819</v>
      </c>
      <c r="AJ912" s="21">
        <v>0.1132309184126274</v>
      </c>
      <c r="AK912" s="21">
        <v>0.2199027092343952</v>
      </c>
      <c r="AL912" s="21">
        <v>0</v>
      </c>
      <c r="AM912" s="21">
        <v>0.17982924064826589</v>
      </c>
    </row>
    <row r="913" spans="2:39" ht="16" x14ac:dyDescent="0.2">
      <c r="B913" s="20" t="s">
        <v>145</v>
      </c>
      <c r="C913" s="21">
        <v>8.5143812373670025E-2</v>
      </c>
      <c r="D913" s="21">
        <v>0.19162907267858001</v>
      </c>
      <c r="E913" s="21">
        <v>0.1038918417283313</v>
      </c>
      <c r="F913" s="21">
        <v>5.7322499803452012E-2</v>
      </c>
      <c r="G913" s="21">
        <v>6.4225733751282668E-2</v>
      </c>
      <c r="H913" s="21">
        <v>6.4755553379013148E-2</v>
      </c>
      <c r="I913" s="21">
        <v>7.0616566848467524E-2</v>
      </c>
      <c r="K913" s="21">
        <v>8.0407111866346762E-2</v>
      </c>
      <c r="L913" s="21">
        <v>9.0446401596888715E-2</v>
      </c>
      <c r="N913" s="21">
        <v>0.12786906057314171</v>
      </c>
      <c r="O913" s="21">
        <v>0.1038709062968322</v>
      </c>
      <c r="P913" s="21">
        <v>0</v>
      </c>
      <c r="Q913" s="21">
        <v>0</v>
      </c>
      <c r="R913" s="21">
        <v>5.8097205704839013E-2</v>
      </c>
      <c r="S913" s="21">
        <v>5.8981104886669813E-2</v>
      </c>
      <c r="T913" s="21">
        <v>0.1720113650208428</v>
      </c>
      <c r="U913" s="21">
        <v>0.1237861886972943</v>
      </c>
      <c r="W913" s="21">
        <v>4.500320527801694E-2</v>
      </c>
      <c r="X913" s="21">
        <v>0.15252081275461191</v>
      </c>
      <c r="Y913" s="21">
        <v>4.4921761356264973E-2</v>
      </c>
      <c r="Z913" s="21">
        <v>0</v>
      </c>
      <c r="AA913" s="21">
        <v>3.5924096064443203E-2</v>
      </c>
      <c r="AB913" s="21">
        <v>5.5081381423361629E-2</v>
      </c>
      <c r="AC913" s="21">
        <v>0.2286107719632374</v>
      </c>
      <c r="AD913" s="21">
        <v>0.1170326226582942</v>
      </c>
      <c r="AE913" s="21">
        <v>0</v>
      </c>
      <c r="AG913" s="21">
        <v>3.5834940056601358E-2</v>
      </c>
      <c r="AH913" s="21">
        <v>9.7416504482264785E-2</v>
      </c>
      <c r="AI913" s="21">
        <v>7.6918107502665353E-2</v>
      </c>
      <c r="AJ913" s="21">
        <v>1.0399406805686399E-2</v>
      </c>
      <c r="AK913" s="21">
        <v>0.15092616073124959</v>
      </c>
      <c r="AL913" s="21">
        <v>0</v>
      </c>
      <c r="AM913" s="21">
        <v>0.17331911113523349</v>
      </c>
    </row>
    <row r="915" spans="2:39" ht="80" x14ac:dyDescent="0.2">
      <c r="B915" s="17" t="s">
        <v>257</v>
      </c>
    </row>
    <row r="916" spans="2:39" ht="16" x14ac:dyDescent="0.2">
      <c r="B916" s="18" t="s">
        <v>18</v>
      </c>
    </row>
    <row r="917" spans="2:39" x14ac:dyDescent="0.2">
      <c r="B917" s="13" t="s">
        <v>53</v>
      </c>
      <c r="C917" s="19">
        <v>406</v>
      </c>
      <c r="D917" s="19">
        <v>16</v>
      </c>
      <c r="E917" s="19">
        <v>63</v>
      </c>
      <c r="F917" s="19">
        <v>86</v>
      </c>
      <c r="G917" s="19">
        <v>73</v>
      </c>
      <c r="H917" s="19">
        <v>87</v>
      </c>
      <c r="I917" s="19">
        <v>81</v>
      </c>
      <c r="K917" s="19">
        <v>185</v>
      </c>
      <c r="L917" s="19">
        <v>219</v>
      </c>
      <c r="N917" s="19">
        <v>33</v>
      </c>
      <c r="O917" s="19">
        <v>99</v>
      </c>
      <c r="P917" s="19">
        <v>23</v>
      </c>
      <c r="Q917" s="19">
        <v>12</v>
      </c>
      <c r="R917" s="19">
        <v>38</v>
      </c>
      <c r="S917" s="19">
        <v>132</v>
      </c>
      <c r="T917" s="19">
        <v>15</v>
      </c>
      <c r="U917" s="19">
        <v>54</v>
      </c>
      <c r="W917" s="19">
        <v>28</v>
      </c>
      <c r="X917" s="19">
        <v>72</v>
      </c>
      <c r="Y917" s="19">
        <v>18</v>
      </c>
      <c r="Z917" s="19">
        <v>21</v>
      </c>
      <c r="AA917" s="19">
        <v>69</v>
      </c>
      <c r="AB917" s="19">
        <v>124</v>
      </c>
      <c r="AC917" s="19">
        <v>27</v>
      </c>
      <c r="AD917" s="19">
        <v>40</v>
      </c>
      <c r="AE917" s="19">
        <v>7</v>
      </c>
      <c r="AG917" s="19">
        <v>74</v>
      </c>
      <c r="AH917" s="19">
        <v>89</v>
      </c>
      <c r="AI917" s="19">
        <v>84</v>
      </c>
      <c r="AJ917" s="19">
        <v>54</v>
      </c>
      <c r="AK917" s="19">
        <v>73</v>
      </c>
      <c r="AL917" s="19">
        <v>3</v>
      </c>
      <c r="AM917" s="19">
        <v>29</v>
      </c>
    </row>
    <row r="918" spans="2:39" x14ac:dyDescent="0.2">
      <c r="B918" s="15" t="s">
        <v>54</v>
      </c>
      <c r="C918" s="19">
        <v>406</v>
      </c>
      <c r="D918" s="19">
        <v>44</v>
      </c>
      <c r="E918" s="19">
        <v>69</v>
      </c>
      <c r="F918" s="19">
        <v>69</v>
      </c>
      <c r="G918" s="19">
        <v>62</v>
      </c>
      <c r="H918" s="19">
        <v>65</v>
      </c>
      <c r="I918" s="19">
        <v>96</v>
      </c>
      <c r="K918" s="19">
        <v>196</v>
      </c>
      <c r="L918" s="19">
        <v>208</v>
      </c>
      <c r="N918" s="19">
        <v>37</v>
      </c>
      <c r="O918" s="19">
        <v>101</v>
      </c>
      <c r="P918" s="19">
        <v>26</v>
      </c>
      <c r="Q918" s="19">
        <v>10</v>
      </c>
      <c r="R918" s="19">
        <v>41</v>
      </c>
      <c r="S918" s="19">
        <v>116</v>
      </c>
      <c r="T918" s="19">
        <v>17</v>
      </c>
      <c r="U918" s="19">
        <v>59</v>
      </c>
      <c r="W918" s="19">
        <v>28</v>
      </c>
      <c r="X918" s="19">
        <v>78</v>
      </c>
      <c r="Y918" s="19">
        <v>21</v>
      </c>
      <c r="Z918" s="19">
        <v>26</v>
      </c>
      <c r="AA918" s="19">
        <v>66</v>
      </c>
      <c r="AB918" s="19">
        <v>107</v>
      </c>
      <c r="AC918" s="19">
        <v>35</v>
      </c>
      <c r="AD918" s="19">
        <v>36</v>
      </c>
      <c r="AE918" s="19">
        <v>9</v>
      </c>
      <c r="AG918" s="19">
        <v>67</v>
      </c>
      <c r="AH918" s="19">
        <v>87</v>
      </c>
      <c r="AI918" s="19">
        <v>88</v>
      </c>
      <c r="AJ918" s="19">
        <v>57</v>
      </c>
      <c r="AK918" s="19">
        <v>77</v>
      </c>
      <c r="AL918" s="19">
        <v>3</v>
      </c>
      <c r="AM918" s="19">
        <v>28</v>
      </c>
    </row>
    <row r="919" spans="2:39" ht="16" x14ac:dyDescent="0.2">
      <c r="B919" s="20" t="s">
        <v>251</v>
      </c>
      <c r="C919" s="21">
        <v>0.37056980171459092</v>
      </c>
      <c r="D919" s="21">
        <v>0.30543145342428729</v>
      </c>
      <c r="E919" s="21">
        <v>0.27553237949168508</v>
      </c>
      <c r="F919" s="21">
        <v>0.368771523097075</v>
      </c>
      <c r="G919" s="21">
        <v>0.42339097143649701</v>
      </c>
      <c r="H919" s="21">
        <v>0.41657913284432541</v>
      </c>
      <c r="I919" s="21">
        <v>0.40375387823254127</v>
      </c>
      <c r="K919" s="21">
        <v>0.3417720979955412</v>
      </c>
      <c r="L919" s="21">
        <v>0.39125418725121269</v>
      </c>
      <c r="N919" s="21">
        <v>0.1025755362958862</v>
      </c>
      <c r="O919" s="21">
        <v>0.37289004280262222</v>
      </c>
      <c r="P919" s="21">
        <v>0.2275078575406472</v>
      </c>
      <c r="Q919" s="21">
        <v>0.43519550266118251</v>
      </c>
      <c r="R919" s="21">
        <v>0.2195346281978027</v>
      </c>
      <c r="S919" s="21">
        <v>0.52309629284112236</v>
      </c>
      <c r="T919" s="21">
        <v>0.32992025738569358</v>
      </c>
      <c r="U919" s="21">
        <v>0.40257209445261533</v>
      </c>
      <c r="W919" s="21">
        <v>0.14403492310323759</v>
      </c>
      <c r="X919" s="21">
        <v>0.38587127358322021</v>
      </c>
      <c r="Y919" s="21">
        <v>0.1130882917878071</v>
      </c>
      <c r="Z919" s="21">
        <v>0.67910941537872027</v>
      </c>
      <c r="AA919" s="21">
        <v>0.26608567439778119</v>
      </c>
      <c r="AB919" s="21">
        <v>0.50903552390356566</v>
      </c>
      <c r="AC919" s="21">
        <v>0.2597611224567814</v>
      </c>
      <c r="AD919" s="21">
        <v>0.36122968107658621</v>
      </c>
      <c r="AE919" s="21">
        <v>0.26186468891378101</v>
      </c>
      <c r="AG919" s="21">
        <v>0.36575077889848678</v>
      </c>
      <c r="AH919" s="21">
        <v>0.35336014714813418</v>
      </c>
      <c r="AI919" s="21">
        <v>0.31030506083187331</v>
      </c>
      <c r="AJ919" s="21">
        <v>0.4363774413894036</v>
      </c>
      <c r="AK919" s="21">
        <v>0.36998979215058592</v>
      </c>
      <c r="AL919" s="21">
        <v>0.7769632331763795</v>
      </c>
      <c r="AM919" s="21">
        <v>0.45454106473923578</v>
      </c>
    </row>
    <row r="920" spans="2:39" ht="16" x14ac:dyDescent="0.2">
      <c r="B920" s="20" t="s">
        <v>252</v>
      </c>
      <c r="C920" s="21">
        <v>0.34853357216235398</v>
      </c>
      <c r="D920" s="21">
        <v>0.25299796890886223</v>
      </c>
      <c r="E920" s="21">
        <v>0.51474503034472563</v>
      </c>
      <c r="F920" s="21">
        <v>0.34548882308770151</v>
      </c>
      <c r="G920" s="21">
        <v>0.36488605265712332</v>
      </c>
      <c r="H920" s="21">
        <v>0.31894785280984528</v>
      </c>
      <c r="I920" s="21">
        <v>0.28549996433906688</v>
      </c>
      <c r="K920" s="21">
        <v>0.40898564175033308</v>
      </c>
      <c r="L920" s="21">
        <v>0.29531495758567622</v>
      </c>
      <c r="N920" s="21">
        <v>0.22323580689289979</v>
      </c>
      <c r="O920" s="21">
        <v>0.34635300010755687</v>
      </c>
      <c r="P920" s="21">
        <v>0.47102690666723479</v>
      </c>
      <c r="Q920" s="21">
        <v>0.38492737965928697</v>
      </c>
      <c r="R920" s="21">
        <v>0.37149538871804688</v>
      </c>
      <c r="S920" s="21">
        <v>0.32595245042876181</v>
      </c>
      <c r="T920" s="21">
        <v>0.32611353934752563</v>
      </c>
      <c r="U920" s="21">
        <v>0.4043189114053049</v>
      </c>
      <c r="W920" s="21">
        <v>0.3425540245778339</v>
      </c>
      <c r="X920" s="21">
        <v>0.38053696689140648</v>
      </c>
      <c r="Y920" s="21">
        <v>0.42638316358695111</v>
      </c>
      <c r="Z920" s="21">
        <v>0.152638453409641</v>
      </c>
      <c r="AA920" s="21">
        <v>0.39099203739898553</v>
      </c>
      <c r="AB920" s="21">
        <v>0.3451740071342842</v>
      </c>
      <c r="AC920" s="21">
        <v>0.34742173543908761</v>
      </c>
      <c r="AD920" s="21">
        <v>0.2384778897635049</v>
      </c>
      <c r="AE920" s="21">
        <v>0.65578296308333162</v>
      </c>
      <c r="AG920" s="21">
        <v>0.40215806065488441</v>
      </c>
      <c r="AH920" s="21">
        <v>0.35314489945482469</v>
      </c>
      <c r="AI920" s="21">
        <v>0.37201612817455998</v>
      </c>
      <c r="AJ920" s="21">
        <v>0.38747810654065368</v>
      </c>
      <c r="AK920" s="21">
        <v>0.29079472696557612</v>
      </c>
      <c r="AL920" s="21">
        <v>0.2230367668236205</v>
      </c>
      <c r="AM920" s="21">
        <v>0.22016186720491709</v>
      </c>
    </row>
    <row r="921" spans="2:39" ht="16" x14ac:dyDescent="0.2">
      <c r="B921" s="20" t="s">
        <v>253</v>
      </c>
      <c r="C921" s="21">
        <v>0.17119681638695039</v>
      </c>
      <c r="D921" s="21">
        <v>0.37870960140024179</v>
      </c>
      <c r="E921" s="21">
        <v>0.10251367936251091</v>
      </c>
      <c r="F921" s="21">
        <v>0.1631257019450488</v>
      </c>
      <c r="G921" s="21">
        <v>0.12703715980624961</v>
      </c>
      <c r="H921" s="21">
        <v>0.16520126173038671</v>
      </c>
      <c r="I921" s="21">
        <v>0.1639211185313949</v>
      </c>
      <c r="K921" s="21">
        <v>0.186608399499088</v>
      </c>
      <c r="L921" s="21">
        <v>0.1584586981637886</v>
      </c>
      <c r="N921" s="21">
        <v>0.50776818263882439</v>
      </c>
      <c r="O921" s="21">
        <v>0.15257115762395651</v>
      </c>
      <c r="P921" s="21">
        <v>0.2561605126881597</v>
      </c>
      <c r="Q921" s="21">
        <v>0.17987711767953041</v>
      </c>
      <c r="R921" s="21">
        <v>0.30476867397173568</v>
      </c>
      <c r="S921" s="21">
        <v>5.7081944615411849E-2</v>
      </c>
      <c r="T921" s="21">
        <v>0.1309786634171515</v>
      </c>
      <c r="U921" s="21">
        <v>9.8200966624937283E-2</v>
      </c>
      <c r="W921" s="21">
        <v>0.34586228149847109</v>
      </c>
      <c r="X921" s="21">
        <v>0.1090439193261878</v>
      </c>
      <c r="Y921" s="21">
        <v>0.36682714564911001</v>
      </c>
      <c r="Z921" s="21">
        <v>0.12917160007315259</v>
      </c>
      <c r="AA921" s="21">
        <v>0.25023354336159559</v>
      </c>
      <c r="AB921" s="21">
        <v>5.6589362953824197E-2</v>
      </c>
      <c r="AC921" s="21">
        <v>0.29604088458094518</v>
      </c>
      <c r="AD921" s="21">
        <v>0.17596087962580301</v>
      </c>
      <c r="AE921" s="21">
        <v>8.2352348002887502E-2</v>
      </c>
      <c r="AG921" s="21">
        <v>0.16204451156204511</v>
      </c>
      <c r="AH921" s="21">
        <v>0.18084023790916631</v>
      </c>
      <c r="AI921" s="21">
        <v>0.21534058852552479</v>
      </c>
      <c r="AJ921" s="21">
        <v>0.11434826455581069</v>
      </c>
      <c r="AK921" s="21">
        <v>0.18110774632943871</v>
      </c>
      <c r="AL921" s="21">
        <v>0</v>
      </c>
      <c r="AM921" s="21">
        <v>0.1290914360542626</v>
      </c>
    </row>
    <row r="922" spans="2:39" ht="16" x14ac:dyDescent="0.2">
      <c r="B922" s="20" t="s">
        <v>145</v>
      </c>
      <c r="C922" s="21">
        <v>0.1096998097361046</v>
      </c>
      <c r="D922" s="21">
        <v>6.2860976266608581E-2</v>
      </c>
      <c r="E922" s="21">
        <v>0.10720891080107869</v>
      </c>
      <c r="F922" s="21">
        <v>0.12261395187017469</v>
      </c>
      <c r="G922" s="21">
        <v>8.4685816100130207E-2</v>
      </c>
      <c r="H922" s="21">
        <v>9.9271752615442785E-2</v>
      </c>
      <c r="I922" s="21">
        <v>0.14682503889699691</v>
      </c>
      <c r="K922" s="21">
        <v>6.2633860755037463E-2</v>
      </c>
      <c r="L922" s="21">
        <v>0.1549721569993224</v>
      </c>
      <c r="N922" s="21">
        <v>0.1664204741723897</v>
      </c>
      <c r="O922" s="21">
        <v>0.12818579946586431</v>
      </c>
      <c r="P922" s="21">
        <v>4.5304723103958069E-2</v>
      </c>
      <c r="Q922" s="21">
        <v>0</v>
      </c>
      <c r="R922" s="21">
        <v>0.104201309112415</v>
      </c>
      <c r="S922" s="21">
        <v>9.3869312114703923E-2</v>
      </c>
      <c r="T922" s="21">
        <v>0.2129875398496294</v>
      </c>
      <c r="U922" s="21">
        <v>9.4908027517142696E-2</v>
      </c>
      <c r="W922" s="21">
        <v>0.16754877082045749</v>
      </c>
      <c r="X922" s="21">
        <v>0.12454784019918549</v>
      </c>
      <c r="Y922" s="21">
        <v>9.3701398976131903E-2</v>
      </c>
      <c r="Z922" s="21">
        <v>3.9080531138486113E-2</v>
      </c>
      <c r="AA922" s="21">
        <v>9.2688744841637596E-2</v>
      </c>
      <c r="AB922" s="21">
        <v>8.9201106008326161E-2</v>
      </c>
      <c r="AC922" s="21">
        <v>9.677625752318561E-2</v>
      </c>
      <c r="AD922" s="21">
        <v>0.22433154953410589</v>
      </c>
      <c r="AE922" s="21">
        <v>0</v>
      </c>
      <c r="AG922" s="21">
        <v>7.0046648884583743E-2</v>
      </c>
      <c r="AH922" s="21">
        <v>0.1126547154878747</v>
      </c>
      <c r="AI922" s="21">
        <v>0.10233822246804181</v>
      </c>
      <c r="AJ922" s="21">
        <v>6.1796187514132087E-2</v>
      </c>
      <c r="AK922" s="21">
        <v>0.1581077345543993</v>
      </c>
      <c r="AL922" s="21">
        <v>0</v>
      </c>
      <c r="AM922" s="21">
        <v>0.19620563200158439</v>
      </c>
    </row>
    <row r="924" spans="2:39" ht="64" x14ac:dyDescent="0.2">
      <c r="B924" s="17" t="s">
        <v>258</v>
      </c>
    </row>
    <row r="925" spans="2:39" ht="16" x14ac:dyDescent="0.2">
      <c r="B925" s="18" t="s">
        <v>18</v>
      </c>
    </row>
    <row r="926" spans="2:39" x14ac:dyDescent="0.2">
      <c r="B926" s="13" t="s">
        <v>53</v>
      </c>
      <c r="C926" s="19">
        <v>406</v>
      </c>
      <c r="D926" s="19">
        <v>16</v>
      </c>
      <c r="E926" s="19">
        <v>63</v>
      </c>
      <c r="F926" s="19">
        <v>86</v>
      </c>
      <c r="G926" s="19">
        <v>73</v>
      </c>
      <c r="H926" s="19">
        <v>87</v>
      </c>
      <c r="I926" s="19">
        <v>81</v>
      </c>
      <c r="K926" s="19">
        <v>185</v>
      </c>
      <c r="L926" s="19">
        <v>219</v>
      </c>
      <c r="N926" s="19">
        <v>33</v>
      </c>
      <c r="O926" s="19">
        <v>99</v>
      </c>
      <c r="P926" s="19">
        <v>23</v>
      </c>
      <c r="Q926" s="19">
        <v>12</v>
      </c>
      <c r="R926" s="19">
        <v>38</v>
      </c>
      <c r="S926" s="19">
        <v>132</v>
      </c>
      <c r="T926" s="19">
        <v>15</v>
      </c>
      <c r="U926" s="19">
        <v>54</v>
      </c>
      <c r="W926" s="19">
        <v>28</v>
      </c>
      <c r="X926" s="19">
        <v>72</v>
      </c>
      <c r="Y926" s="19">
        <v>18</v>
      </c>
      <c r="Z926" s="19">
        <v>21</v>
      </c>
      <c r="AA926" s="19">
        <v>69</v>
      </c>
      <c r="AB926" s="19">
        <v>124</v>
      </c>
      <c r="AC926" s="19">
        <v>27</v>
      </c>
      <c r="AD926" s="19">
        <v>40</v>
      </c>
      <c r="AE926" s="19">
        <v>7</v>
      </c>
      <c r="AG926" s="19">
        <v>74</v>
      </c>
      <c r="AH926" s="19">
        <v>89</v>
      </c>
      <c r="AI926" s="19">
        <v>84</v>
      </c>
      <c r="AJ926" s="19">
        <v>54</v>
      </c>
      <c r="AK926" s="19">
        <v>73</v>
      </c>
      <c r="AL926" s="19">
        <v>3</v>
      </c>
      <c r="AM926" s="19">
        <v>29</v>
      </c>
    </row>
    <row r="927" spans="2:39" x14ac:dyDescent="0.2">
      <c r="B927" s="15" t="s">
        <v>54</v>
      </c>
      <c r="C927" s="19">
        <v>406</v>
      </c>
      <c r="D927" s="19">
        <v>44</v>
      </c>
      <c r="E927" s="19">
        <v>69</v>
      </c>
      <c r="F927" s="19">
        <v>69</v>
      </c>
      <c r="G927" s="19">
        <v>62</v>
      </c>
      <c r="H927" s="19">
        <v>65</v>
      </c>
      <c r="I927" s="19">
        <v>96</v>
      </c>
      <c r="K927" s="19">
        <v>196</v>
      </c>
      <c r="L927" s="19">
        <v>208</v>
      </c>
      <c r="N927" s="19">
        <v>37</v>
      </c>
      <c r="O927" s="19">
        <v>101</v>
      </c>
      <c r="P927" s="19">
        <v>26</v>
      </c>
      <c r="Q927" s="19">
        <v>10</v>
      </c>
      <c r="R927" s="19">
        <v>41</v>
      </c>
      <c r="S927" s="19">
        <v>116</v>
      </c>
      <c r="T927" s="19">
        <v>17</v>
      </c>
      <c r="U927" s="19">
        <v>59</v>
      </c>
      <c r="W927" s="19">
        <v>28</v>
      </c>
      <c r="X927" s="19">
        <v>78</v>
      </c>
      <c r="Y927" s="19">
        <v>21</v>
      </c>
      <c r="Z927" s="19">
        <v>26</v>
      </c>
      <c r="AA927" s="19">
        <v>66</v>
      </c>
      <c r="AB927" s="19">
        <v>107</v>
      </c>
      <c r="AC927" s="19">
        <v>35</v>
      </c>
      <c r="AD927" s="19">
        <v>36</v>
      </c>
      <c r="AE927" s="19">
        <v>9</v>
      </c>
      <c r="AG927" s="19">
        <v>67</v>
      </c>
      <c r="AH927" s="19">
        <v>87</v>
      </c>
      <c r="AI927" s="19">
        <v>88</v>
      </c>
      <c r="AJ927" s="19">
        <v>57</v>
      </c>
      <c r="AK927" s="19">
        <v>77</v>
      </c>
      <c r="AL927" s="19">
        <v>3</v>
      </c>
      <c r="AM927" s="19">
        <v>28</v>
      </c>
    </row>
    <row r="928" spans="2:39" ht="16" x14ac:dyDescent="0.2">
      <c r="B928" s="20" t="s">
        <v>251</v>
      </c>
      <c r="C928" s="21">
        <v>0.38191154496145091</v>
      </c>
      <c r="D928" s="21">
        <v>0.2015153737957262</v>
      </c>
      <c r="E928" s="21">
        <v>0.32076385547420472</v>
      </c>
      <c r="F928" s="21">
        <v>0.37153489196053358</v>
      </c>
      <c r="G928" s="21">
        <v>0.45624609893018031</v>
      </c>
      <c r="H928" s="21">
        <v>0.42256392335157439</v>
      </c>
      <c r="I928" s="21">
        <v>0.43939067981391899</v>
      </c>
      <c r="K928" s="21">
        <v>0.40857246486296189</v>
      </c>
      <c r="L928" s="21">
        <v>0.36073926214913599</v>
      </c>
      <c r="N928" s="21">
        <v>0.38809578511219001</v>
      </c>
      <c r="O928" s="21">
        <v>0.3748030096042746</v>
      </c>
      <c r="P928" s="21">
        <v>0.29740246491654049</v>
      </c>
      <c r="Q928" s="21">
        <v>0.25946319305070842</v>
      </c>
      <c r="R928" s="21">
        <v>0.31576467498698951</v>
      </c>
      <c r="S928" s="21">
        <v>0.48566951371069789</v>
      </c>
      <c r="T928" s="21">
        <v>0</v>
      </c>
      <c r="U928" s="21">
        <v>0.39921270479522752</v>
      </c>
      <c r="W928" s="21">
        <v>0.224397325563857</v>
      </c>
      <c r="X928" s="21">
        <v>0.39641937768302687</v>
      </c>
      <c r="Y928" s="21">
        <v>0.48941602819593721</v>
      </c>
      <c r="Z928" s="21">
        <v>0.34110502814243499</v>
      </c>
      <c r="AA928" s="21">
        <v>0.30841659813694589</v>
      </c>
      <c r="AB928" s="21">
        <v>0.49220619738837151</v>
      </c>
      <c r="AC928" s="21">
        <v>0.40119589015298318</v>
      </c>
      <c r="AD928" s="21">
        <v>0.2114582080027706</v>
      </c>
      <c r="AE928" s="21">
        <v>0.45496034260749418</v>
      </c>
      <c r="AG928" s="21">
        <v>0.43102877326718653</v>
      </c>
      <c r="AH928" s="21">
        <v>0.35380613891911977</v>
      </c>
      <c r="AI928" s="21">
        <v>0.38985396215216578</v>
      </c>
      <c r="AJ928" s="21">
        <v>0.39111164558902251</v>
      </c>
      <c r="AK928" s="21">
        <v>0.39054204786691737</v>
      </c>
      <c r="AL928" s="21">
        <v>0.57393862932817075</v>
      </c>
      <c r="AM928" s="21">
        <v>0.26298109282674242</v>
      </c>
    </row>
    <row r="929" spans="2:39" ht="16" x14ac:dyDescent="0.2">
      <c r="B929" s="20" t="s">
        <v>252</v>
      </c>
      <c r="C929" s="21">
        <v>0.32695667717021409</v>
      </c>
      <c r="D929" s="21">
        <v>0.46839992366025268</v>
      </c>
      <c r="E929" s="21">
        <v>0.3679318858052652</v>
      </c>
      <c r="F929" s="21">
        <v>0.36733474073620442</v>
      </c>
      <c r="G929" s="21">
        <v>0.2758196302124018</v>
      </c>
      <c r="H929" s="21">
        <v>0.27747634097405149</v>
      </c>
      <c r="I929" s="21">
        <v>0.27100346858978658</v>
      </c>
      <c r="K929" s="21">
        <v>0.33528991966587401</v>
      </c>
      <c r="L929" s="21">
        <v>0.31840284495669768</v>
      </c>
      <c r="N929" s="21">
        <v>0.23419834993113009</v>
      </c>
      <c r="O929" s="21">
        <v>0.42032472374660262</v>
      </c>
      <c r="P929" s="21">
        <v>0.41099596827033269</v>
      </c>
      <c r="Q929" s="21">
        <v>0.38095062098441418</v>
      </c>
      <c r="R929" s="21">
        <v>0.35385112469185931</v>
      </c>
      <c r="S929" s="21">
        <v>0.29309572772205872</v>
      </c>
      <c r="T929" s="21">
        <v>0.50209726114461384</v>
      </c>
      <c r="U929" s="21">
        <v>0.175874803004786</v>
      </c>
      <c r="W929" s="21">
        <v>0.25679849730029691</v>
      </c>
      <c r="X929" s="21">
        <v>0.4170297388922713</v>
      </c>
      <c r="Y929" s="21">
        <v>0.28978372158572102</v>
      </c>
      <c r="Z929" s="21">
        <v>0.3687780334950429</v>
      </c>
      <c r="AA929" s="21">
        <v>0.36744025752023118</v>
      </c>
      <c r="AB929" s="21">
        <v>0.32031359503222773</v>
      </c>
      <c r="AC929" s="21">
        <v>0.19724405829527361</v>
      </c>
      <c r="AD929" s="21">
        <v>0.29181167297348509</v>
      </c>
      <c r="AE929" s="21">
        <v>0.16456023304325429</v>
      </c>
      <c r="AG929" s="21">
        <v>0.33317974574559162</v>
      </c>
      <c r="AH929" s="21">
        <v>0.35817362961462701</v>
      </c>
      <c r="AI929" s="21">
        <v>0.35016850728050702</v>
      </c>
      <c r="AJ929" s="21">
        <v>0.28320592656425819</v>
      </c>
      <c r="AK929" s="21">
        <v>0.31637617292232179</v>
      </c>
      <c r="AL929" s="21">
        <v>0.42606137067182909</v>
      </c>
      <c r="AM929" s="21">
        <v>0.24899289369245231</v>
      </c>
    </row>
    <row r="930" spans="2:39" ht="16" x14ac:dyDescent="0.2">
      <c r="B930" s="20" t="s">
        <v>253</v>
      </c>
      <c r="C930" s="21">
        <v>0.2016765170482111</v>
      </c>
      <c r="D930" s="21">
        <v>0.13040379204228481</v>
      </c>
      <c r="E930" s="21">
        <v>0.22180714948764449</v>
      </c>
      <c r="F930" s="21">
        <v>0.21488409741184139</v>
      </c>
      <c r="G930" s="21">
        <v>0.1862946183758859</v>
      </c>
      <c r="H930" s="21">
        <v>0.18893505321849749</v>
      </c>
      <c r="I930" s="21">
        <v>0.22896686003224251</v>
      </c>
      <c r="K930" s="21">
        <v>0.20527135738038421</v>
      </c>
      <c r="L930" s="21">
        <v>0.1942890920767027</v>
      </c>
      <c r="N930" s="21">
        <v>0.21541583668937139</v>
      </c>
      <c r="O930" s="21">
        <v>0.13321301281102441</v>
      </c>
      <c r="P930" s="21">
        <v>0.22513227657540341</v>
      </c>
      <c r="Q930" s="21">
        <v>0.27867311766506769</v>
      </c>
      <c r="R930" s="21">
        <v>0.2722300745561167</v>
      </c>
      <c r="S930" s="21">
        <v>0.16175889729712969</v>
      </c>
      <c r="T930" s="21">
        <v>0.37750676623995078</v>
      </c>
      <c r="U930" s="21">
        <v>0.26675973654150781</v>
      </c>
      <c r="W930" s="21">
        <v>0.29805058649680649</v>
      </c>
      <c r="X930" s="21">
        <v>0.1023549592500954</v>
      </c>
      <c r="Y930" s="21">
        <v>0.17587848886207699</v>
      </c>
      <c r="Z930" s="21">
        <v>0.13318033603096971</v>
      </c>
      <c r="AA930" s="21">
        <v>0.28818385206393782</v>
      </c>
      <c r="AB930" s="21">
        <v>0.1318618607855685</v>
      </c>
      <c r="AC930" s="21">
        <v>0.2867670715507713</v>
      </c>
      <c r="AD930" s="21">
        <v>0.32680938594085968</v>
      </c>
      <c r="AE930" s="21">
        <v>0.38047942434925158</v>
      </c>
      <c r="AG930" s="21">
        <v>0.14008684563216739</v>
      </c>
      <c r="AH930" s="21">
        <v>0.17577442998717521</v>
      </c>
      <c r="AI930" s="21">
        <v>0.20026673805029829</v>
      </c>
      <c r="AJ930" s="21">
        <v>0.2114629981356293</v>
      </c>
      <c r="AK930" s="21">
        <v>0.21938255346222729</v>
      </c>
      <c r="AL930" s="21">
        <v>0</v>
      </c>
      <c r="AM930" s="21">
        <v>0.38946507422636761</v>
      </c>
    </row>
    <row r="931" spans="2:39" ht="16" x14ac:dyDescent="0.2">
      <c r="B931" s="20" t="s">
        <v>145</v>
      </c>
      <c r="C931" s="21">
        <v>8.9455260820123755E-2</v>
      </c>
      <c r="D931" s="21">
        <v>0.19968091050173609</v>
      </c>
      <c r="E931" s="21">
        <v>8.9497109232885966E-2</v>
      </c>
      <c r="F931" s="21">
        <v>4.6246269891420388E-2</v>
      </c>
      <c r="G931" s="21">
        <v>8.1639652481532154E-2</v>
      </c>
      <c r="H931" s="21">
        <v>0.11102468245587679</v>
      </c>
      <c r="I931" s="21">
        <v>6.0638991564051857E-2</v>
      </c>
      <c r="K931" s="21">
        <v>5.086625809077968E-2</v>
      </c>
      <c r="L931" s="21">
        <v>0.12656880081746349</v>
      </c>
      <c r="N931" s="21">
        <v>0.16229002826730851</v>
      </c>
      <c r="O931" s="21">
        <v>7.1659253838098277E-2</v>
      </c>
      <c r="P931" s="21">
        <v>6.6469290237723327E-2</v>
      </c>
      <c r="Q931" s="21">
        <v>8.0913068299809474E-2</v>
      </c>
      <c r="R931" s="21">
        <v>5.8154125765034592E-2</v>
      </c>
      <c r="S931" s="21">
        <v>5.9475861270113603E-2</v>
      </c>
      <c r="T931" s="21">
        <v>0.1203959726154356</v>
      </c>
      <c r="U931" s="21">
        <v>0.15815275565847881</v>
      </c>
      <c r="W931" s="21">
        <v>0.2207535906390396</v>
      </c>
      <c r="X931" s="21">
        <v>8.4195924174606446E-2</v>
      </c>
      <c r="Y931" s="21">
        <v>4.4921761356264973E-2</v>
      </c>
      <c r="Z931" s="21">
        <v>0.15693660233155241</v>
      </c>
      <c r="AA931" s="21">
        <v>3.5959292278885037E-2</v>
      </c>
      <c r="AB931" s="21">
        <v>5.5618346793832388E-2</v>
      </c>
      <c r="AC931" s="21">
        <v>0.11479298000097179</v>
      </c>
      <c r="AD931" s="21">
        <v>0.16992073308288461</v>
      </c>
      <c r="AE931" s="21">
        <v>0</v>
      </c>
      <c r="AG931" s="21">
        <v>9.5704635355054496E-2</v>
      </c>
      <c r="AH931" s="21">
        <v>0.11224580147907801</v>
      </c>
      <c r="AI931" s="21">
        <v>5.97107925170288E-2</v>
      </c>
      <c r="AJ931" s="21">
        <v>0.11421942971108991</v>
      </c>
      <c r="AK931" s="21">
        <v>7.3699225748533284E-2</v>
      </c>
      <c r="AL931" s="21">
        <v>0</v>
      </c>
      <c r="AM931" s="21">
        <v>9.8560939254437555E-2</v>
      </c>
    </row>
    <row r="933" spans="2:39" ht="32" x14ac:dyDescent="0.2">
      <c r="B933" s="17" t="s">
        <v>259</v>
      </c>
    </row>
    <row r="934" spans="2:39" ht="16" x14ac:dyDescent="0.2">
      <c r="B934" s="18" t="s">
        <v>18</v>
      </c>
    </row>
    <row r="935" spans="2:39" x14ac:dyDescent="0.2">
      <c r="B935" s="13" t="s">
        <v>53</v>
      </c>
      <c r="C935" s="19">
        <v>406</v>
      </c>
      <c r="D935" s="19">
        <v>16</v>
      </c>
      <c r="E935" s="19">
        <v>63</v>
      </c>
      <c r="F935" s="19">
        <v>86</v>
      </c>
      <c r="G935" s="19">
        <v>73</v>
      </c>
      <c r="H935" s="19">
        <v>87</v>
      </c>
      <c r="I935" s="19">
        <v>81</v>
      </c>
      <c r="K935" s="19">
        <v>185</v>
      </c>
      <c r="L935" s="19">
        <v>219</v>
      </c>
      <c r="N935" s="19">
        <v>33</v>
      </c>
      <c r="O935" s="19">
        <v>99</v>
      </c>
      <c r="P935" s="19">
        <v>23</v>
      </c>
      <c r="Q935" s="19">
        <v>12</v>
      </c>
      <c r="R935" s="19">
        <v>38</v>
      </c>
      <c r="S935" s="19">
        <v>132</v>
      </c>
      <c r="T935" s="19">
        <v>15</v>
      </c>
      <c r="U935" s="19">
        <v>54</v>
      </c>
      <c r="W935" s="19">
        <v>28</v>
      </c>
      <c r="X935" s="19">
        <v>72</v>
      </c>
      <c r="Y935" s="19">
        <v>18</v>
      </c>
      <c r="Z935" s="19">
        <v>21</v>
      </c>
      <c r="AA935" s="19">
        <v>69</v>
      </c>
      <c r="AB935" s="19">
        <v>124</v>
      </c>
      <c r="AC935" s="19">
        <v>27</v>
      </c>
      <c r="AD935" s="19">
        <v>40</v>
      </c>
      <c r="AE935" s="19">
        <v>7</v>
      </c>
      <c r="AG935" s="19">
        <v>74</v>
      </c>
      <c r="AH935" s="19">
        <v>89</v>
      </c>
      <c r="AI935" s="19">
        <v>84</v>
      </c>
      <c r="AJ935" s="19">
        <v>54</v>
      </c>
      <c r="AK935" s="19">
        <v>73</v>
      </c>
      <c r="AL935" s="19">
        <v>3</v>
      </c>
      <c r="AM935" s="19">
        <v>29</v>
      </c>
    </row>
    <row r="936" spans="2:39" x14ac:dyDescent="0.2">
      <c r="B936" s="15" t="s">
        <v>54</v>
      </c>
      <c r="C936" s="19">
        <v>406</v>
      </c>
      <c r="D936" s="19">
        <v>44</v>
      </c>
      <c r="E936" s="19">
        <v>69</v>
      </c>
      <c r="F936" s="19">
        <v>69</v>
      </c>
      <c r="G936" s="19">
        <v>62</v>
      </c>
      <c r="H936" s="19">
        <v>65</v>
      </c>
      <c r="I936" s="19">
        <v>96</v>
      </c>
      <c r="K936" s="19">
        <v>196</v>
      </c>
      <c r="L936" s="19">
        <v>208</v>
      </c>
      <c r="N936" s="19">
        <v>37</v>
      </c>
      <c r="O936" s="19">
        <v>101</v>
      </c>
      <c r="P936" s="19">
        <v>26</v>
      </c>
      <c r="Q936" s="19">
        <v>10</v>
      </c>
      <c r="R936" s="19">
        <v>41</v>
      </c>
      <c r="S936" s="19">
        <v>116</v>
      </c>
      <c r="T936" s="19">
        <v>17</v>
      </c>
      <c r="U936" s="19">
        <v>59</v>
      </c>
      <c r="W936" s="19">
        <v>28</v>
      </c>
      <c r="X936" s="19">
        <v>78</v>
      </c>
      <c r="Y936" s="19">
        <v>21</v>
      </c>
      <c r="Z936" s="19">
        <v>26</v>
      </c>
      <c r="AA936" s="19">
        <v>66</v>
      </c>
      <c r="AB936" s="19">
        <v>107</v>
      </c>
      <c r="AC936" s="19">
        <v>35</v>
      </c>
      <c r="AD936" s="19">
        <v>36</v>
      </c>
      <c r="AE936" s="19">
        <v>9</v>
      </c>
      <c r="AG936" s="19">
        <v>67</v>
      </c>
      <c r="AH936" s="19">
        <v>87</v>
      </c>
      <c r="AI936" s="19">
        <v>88</v>
      </c>
      <c r="AJ936" s="19">
        <v>57</v>
      </c>
      <c r="AK936" s="19">
        <v>77</v>
      </c>
      <c r="AL936" s="19">
        <v>3</v>
      </c>
      <c r="AM936" s="19">
        <v>28</v>
      </c>
    </row>
    <row r="937" spans="2:39" ht="64" x14ac:dyDescent="0.2">
      <c r="B937" s="20" t="s">
        <v>260</v>
      </c>
      <c r="C937" s="21">
        <v>0.49556858878240739</v>
      </c>
      <c r="D937" s="21">
        <v>0.5586995017428743</v>
      </c>
      <c r="E937" s="21">
        <v>0.37714898337678632</v>
      </c>
      <c r="F937" s="21">
        <v>0.49532928460310782</v>
      </c>
      <c r="G937" s="21">
        <v>0.49129874098966653</v>
      </c>
      <c r="H937" s="21">
        <v>0.47071440280294519</v>
      </c>
      <c r="I937" s="21">
        <v>0.5708295482866782</v>
      </c>
      <c r="K937" s="21">
        <v>0.47969434099925812</v>
      </c>
      <c r="L937" s="21">
        <v>0.5094114339196496</v>
      </c>
      <c r="N937" s="21">
        <v>0.67148532645151315</v>
      </c>
      <c r="O937" s="21">
        <v>0.43784771238240522</v>
      </c>
      <c r="P937" s="21">
        <v>0.48589215185549522</v>
      </c>
      <c r="Q937" s="21">
        <v>0.43788603416488348</v>
      </c>
      <c r="R937" s="21">
        <v>0.58966136999632912</v>
      </c>
      <c r="S937" s="21">
        <v>0.43170539577453571</v>
      </c>
      <c r="T937" s="21">
        <v>0.61310441634652424</v>
      </c>
      <c r="U937" s="21">
        <v>0.52590601090916744</v>
      </c>
      <c r="W937" s="21">
        <v>0.5571425698158049</v>
      </c>
      <c r="X937" s="21">
        <v>0.42438070237233361</v>
      </c>
      <c r="Y937" s="21">
        <v>0.29822476407824539</v>
      </c>
      <c r="Z937" s="21">
        <v>0.30652490421554718</v>
      </c>
      <c r="AA937" s="21">
        <v>0.65116873682081022</v>
      </c>
      <c r="AB937" s="21">
        <v>0.4658812061477231</v>
      </c>
      <c r="AC937" s="21">
        <v>0.637749061417059</v>
      </c>
      <c r="AD937" s="21">
        <v>0.55533634768416651</v>
      </c>
      <c r="AE937" s="21">
        <v>0.3442170369166685</v>
      </c>
      <c r="AG937" s="21">
        <v>0.51076432892024093</v>
      </c>
      <c r="AH937" s="21">
        <v>0.47071228941148507</v>
      </c>
      <c r="AI937" s="21">
        <v>0.4928765446630804</v>
      </c>
      <c r="AJ937" s="21">
        <v>0.49852669491386747</v>
      </c>
      <c r="AK937" s="21">
        <v>0.515943914800847</v>
      </c>
      <c r="AL937" s="21">
        <v>0</v>
      </c>
      <c r="AM937" s="21">
        <v>0.53170330742805316</v>
      </c>
    </row>
    <row r="938" spans="2:39" ht="80" x14ac:dyDescent="0.2">
      <c r="B938" s="20" t="s">
        <v>261</v>
      </c>
      <c r="C938" s="21">
        <v>0.19181803337020351</v>
      </c>
      <c r="D938" s="21">
        <v>0.18830252934826361</v>
      </c>
      <c r="E938" s="21">
        <v>0.33510947849191891</v>
      </c>
      <c r="F938" s="21">
        <v>0.18639694563690029</v>
      </c>
      <c r="G938" s="21">
        <v>0.23429136960156391</v>
      </c>
      <c r="H938" s="21">
        <v>0.13051794312639231</v>
      </c>
      <c r="I938" s="21">
        <v>0.1094365022378794</v>
      </c>
      <c r="K938" s="21">
        <v>0.1969117747110414</v>
      </c>
      <c r="L938" s="21">
        <v>0.18494303886668881</v>
      </c>
      <c r="N938" s="21">
        <v>0.14031030781489151</v>
      </c>
      <c r="O938" s="21">
        <v>0.16977611847494131</v>
      </c>
      <c r="P938" s="21">
        <v>0.26520422687851308</v>
      </c>
      <c r="Q938" s="21">
        <v>0.2483651253501799</v>
      </c>
      <c r="R938" s="21">
        <v>8.9235223233905606E-2</v>
      </c>
      <c r="S938" s="21">
        <v>0.29527636768622711</v>
      </c>
      <c r="T938" s="21">
        <v>5.1615392405407211E-2</v>
      </c>
      <c r="U938" s="21">
        <v>0.1272654493812915</v>
      </c>
      <c r="W938" s="21">
        <v>8.318358201855737E-2</v>
      </c>
      <c r="X938" s="21">
        <v>0.2147937355624055</v>
      </c>
      <c r="Y938" s="21">
        <v>0.45338337362380438</v>
      </c>
      <c r="Z938" s="21">
        <v>0.4610321347996037</v>
      </c>
      <c r="AA938" s="21">
        <v>6.864360440581696E-2</v>
      </c>
      <c r="AB938" s="21">
        <v>0.2244064957945166</v>
      </c>
      <c r="AC938" s="21">
        <v>9.7261770166251427E-2</v>
      </c>
      <c r="AD938" s="21">
        <v>0.10735807981607209</v>
      </c>
      <c r="AE938" s="21">
        <v>0.157530609980993</v>
      </c>
      <c r="AG938" s="21">
        <v>0.1774840684042171</v>
      </c>
      <c r="AH938" s="21">
        <v>0.19921762471931101</v>
      </c>
      <c r="AI938" s="21">
        <v>0.27142436923640262</v>
      </c>
      <c r="AJ938" s="21">
        <v>0.1372590185336223</v>
      </c>
      <c r="AK938" s="21">
        <v>0.16876299059170219</v>
      </c>
      <c r="AL938" s="21">
        <v>0.7769632331763795</v>
      </c>
      <c r="AM938" s="21">
        <v>6.8473134190019408E-2</v>
      </c>
    </row>
    <row r="939" spans="2:39" ht="64" x14ac:dyDescent="0.2">
      <c r="B939" s="20" t="s">
        <v>262</v>
      </c>
      <c r="C939" s="21">
        <v>0.2258032708036174</v>
      </c>
      <c r="D939" s="21">
        <v>0.19013699264225359</v>
      </c>
      <c r="E939" s="21">
        <v>0.1182912987790332</v>
      </c>
      <c r="F939" s="21">
        <v>0.19585264633719471</v>
      </c>
      <c r="G939" s="21">
        <v>0.22985249084493711</v>
      </c>
      <c r="H939" s="21">
        <v>0.31721268953611043</v>
      </c>
      <c r="I939" s="21">
        <v>0.27544251817520482</v>
      </c>
      <c r="K939" s="21">
        <v>0.247992469884946</v>
      </c>
      <c r="L939" s="21">
        <v>0.20725494678149059</v>
      </c>
      <c r="N939" s="21">
        <v>0.18820436573359531</v>
      </c>
      <c r="O939" s="21">
        <v>0.33205460907961432</v>
      </c>
      <c r="P939" s="21">
        <v>0.221995992585863</v>
      </c>
      <c r="Q939" s="21">
        <v>0.31374884048493651</v>
      </c>
      <c r="R939" s="21">
        <v>0.25896421821098248</v>
      </c>
      <c r="S939" s="21">
        <v>0.17337554582132561</v>
      </c>
      <c r="T939" s="21">
        <v>0</v>
      </c>
      <c r="U939" s="21">
        <v>0.19896397522018261</v>
      </c>
      <c r="W939" s="21">
        <v>0.33976824497028729</v>
      </c>
      <c r="X939" s="21">
        <v>0.30512141006891019</v>
      </c>
      <c r="Y939" s="21">
        <v>0.24839186229795029</v>
      </c>
      <c r="Z939" s="21">
        <v>0.2324429609848491</v>
      </c>
      <c r="AA939" s="21">
        <v>0.21562906094246989</v>
      </c>
      <c r="AB939" s="21">
        <v>0.21140298508979871</v>
      </c>
      <c r="AC939" s="21">
        <v>2.050269020325839E-2</v>
      </c>
      <c r="AD939" s="21">
        <v>0.14218346666682791</v>
      </c>
      <c r="AE939" s="21">
        <v>0.49825235310233851</v>
      </c>
      <c r="AG939" s="21">
        <v>0.24340683202098251</v>
      </c>
      <c r="AH939" s="21">
        <v>0.21268478730415949</v>
      </c>
      <c r="AI939" s="21">
        <v>0.22741107525107479</v>
      </c>
      <c r="AJ939" s="21">
        <v>0.25861529564406271</v>
      </c>
      <c r="AK939" s="21">
        <v>0.21587694865764209</v>
      </c>
      <c r="AL939" s="21">
        <v>0.2230367668236205</v>
      </c>
      <c r="AM939" s="21">
        <v>0.17907997456308319</v>
      </c>
    </row>
    <row r="940" spans="2:39" ht="16" x14ac:dyDescent="0.2">
      <c r="B940" s="20" t="s">
        <v>145</v>
      </c>
      <c r="C940" s="21">
        <v>8.6810107043771456E-2</v>
      </c>
      <c r="D940" s="21">
        <v>6.2860976266608581E-2</v>
      </c>
      <c r="E940" s="21">
        <v>0.16945023935226211</v>
      </c>
      <c r="F940" s="21">
        <v>0.122421123422797</v>
      </c>
      <c r="G940" s="21">
        <v>4.4557398563832722E-2</v>
      </c>
      <c r="H940" s="21">
        <v>8.1554964534552452E-2</v>
      </c>
      <c r="I940" s="21">
        <v>4.4291431300237549E-2</v>
      </c>
      <c r="K940" s="21">
        <v>7.5401414404754244E-2</v>
      </c>
      <c r="L940" s="21">
        <v>9.8390580432170804E-2</v>
      </c>
      <c r="N940" s="21">
        <v>0</v>
      </c>
      <c r="O940" s="21">
        <v>6.0321560063039327E-2</v>
      </c>
      <c r="P940" s="21">
        <v>2.6907628680128581E-2</v>
      </c>
      <c r="Q940" s="21">
        <v>0</v>
      </c>
      <c r="R940" s="21">
        <v>6.213918855878299E-2</v>
      </c>
      <c r="S940" s="21">
        <v>9.96426907179115E-2</v>
      </c>
      <c r="T940" s="21">
        <v>0.33528019124806863</v>
      </c>
      <c r="U940" s="21">
        <v>0.1478645644893587</v>
      </c>
      <c r="W940" s="21">
        <v>1.9905603195350501E-2</v>
      </c>
      <c r="X940" s="21">
        <v>5.5704151996350711E-2</v>
      </c>
      <c r="Y940" s="21">
        <v>0</v>
      </c>
      <c r="Z940" s="21">
        <v>0</v>
      </c>
      <c r="AA940" s="21">
        <v>6.4558597830902814E-2</v>
      </c>
      <c r="AB940" s="21">
        <v>9.8309312967961804E-2</v>
      </c>
      <c r="AC940" s="21">
        <v>0.244486478213431</v>
      </c>
      <c r="AD940" s="21">
        <v>0.19512210583293349</v>
      </c>
      <c r="AE940" s="21">
        <v>0</v>
      </c>
      <c r="AG940" s="21">
        <v>6.834477065455942E-2</v>
      </c>
      <c r="AH940" s="21">
        <v>0.1173852985650442</v>
      </c>
      <c r="AI940" s="21">
        <v>8.2880108494421643E-3</v>
      </c>
      <c r="AJ940" s="21">
        <v>0.1055989909084475</v>
      </c>
      <c r="AK940" s="21">
        <v>9.941614594980841E-2</v>
      </c>
      <c r="AL940" s="21">
        <v>0</v>
      </c>
      <c r="AM940" s="21">
        <v>0.2207435838188441</v>
      </c>
    </row>
    <row r="942" spans="2:39" ht="32" x14ac:dyDescent="0.2">
      <c r="B942" s="17" t="s">
        <v>263</v>
      </c>
    </row>
    <row r="943" spans="2:39" ht="16" x14ac:dyDescent="0.2">
      <c r="B943" s="18" t="s">
        <v>18</v>
      </c>
    </row>
    <row r="944" spans="2:39" x14ac:dyDescent="0.2">
      <c r="B944" s="13" t="s">
        <v>53</v>
      </c>
      <c r="C944" s="19">
        <v>406</v>
      </c>
      <c r="D944" s="19">
        <v>16</v>
      </c>
      <c r="E944" s="19">
        <v>63</v>
      </c>
      <c r="F944" s="19">
        <v>86</v>
      </c>
      <c r="G944" s="19">
        <v>73</v>
      </c>
      <c r="H944" s="19">
        <v>87</v>
      </c>
      <c r="I944" s="19">
        <v>81</v>
      </c>
      <c r="K944" s="19">
        <v>185</v>
      </c>
      <c r="L944" s="19">
        <v>219</v>
      </c>
      <c r="N944" s="19">
        <v>33</v>
      </c>
      <c r="O944" s="19">
        <v>99</v>
      </c>
      <c r="P944" s="19">
        <v>23</v>
      </c>
      <c r="Q944" s="19">
        <v>12</v>
      </c>
      <c r="R944" s="19">
        <v>38</v>
      </c>
      <c r="S944" s="19">
        <v>132</v>
      </c>
      <c r="T944" s="19">
        <v>15</v>
      </c>
      <c r="U944" s="19">
        <v>54</v>
      </c>
      <c r="W944" s="19">
        <v>28</v>
      </c>
      <c r="X944" s="19">
        <v>72</v>
      </c>
      <c r="Y944" s="19">
        <v>18</v>
      </c>
      <c r="Z944" s="19">
        <v>21</v>
      </c>
      <c r="AA944" s="19">
        <v>69</v>
      </c>
      <c r="AB944" s="19">
        <v>124</v>
      </c>
      <c r="AC944" s="19">
        <v>27</v>
      </c>
      <c r="AD944" s="19">
        <v>40</v>
      </c>
      <c r="AE944" s="19">
        <v>7</v>
      </c>
      <c r="AG944" s="19">
        <v>74</v>
      </c>
      <c r="AH944" s="19">
        <v>89</v>
      </c>
      <c r="AI944" s="19">
        <v>84</v>
      </c>
      <c r="AJ944" s="19">
        <v>54</v>
      </c>
      <c r="AK944" s="19">
        <v>73</v>
      </c>
      <c r="AL944" s="19">
        <v>3</v>
      </c>
      <c r="AM944" s="19">
        <v>29</v>
      </c>
    </row>
    <row r="945" spans="2:39" x14ac:dyDescent="0.2">
      <c r="B945" s="15" t="s">
        <v>54</v>
      </c>
      <c r="C945" s="19">
        <v>406</v>
      </c>
      <c r="D945" s="19">
        <v>44</v>
      </c>
      <c r="E945" s="19">
        <v>69</v>
      </c>
      <c r="F945" s="19">
        <v>69</v>
      </c>
      <c r="G945" s="19">
        <v>62</v>
      </c>
      <c r="H945" s="19">
        <v>65</v>
      </c>
      <c r="I945" s="19">
        <v>96</v>
      </c>
      <c r="K945" s="19">
        <v>196</v>
      </c>
      <c r="L945" s="19">
        <v>208</v>
      </c>
      <c r="N945" s="19">
        <v>37</v>
      </c>
      <c r="O945" s="19">
        <v>101</v>
      </c>
      <c r="P945" s="19">
        <v>26</v>
      </c>
      <c r="Q945" s="19">
        <v>10</v>
      </c>
      <c r="R945" s="19">
        <v>41</v>
      </c>
      <c r="S945" s="19">
        <v>116</v>
      </c>
      <c r="T945" s="19">
        <v>17</v>
      </c>
      <c r="U945" s="19">
        <v>59</v>
      </c>
      <c r="W945" s="19">
        <v>28</v>
      </c>
      <c r="X945" s="19">
        <v>78</v>
      </c>
      <c r="Y945" s="19">
        <v>21</v>
      </c>
      <c r="Z945" s="19">
        <v>26</v>
      </c>
      <c r="AA945" s="19">
        <v>66</v>
      </c>
      <c r="AB945" s="19">
        <v>107</v>
      </c>
      <c r="AC945" s="19">
        <v>35</v>
      </c>
      <c r="AD945" s="19">
        <v>36</v>
      </c>
      <c r="AE945" s="19">
        <v>9</v>
      </c>
      <c r="AG945" s="19">
        <v>67</v>
      </c>
      <c r="AH945" s="19">
        <v>87</v>
      </c>
      <c r="AI945" s="19">
        <v>88</v>
      </c>
      <c r="AJ945" s="19">
        <v>57</v>
      </c>
      <c r="AK945" s="19">
        <v>77</v>
      </c>
      <c r="AL945" s="19">
        <v>3</v>
      </c>
      <c r="AM945" s="19">
        <v>28</v>
      </c>
    </row>
    <row r="946" spans="2:39" ht="48" x14ac:dyDescent="0.2">
      <c r="B946" s="20" t="s">
        <v>264</v>
      </c>
      <c r="C946" s="21">
        <v>0.14469471256501709</v>
      </c>
      <c r="D946" s="21">
        <v>0.20002329375939981</v>
      </c>
      <c r="E946" s="21">
        <v>0.16479833588057841</v>
      </c>
      <c r="F946" s="21">
        <v>0.18506782614445111</v>
      </c>
      <c r="G946" s="21">
        <v>0.16906375001219709</v>
      </c>
      <c r="H946" s="21">
        <v>0.14570670769758859</v>
      </c>
      <c r="I946" s="21">
        <v>5.970294145951914E-2</v>
      </c>
      <c r="K946" s="21">
        <v>0.14617109397002009</v>
      </c>
      <c r="L946" s="21">
        <v>0.14073966322840911</v>
      </c>
      <c r="N946" s="21">
        <v>0.1204099002811142</v>
      </c>
      <c r="O946" s="21">
        <v>0.14146290194843231</v>
      </c>
      <c r="P946" s="21">
        <v>6.508210766944246E-2</v>
      </c>
      <c r="Q946" s="21">
        <v>0.32215247524138418</v>
      </c>
      <c r="R946" s="21">
        <v>8.2783696518230407E-2</v>
      </c>
      <c r="S946" s="21">
        <v>0.18329827074311891</v>
      </c>
      <c r="T946" s="21">
        <v>0</v>
      </c>
      <c r="U946" s="21">
        <v>0.18010147534938631</v>
      </c>
      <c r="W946" s="21">
        <v>4.4048491908354553E-2</v>
      </c>
      <c r="X946" s="21">
        <v>0.17355153886037439</v>
      </c>
      <c r="Y946" s="21">
        <v>0.20663224967197771</v>
      </c>
      <c r="Z946" s="21">
        <v>0.18228355940227001</v>
      </c>
      <c r="AA946" s="21">
        <v>7.5277734430863871E-2</v>
      </c>
      <c r="AB946" s="21">
        <v>0.20155644974055589</v>
      </c>
      <c r="AC946" s="21">
        <v>0.16033357680810059</v>
      </c>
      <c r="AD946" s="21">
        <v>7.6278848897097601E-2</v>
      </c>
      <c r="AE946" s="21">
        <v>0</v>
      </c>
      <c r="AG946" s="21">
        <v>0.23320988884033639</v>
      </c>
      <c r="AH946" s="21">
        <v>0.14722210042164249</v>
      </c>
      <c r="AI946" s="21">
        <v>0.11340122625139119</v>
      </c>
      <c r="AJ946" s="21">
        <v>0.1390640713751933</v>
      </c>
      <c r="AK946" s="21">
        <v>0.13383931438425539</v>
      </c>
      <c r="AL946" s="21">
        <v>0.57393862932817075</v>
      </c>
      <c r="AM946" s="21">
        <v>1.8988294138853549E-2</v>
      </c>
    </row>
    <row r="947" spans="2:39" ht="48" x14ac:dyDescent="0.2">
      <c r="B947" s="20" t="s">
        <v>265</v>
      </c>
      <c r="C947" s="21">
        <v>0.58904755469815084</v>
      </c>
      <c r="D947" s="21">
        <v>0.29153779898426019</v>
      </c>
      <c r="E947" s="21">
        <v>0.55361216011369541</v>
      </c>
      <c r="F947" s="21">
        <v>0.53282412282089797</v>
      </c>
      <c r="G947" s="21">
        <v>0.61444154400184237</v>
      </c>
      <c r="H947" s="21">
        <v>0.63962881223484902</v>
      </c>
      <c r="I947" s="21">
        <v>0.73951659169739936</v>
      </c>
      <c r="K947" s="21">
        <v>0.6104071588631802</v>
      </c>
      <c r="L947" s="21">
        <v>0.57493644982493564</v>
      </c>
      <c r="N947" s="21">
        <v>0.47364841651581729</v>
      </c>
      <c r="O947" s="21">
        <v>0.67897045399454337</v>
      </c>
      <c r="P947" s="21">
        <v>0.77038140851402359</v>
      </c>
      <c r="Q947" s="21">
        <v>0.41016602186210099</v>
      </c>
      <c r="R947" s="21">
        <v>0.66262442248721376</v>
      </c>
      <c r="S947" s="21">
        <v>0.59693224141992884</v>
      </c>
      <c r="T947" s="21">
        <v>0.34881142930416031</v>
      </c>
      <c r="U947" s="21">
        <v>0.45723902246383957</v>
      </c>
      <c r="W947" s="21">
        <v>0.71478747099249362</v>
      </c>
      <c r="X947" s="21">
        <v>0.64784482079275763</v>
      </c>
      <c r="Y947" s="21">
        <v>0.58776724164496308</v>
      </c>
      <c r="Z947" s="21">
        <v>0.41592411557462561</v>
      </c>
      <c r="AA947" s="21">
        <v>0.61755482147117757</v>
      </c>
      <c r="AB947" s="21">
        <v>0.57795941540811735</v>
      </c>
      <c r="AC947" s="21">
        <v>0.42128144593152389</v>
      </c>
      <c r="AD947" s="21">
        <v>0.53398031492473108</v>
      </c>
      <c r="AE947" s="21">
        <v>1</v>
      </c>
      <c r="AG947" s="21">
        <v>0.61175532211732309</v>
      </c>
      <c r="AH947" s="21">
        <v>0.55675397460376186</v>
      </c>
      <c r="AI947" s="21">
        <v>0.72013125330022609</v>
      </c>
      <c r="AJ947" s="21">
        <v>0.61219583829173163</v>
      </c>
      <c r="AK947" s="21">
        <v>0.53283559647929146</v>
      </c>
      <c r="AL947" s="21">
        <v>0.42606137067182909</v>
      </c>
      <c r="AM947" s="21">
        <v>0.34177913726415332</v>
      </c>
    </row>
    <row r="948" spans="2:39" ht="48" x14ac:dyDescent="0.2">
      <c r="B948" s="20" t="s">
        <v>266</v>
      </c>
      <c r="C948" s="21">
        <v>0.16957485610051851</v>
      </c>
      <c r="D948" s="21">
        <v>0.28165857135147671</v>
      </c>
      <c r="E948" s="21">
        <v>0.15373003563050899</v>
      </c>
      <c r="F948" s="21">
        <v>0.151409035543042</v>
      </c>
      <c r="G948" s="21">
        <v>0.1455751305920488</v>
      </c>
      <c r="H948" s="21">
        <v>0.15379463772920041</v>
      </c>
      <c r="I948" s="21">
        <v>0.16904224831778941</v>
      </c>
      <c r="K948" s="21">
        <v>0.1905151668077158</v>
      </c>
      <c r="L948" s="21">
        <v>0.14558683484981449</v>
      </c>
      <c r="N948" s="21">
        <v>0.39044802278931889</v>
      </c>
      <c r="O948" s="21">
        <v>0.11972992598353881</v>
      </c>
      <c r="P948" s="21">
        <v>0.13762885513640541</v>
      </c>
      <c r="Q948" s="21">
        <v>0.18676843459670511</v>
      </c>
      <c r="R948" s="21">
        <v>0.21380435393132219</v>
      </c>
      <c r="S948" s="21">
        <v>0.15060142310724101</v>
      </c>
      <c r="T948" s="21">
        <v>0.12630466814944449</v>
      </c>
      <c r="U948" s="21">
        <v>0.14842494896157701</v>
      </c>
      <c r="W948" s="21">
        <v>0.1797659379758747</v>
      </c>
      <c r="X948" s="21">
        <v>0.1303740617255916</v>
      </c>
      <c r="Y948" s="21">
        <v>0.13628566508354381</v>
      </c>
      <c r="Z948" s="21">
        <v>0.20577519155306589</v>
      </c>
      <c r="AA948" s="21">
        <v>0.24531390323386459</v>
      </c>
      <c r="AB948" s="21">
        <v>0.149394256477383</v>
      </c>
      <c r="AC948" s="21">
        <v>0.2034387090262274</v>
      </c>
      <c r="AD948" s="21">
        <v>0.16863428607904479</v>
      </c>
      <c r="AE948" s="21">
        <v>0</v>
      </c>
      <c r="AG948" s="21">
        <v>8.6505315701700225E-2</v>
      </c>
      <c r="AH948" s="21">
        <v>0.18395500172358581</v>
      </c>
      <c r="AI948" s="21">
        <v>0.14379680979208981</v>
      </c>
      <c r="AJ948" s="21">
        <v>0.1206931638587105</v>
      </c>
      <c r="AK948" s="21">
        <v>0.22045255995449159</v>
      </c>
      <c r="AL948" s="21">
        <v>0</v>
      </c>
      <c r="AM948" s="21">
        <v>0.38623618196144088</v>
      </c>
    </row>
    <row r="949" spans="2:39" ht="16" x14ac:dyDescent="0.2">
      <c r="B949" s="20" t="s">
        <v>145</v>
      </c>
      <c r="C949" s="21">
        <v>9.6682876636313517E-2</v>
      </c>
      <c r="D949" s="21">
        <v>0.22678033590486321</v>
      </c>
      <c r="E949" s="21">
        <v>0.12785946837521761</v>
      </c>
      <c r="F949" s="21">
        <v>0.13069901549160859</v>
      </c>
      <c r="G949" s="21">
        <v>7.0919575393911818E-2</v>
      </c>
      <c r="H949" s="21">
        <v>6.0869842338362089E-2</v>
      </c>
      <c r="I949" s="21">
        <v>3.1738218525291982E-2</v>
      </c>
      <c r="K949" s="21">
        <v>5.2906580359083771E-2</v>
      </c>
      <c r="L949" s="21">
        <v>0.13873705209684081</v>
      </c>
      <c r="N949" s="21">
        <v>1.5493660413749661E-2</v>
      </c>
      <c r="O949" s="21">
        <v>5.9836718073485437E-2</v>
      </c>
      <c r="P949" s="21">
        <v>2.6907628680128581E-2</v>
      </c>
      <c r="Q949" s="21">
        <v>8.0913068299809474E-2</v>
      </c>
      <c r="R949" s="21">
        <v>4.0787527063233818E-2</v>
      </c>
      <c r="S949" s="21">
        <v>6.9168064729711251E-2</v>
      </c>
      <c r="T949" s="21">
        <v>0.52488390254639528</v>
      </c>
      <c r="U949" s="21">
        <v>0.2142345532251973</v>
      </c>
      <c r="W949" s="21">
        <v>6.1398099123277192E-2</v>
      </c>
      <c r="X949" s="21">
        <v>4.8229578621276331E-2</v>
      </c>
      <c r="Y949" s="21">
        <v>6.9314843599515535E-2</v>
      </c>
      <c r="Z949" s="21">
        <v>0.19601713347003849</v>
      </c>
      <c r="AA949" s="21">
        <v>6.1853540864093892E-2</v>
      </c>
      <c r="AB949" s="21">
        <v>7.1089878373943982E-2</v>
      </c>
      <c r="AC949" s="21">
        <v>0.21494626823414789</v>
      </c>
      <c r="AD949" s="21">
        <v>0.22110655009912661</v>
      </c>
      <c r="AE949" s="21">
        <v>0</v>
      </c>
      <c r="AG949" s="21">
        <v>6.8529473340640371E-2</v>
      </c>
      <c r="AH949" s="21">
        <v>0.1120689232510097</v>
      </c>
      <c r="AI949" s="21">
        <v>2.2670710656292881E-2</v>
      </c>
      <c r="AJ949" s="21">
        <v>0.12804692647436461</v>
      </c>
      <c r="AK949" s="21">
        <v>0.1128725291819615</v>
      </c>
      <c r="AL949" s="21">
        <v>0</v>
      </c>
      <c r="AM949" s="21">
        <v>0.25299638663555207</v>
      </c>
    </row>
  </sheetData>
  <mergeCells count="5">
    <mergeCell ref="AG5:AM5"/>
    <mergeCell ref="D5:I5"/>
    <mergeCell ref="K5:L5"/>
    <mergeCell ref="W5:AE5"/>
    <mergeCell ref="N5:U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O19"/>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26</v>
      </c>
      <c r="C9" s="21">
        <v>0.1082521350731048</v>
      </c>
      <c r="D9" s="21">
        <v>1</v>
      </c>
      <c r="E9" s="21">
        <v>0</v>
      </c>
      <c r="F9" s="21">
        <v>0</v>
      </c>
      <c r="G9" s="21">
        <v>0</v>
      </c>
      <c r="H9" s="21">
        <v>0</v>
      </c>
      <c r="I9" s="21">
        <v>0</v>
      </c>
      <c r="K9" s="21">
        <v>0.11184610623454611</v>
      </c>
      <c r="L9" s="21">
        <v>9.9924525018284735E-2</v>
      </c>
      <c r="N9" s="21">
        <v>0.16656093444593351</v>
      </c>
      <c r="O9" s="21">
        <v>8.3355494336336378E-2</v>
      </c>
      <c r="P9" s="21">
        <v>0.1260234170824448</v>
      </c>
      <c r="Q9" s="21">
        <v>0</v>
      </c>
      <c r="R9" s="21">
        <v>5.5499082805351319E-2</v>
      </c>
      <c r="S9" s="21">
        <v>4.3385439669668943E-2</v>
      </c>
      <c r="T9" s="21">
        <v>0.43621560061805997</v>
      </c>
      <c r="U9" s="21">
        <v>0.19472429075151951</v>
      </c>
      <c r="W9" s="21">
        <v>0</v>
      </c>
      <c r="X9" s="21">
        <v>0.10856231732691771</v>
      </c>
      <c r="Y9" s="21">
        <v>0.28177305195902841</v>
      </c>
      <c r="Z9" s="21">
        <v>0.23024010005476139</v>
      </c>
      <c r="AA9" s="21">
        <v>3.4317560681268101E-2</v>
      </c>
      <c r="AB9" s="21">
        <v>4.7086767275449387E-2</v>
      </c>
      <c r="AC9" s="21">
        <v>0.25146064138798652</v>
      </c>
      <c r="AD9" s="21">
        <v>0.20516642698571319</v>
      </c>
      <c r="AE9" s="21">
        <v>0</v>
      </c>
      <c r="AG9" s="21">
        <v>7.9953798292329806E-2</v>
      </c>
      <c r="AH9" s="21">
        <v>0.1025682509210583</v>
      </c>
      <c r="AI9" s="21">
        <v>6.3504507444439875E-2</v>
      </c>
      <c r="AJ9" s="21">
        <v>6.8370385954789878E-2</v>
      </c>
      <c r="AK9" s="21">
        <v>0.18284223604623531</v>
      </c>
      <c r="AL9" s="21">
        <v>0</v>
      </c>
      <c r="AM9" s="21">
        <v>0.2239899554311203</v>
      </c>
    </row>
    <row r="10" spans="2:41" ht="19" customHeight="1" x14ac:dyDescent="0.2">
      <c r="B10" s="23" t="s">
        <v>27</v>
      </c>
      <c r="C10" s="21">
        <v>0.16892976077031849</v>
      </c>
      <c r="D10" s="21">
        <v>0</v>
      </c>
      <c r="E10" s="21">
        <v>1</v>
      </c>
      <c r="F10" s="21">
        <v>0</v>
      </c>
      <c r="G10" s="21">
        <v>0</v>
      </c>
      <c r="H10" s="21">
        <v>0</v>
      </c>
      <c r="I10" s="21">
        <v>0</v>
      </c>
      <c r="K10" s="21">
        <v>0.17241815625385401</v>
      </c>
      <c r="L10" s="21">
        <v>0.16735771187722129</v>
      </c>
      <c r="N10" s="21">
        <v>0</v>
      </c>
      <c r="O10" s="21">
        <v>0.17687936359298559</v>
      </c>
      <c r="P10" s="21">
        <v>0.13406469182384409</v>
      </c>
      <c r="Q10" s="21">
        <v>0.32213164453663579</v>
      </c>
      <c r="R10" s="21">
        <v>0.150218394798074</v>
      </c>
      <c r="S10" s="21">
        <v>0.252853698880321</v>
      </c>
      <c r="T10" s="21">
        <v>0.15022574589260179</v>
      </c>
      <c r="U10" s="21">
        <v>0.10392709496485129</v>
      </c>
      <c r="W10" s="21">
        <v>2.7924612353475441E-2</v>
      </c>
      <c r="X10" s="21">
        <v>0.15554457765924201</v>
      </c>
      <c r="Y10" s="21">
        <v>9.1363903727278775E-2</v>
      </c>
      <c r="Z10" s="21">
        <v>0.2868507406623062</v>
      </c>
      <c r="AA10" s="21">
        <v>0.13983494941069621</v>
      </c>
      <c r="AB10" s="21">
        <v>0.23948991666389441</v>
      </c>
      <c r="AC10" s="21">
        <v>0.1624598845689956</v>
      </c>
      <c r="AD10" s="21">
        <v>6.8388981281759131E-2</v>
      </c>
      <c r="AE10" s="21">
        <v>0.38047942434925158</v>
      </c>
      <c r="AG10" s="21">
        <v>0.1355537792287248</v>
      </c>
      <c r="AH10" s="21">
        <v>0.14756943578637499</v>
      </c>
      <c r="AI10" s="21">
        <v>0.21511437808166969</v>
      </c>
      <c r="AJ10" s="21">
        <v>0.23482297547982439</v>
      </c>
      <c r="AK10" s="21">
        <v>0.1495609083797792</v>
      </c>
      <c r="AL10" s="21">
        <v>0.7769632331763795</v>
      </c>
      <c r="AM10" s="21">
        <v>2.8433199293590009E-2</v>
      </c>
    </row>
    <row r="11" spans="2:41" ht="19" customHeight="1" x14ac:dyDescent="0.2">
      <c r="B11" s="23" t="s">
        <v>28</v>
      </c>
      <c r="C11" s="21">
        <v>0.17053039332303749</v>
      </c>
      <c r="D11" s="21">
        <v>0</v>
      </c>
      <c r="E11" s="21">
        <v>0</v>
      </c>
      <c r="F11" s="21">
        <v>1</v>
      </c>
      <c r="G11" s="21">
        <v>0</v>
      </c>
      <c r="H11" s="21">
        <v>0</v>
      </c>
      <c r="I11" s="21">
        <v>0</v>
      </c>
      <c r="K11" s="21">
        <v>0.16918052335539649</v>
      </c>
      <c r="L11" s="21">
        <v>0.1694877673970365</v>
      </c>
      <c r="N11" s="21">
        <v>7.1588446083255736E-2</v>
      </c>
      <c r="O11" s="21">
        <v>0.18395812559342831</v>
      </c>
      <c r="P11" s="21">
        <v>7.1446897380967364E-2</v>
      </c>
      <c r="Q11" s="21">
        <v>0.35583926241832392</v>
      </c>
      <c r="R11" s="21">
        <v>0.19852192227447341</v>
      </c>
      <c r="S11" s="21">
        <v>0.20305140424997051</v>
      </c>
      <c r="T11" s="21">
        <v>0.19357360000917129</v>
      </c>
      <c r="U11" s="21">
        <v>0.13287129063362679</v>
      </c>
      <c r="W11" s="21">
        <v>7.5166188613551108E-2</v>
      </c>
      <c r="X11" s="21">
        <v>0.23926501432244271</v>
      </c>
      <c r="Y11" s="21">
        <v>0</v>
      </c>
      <c r="Z11" s="21">
        <v>0.15768785985191469</v>
      </c>
      <c r="AA11" s="21">
        <v>0.22426372744458101</v>
      </c>
      <c r="AB11" s="21">
        <v>0.19762680944256461</v>
      </c>
      <c r="AC11" s="21">
        <v>9.5521243539432379E-2</v>
      </c>
      <c r="AD11" s="21">
        <v>0.14421943275533161</v>
      </c>
      <c r="AE11" s="21">
        <v>0</v>
      </c>
      <c r="AG11" s="21">
        <v>0.14568662747857669</v>
      </c>
      <c r="AH11" s="21">
        <v>0.1439867573857691</v>
      </c>
      <c r="AI11" s="21">
        <v>0.18349429925959959</v>
      </c>
      <c r="AJ11" s="21">
        <v>0.20225726935039279</v>
      </c>
      <c r="AK11" s="21">
        <v>0.1887278064924722</v>
      </c>
      <c r="AL11" s="21">
        <v>0.2230367668236205</v>
      </c>
      <c r="AM11" s="21">
        <v>0.15256822706475939</v>
      </c>
    </row>
    <row r="12" spans="2:41" ht="19" customHeight="1" x14ac:dyDescent="0.2">
      <c r="B12" s="23" t="s">
        <v>29</v>
      </c>
      <c r="C12" s="21">
        <v>0.15379547148568021</v>
      </c>
      <c r="D12" s="21">
        <v>0</v>
      </c>
      <c r="E12" s="21">
        <v>0</v>
      </c>
      <c r="F12" s="21">
        <v>0</v>
      </c>
      <c r="G12" s="21">
        <v>1</v>
      </c>
      <c r="H12" s="21">
        <v>0</v>
      </c>
      <c r="I12" s="21">
        <v>0</v>
      </c>
      <c r="K12" s="21">
        <v>0.15635355729129799</v>
      </c>
      <c r="L12" s="21">
        <v>0.15294400211780601</v>
      </c>
      <c r="N12" s="21">
        <v>0.19863054292031779</v>
      </c>
      <c r="O12" s="21">
        <v>8.0791063339313074E-2</v>
      </c>
      <c r="P12" s="21">
        <v>0.14524175987526131</v>
      </c>
      <c r="Q12" s="21">
        <v>0</v>
      </c>
      <c r="R12" s="21">
        <v>9.9949914836035797E-2</v>
      </c>
      <c r="S12" s="21">
        <v>0.22886467181998341</v>
      </c>
      <c r="T12" s="21">
        <v>2.5174635910978162E-2</v>
      </c>
      <c r="U12" s="21">
        <v>0.20670961240563751</v>
      </c>
      <c r="W12" s="21">
        <v>0.207134315523401</v>
      </c>
      <c r="X12" s="21">
        <v>7.1823153643759796E-2</v>
      </c>
      <c r="Y12" s="21">
        <v>0.25359636743116409</v>
      </c>
      <c r="Z12" s="21">
        <v>2.2644352768249359E-2</v>
      </c>
      <c r="AA12" s="21">
        <v>0.14825889035240919</v>
      </c>
      <c r="AB12" s="21">
        <v>0.23286496569826509</v>
      </c>
      <c r="AC12" s="21">
        <v>9.7969286783618881E-2</v>
      </c>
      <c r="AD12" s="21">
        <v>0.10490009728332481</v>
      </c>
      <c r="AE12" s="21">
        <v>0.35751142377444672</v>
      </c>
      <c r="AG12" s="21">
        <v>0.19589809904579761</v>
      </c>
      <c r="AH12" s="21">
        <v>0.17425955438243329</v>
      </c>
      <c r="AI12" s="21">
        <v>0.12356947375380441</v>
      </c>
      <c r="AJ12" s="21">
        <v>0.22080446635220941</v>
      </c>
      <c r="AK12" s="21">
        <v>0.10700513948079809</v>
      </c>
      <c r="AL12" s="21">
        <v>0</v>
      </c>
      <c r="AM12" s="21">
        <v>8.9333589409475278E-2</v>
      </c>
    </row>
    <row r="13" spans="2:41" ht="19" customHeight="1" x14ac:dyDescent="0.2">
      <c r="B13" s="23" t="s">
        <v>30</v>
      </c>
      <c r="C13" s="21">
        <v>0.1610433349074665</v>
      </c>
      <c r="D13" s="21">
        <v>0</v>
      </c>
      <c r="E13" s="21">
        <v>0</v>
      </c>
      <c r="F13" s="21">
        <v>0</v>
      </c>
      <c r="G13" s="21">
        <v>0</v>
      </c>
      <c r="H13" s="21">
        <v>1</v>
      </c>
      <c r="I13" s="21">
        <v>0</v>
      </c>
      <c r="K13" s="21">
        <v>0.1632180018598389</v>
      </c>
      <c r="L13" s="21">
        <v>0.16062467456213539</v>
      </c>
      <c r="N13" s="21">
        <v>0.19491992957333851</v>
      </c>
      <c r="O13" s="21">
        <v>0.17932100154294911</v>
      </c>
      <c r="P13" s="21">
        <v>0.28151046928236712</v>
      </c>
      <c r="Q13" s="21">
        <v>0.17987711767953041</v>
      </c>
      <c r="R13" s="21">
        <v>0.13373264163634679</v>
      </c>
      <c r="S13" s="21">
        <v>0.1294037898822947</v>
      </c>
      <c r="T13" s="21">
        <v>7.4586982895834097E-2</v>
      </c>
      <c r="U13" s="21">
        <v>0.15761771031935851</v>
      </c>
      <c r="W13" s="21">
        <v>0.2105182090517696</v>
      </c>
      <c r="X13" s="21">
        <v>0.1571333180891466</v>
      </c>
      <c r="Y13" s="21">
        <v>0.1662054450680035</v>
      </c>
      <c r="Z13" s="21">
        <v>0.12708125185467581</v>
      </c>
      <c r="AA13" s="21">
        <v>0.15192938350613011</v>
      </c>
      <c r="AB13" s="21">
        <v>0.14389755806337201</v>
      </c>
      <c r="AC13" s="21">
        <v>9.6468522935373266E-2</v>
      </c>
      <c r="AD13" s="21">
        <v>0.29863937990485151</v>
      </c>
      <c r="AE13" s="21">
        <v>9.7304455870526746E-2</v>
      </c>
      <c r="AG13" s="21">
        <v>0.22085486079280209</v>
      </c>
      <c r="AH13" s="21">
        <v>0.221602261302728</v>
      </c>
      <c r="AI13" s="21">
        <v>0.13955970291236619</v>
      </c>
      <c r="AJ13" s="21">
        <v>8.2675727828788792E-2</v>
      </c>
      <c r="AK13" s="21">
        <v>0.1417094984553369</v>
      </c>
      <c r="AL13" s="21">
        <v>0</v>
      </c>
      <c r="AM13" s="21">
        <v>0.1232551305591178</v>
      </c>
    </row>
    <row r="14" spans="2:41" ht="19" customHeight="1" x14ac:dyDescent="0.2">
      <c r="B14" s="23" t="s">
        <v>31</v>
      </c>
      <c r="C14" s="21">
        <v>0.23744890444039241</v>
      </c>
      <c r="D14" s="21">
        <v>0</v>
      </c>
      <c r="E14" s="21">
        <v>0</v>
      </c>
      <c r="F14" s="21">
        <v>0</v>
      </c>
      <c r="G14" s="21">
        <v>0</v>
      </c>
      <c r="H14" s="21">
        <v>0</v>
      </c>
      <c r="I14" s="21">
        <v>1</v>
      </c>
      <c r="K14" s="21">
        <v>0.22698365500506629</v>
      </c>
      <c r="L14" s="21">
        <v>0.24966131902751609</v>
      </c>
      <c r="N14" s="21">
        <v>0.36830014697715441</v>
      </c>
      <c r="O14" s="21">
        <v>0.2956949515949876</v>
      </c>
      <c r="P14" s="21">
        <v>0.2417127645551152</v>
      </c>
      <c r="Q14" s="21">
        <v>0.14215197536550969</v>
      </c>
      <c r="R14" s="21">
        <v>0.36207804364971891</v>
      </c>
      <c r="S14" s="21">
        <v>0.1424409954977614</v>
      </c>
      <c r="T14" s="21">
        <v>0.12022343467335481</v>
      </c>
      <c r="U14" s="21">
        <v>0.2041500009250064</v>
      </c>
      <c r="W14" s="21">
        <v>0.4792566744578029</v>
      </c>
      <c r="X14" s="21">
        <v>0.26767161895849129</v>
      </c>
      <c r="Y14" s="21">
        <v>0.20706123181452529</v>
      </c>
      <c r="Z14" s="21">
        <v>0.17549569480809241</v>
      </c>
      <c r="AA14" s="21">
        <v>0.30139548860491522</v>
      </c>
      <c r="AB14" s="21">
        <v>0.13903398285645471</v>
      </c>
      <c r="AC14" s="21">
        <v>0.29612042078459322</v>
      </c>
      <c r="AD14" s="21">
        <v>0.17868568178901981</v>
      </c>
      <c r="AE14" s="21">
        <v>0.164704696005775</v>
      </c>
      <c r="AG14" s="21">
        <v>0.2220528351617691</v>
      </c>
      <c r="AH14" s="21">
        <v>0.21001374022163621</v>
      </c>
      <c r="AI14" s="21">
        <v>0.27475763854812008</v>
      </c>
      <c r="AJ14" s="21">
        <v>0.19106917503399479</v>
      </c>
      <c r="AK14" s="21">
        <v>0.23015441114537799</v>
      </c>
      <c r="AL14" s="21">
        <v>0</v>
      </c>
      <c r="AM14" s="21">
        <v>0.38241989824193712</v>
      </c>
    </row>
    <row r="16" spans="2:41" x14ac:dyDescent="0.2">
      <c r="B16" t="s">
        <v>267</v>
      </c>
    </row>
    <row r="17" spans="2:2" x14ac:dyDescent="0.2">
      <c r="B17" t="s">
        <v>11</v>
      </c>
    </row>
    <row r="19" spans="2:2" x14ac:dyDescent="0.2">
      <c r="B19"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O16"/>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32</v>
      </c>
      <c r="C9" s="21">
        <v>0.48161219077087891</v>
      </c>
      <c r="D9" s="21">
        <v>0.49760171673690451</v>
      </c>
      <c r="E9" s="21">
        <v>0.49155747088872048</v>
      </c>
      <c r="F9" s="21">
        <v>0.47779988599808748</v>
      </c>
      <c r="G9" s="21">
        <v>0.48962286427850699</v>
      </c>
      <c r="H9" s="21">
        <v>0.48811569565502</v>
      </c>
      <c r="I9" s="21">
        <v>0.46038576431340772</v>
      </c>
      <c r="K9" s="21">
        <v>1</v>
      </c>
      <c r="L9" s="21">
        <v>0</v>
      </c>
      <c r="N9" s="21">
        <v>0.53965622537075253</v>
      </c>
      <c r="O9" s="21">
        <v>0.54098117179566274</v>
      </c>
      <c r="P9" s="21">
        <v>0.50227265957688683</v>
      </c>
      <c r="Q9" s="21">
        <v>0.3147641655210045</v>
      </c>
      <c r="R9" s="21">
        <v>0.6229915674804356</v>
      </c>
      <c r="S9" s="21">
        <v>0.48540782608840299</v>
      </c>
      <c r="T9" s="21">
        <v>4.7151908541508733E-2</v>
      </c>
      <c r="U9" s="21">
        <v>0.38099594608616949</v>
      </c>
      <c r="W9" s="21">
        <v>0.54557686903906688</v>
      </c>
      <c r="X9" s="21">
        <v>0.6413255882578226</v>
      </c>
      <c r="Y9" s="21">
        <v>0.36778836079700777</v>
      </c>
      <c r="Z9" s="21">
        <v>0.17663349753305441</v>
      </c>
      <c r="AA9" s="21">
        <v>0.59426630739311104</v>
      </c>
      <c r="AB9" s="21">
        <v>0.47863755858497059</v>
      </c>
      <c r="AC9" s="21">
        <v>0.44810671627848592</v>
      </c>
      <c r="AD9" s="21">
        <v>0.1454903680157035</v>
      </c>
      <c r="AE9" s="21">
        <v>0.74516493414848028</v>
      </c>
      <c r="AG9" s="21">
        <v>0.51695488727150296</v>
      </c>
      <c r="AH9" s="21">
        <v>0.56867074429675657</v>
      </c>
      <c r="AI9" s="21">
        <v>0.48095421279451461</v>
      </c>
      <c r="AJ9" s="21">
        <v>0.39697003769896672</v>
      </c>
      <c r="AK9" s="21">
        <v>0.49022394653085088</v>
      </c>
      <c r="AL9" s="21">
        <v>0.42606137067182909</v>
      </c>
      <c r="AM9" s="21">
        <v>0.27838127112430727</v>
      </c>
    </row>
    <row r="10" spans="2:41" ht="19" customHeight="1" x14ac:dyDescent="0.2">
      <c r="B10" s="23" t="s">
        <v>33</v>
      </c>
      <c r="C10" s="21">
        <v>0.51321850570732286</v>
      </c>
      <c r="D10" s="21">
        <v>0.47373768082048079</v>
      </c>
      <c r="E10" s="21">
        <v>0.50844252911127996</v>
      </c>
      <c r="F10" s="21">
        <v>0.51008067843016214</v>
      </c>
      <c r="G10" s="21">
        <v>0.51037713572149312</v>
      </c>
      <c r="H10" s="21">
        <v>0.51188430434498022</v>
      </c>
      <c r="I10" s="21">
        <v>0.53961423568659239</v>
      </c>
      <c r="K10" s="21">
        <v>0</v>
      </c>
      <c r="L10" s="21">
        <v>1</v>
      </c>
      <c r="N10" s="21">
        <v>0.46034377462924753</v>
      </c>
      <c r="O10" s="21">
        <v>0.45901882820433731</v>
      </c>
      <c r="P10" s="21">
        <v>0.49772734042311317</v>
      </c>
      <c r="Q10" s="21">
        <v>0.59849128451575706</v>
      </c>
      <c r="R10" s="21">
        <v>0.37700843251956462</v>
      </c>
      <c r="S10" s="21">
        <v>0.51459217391159695</v>
      </c>
      <c r="T10" s="21">
        <v>0.87815881571445409</v>
      </c>
      <c r="U10" s="21">
        <v>0.6190040539138304</v>
      </c>
      <c r="W10" s="21">
        <v>0.45442313096093317</v>
      </c>
      <c r="X10" s="21">
        <v>0.35867441174217729</v>
      </c>
      <c r="Y10" s="21">
        <v>0.63221163920299239</v>
      </c>
      <c r="Z10" s="21">
        <v>0.79123882692245817</v>
      </c>
      <c r="AA10" s="21">
        <v>0.40573369260688891</v>
      </c>
      <c r="AB10" s="21">
        <v>0.52136244141502952</v>
      </c>
      <c r="AC10" s="21">
        <v>0.55189328372151414</v>
      </c>
      <c r="AD10" s="21">
        <v>0.81938082912432753</v>
      </c>
      <c r="AE10" s="21">
        <v>0.25483506585151983</v>
      </c>
      <c r="AG10" s="21">
        <v>0.48304511272849709</v>
      </c>
      <c r="AH10" s="21">
        <v>0.43132925570324332</v>
      </c>
      <c r="AI10" s="21">
        <v>0.50949419970686805</v>
      </c>
      <c r="AJ10" s="21">
        <v>0.60302996230103334</v>
      </c>
      <c r="AK10" s="21">
        <v>0.509776053469149</v>
      </c>
      <c r="AL10" s="21">
        <v>0.57393862932817075</v>
      </c>
      <c r="AM10" s="21">
        <v>0.67585864048189048</v>
      </c>
    </row>
    <row r="11" spans="2:41" ht="19" customHeight="1" x14ac:dyDescent="0.2">
      <c r="B11" s="23" t="s">
        <v>56</v>
      </c>
      <c r="C11" s="21">
        <v>5.1693035217982436E-3</v>
      </c>
      <c r="D11" s="21">
        <v>2.866060244261457E-2</v>
      </c>
      <c r="E11" s="21">
        <v>0</v>
      </c>
      <c r="F11" s="21">
        <v>1.2119435571750201E-2</v>
      </c>
      <c r="G11" s="21">
        <v>0</v>
      </c>
      <c r="H11" s="21">
        <v>0</v>
      </c>
      <c r="I11" s="21">
        <v>0</v>
      </c>
      <c r="K11" s="21">
        <v>0</v>
      </c>
      <c r="L11" s="21">
        <v>0</v>
      </c>
      <c r="N11" s="21">
        <v>0</v>
      </c>
      <c r="O11" s="21">
        <v>0</v>
      </c>
      <c r="P11" s="21">
        <v>0</v>
      </c>
      <c r="Q11" s="21">
        <v>8.6744549963238271E-2</v>
      </c>
      <c r="R11" s="21">
        <v>0</v>
      </c>
      <c r="S11" s="21">
        <v>0</v>
      </c>
      <c r="T11" s="21">
        <v>7.4689275744037331E-2</v>
      </c>
      <c r="U11" s="21">
        <v>0</v>
      </c>
      <c r="W11" s="21">
        <v>0</v>
      </c>
      <c r="X11" s="21">
        <v>0</v>
      </c>
      <c r="Y11" s="21">
        <v>0</v>
      </c>
      <c r="Z11" s="21">
        <v>3.2127675544487477E-2</v>
      </c>
      <c r="AA11" s="21">
        <v>0</v>
      </c>
      <c r="AB11" s="21">
        <v>0</v>
      </c>
      <c r="AC11" s="21">
        <v>0</v>
      </c>
      <c r="AD11" s="21">
        <v>3.512880285996909E-2</v>
      </c>
      <c r="AE11" s="21">
        <v>0</v>
      </c>
      <c r="AG11" s="21">
        <v>0</v>
      </c>
      <c r="AH11" s="21">
        <v>0</v>
      </c>
      <c r="AI11" s="21">
        <v>9.5515874986172936E-3</v>
      </c>
      <c r="AJ11" s="21">
        <v>0</v>
      </c>
      <c r="AK11" s="21">
        <v>0</v>
      </c>
      <c r="AL11" s="21">
        <v>0</v>
      </c>
      <c r="AM11" s="21">
        <v>4.5760088393802099E-2</v>
      </c>
    </row>
    <row r="13" spans="2:41" x14ac:dyDescent="0.2">
      <c r="B13" t="s">
        <v>267</v>
      </c>
    </row>
    <row r="14" spans="2:41" x14ac:dyDescent="0.2">
      <c r="B14" t="s">
        <v>11</v>
      </c>
    </row>
    <row r="16" spans="2:41" x14ac:dyDescent="0.2">
      <c r="B16"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O14"/>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58</v>
      </c>
      <c r="C9" s="21">
        <v>1</v>
      </c>
      <c r="D9" s="21">
        <v>1</v>
      </c>
      <c r="E9" s="21">
        <v>1</v>
      </c>
      <c r="F9" s="21">
        <v>1</v>
      </c>
      <c r="G9" s="21">
        <v>1</v>
      </c>
      <c r="H9" s="21">
        <v>1</v>
      </c>
      <c r="I9" s="21">
        <v>1</v>
      </c>
      <c r="K9" s="21">
        <v>1</v>
      </c>
      <c r="L9" s="21">
        <v>1</v>
      </c>
      <c r="N9" s="21">
        <v>1</v>
      </c>
      <c r="O9" s="21">
        <v>1</v>
      </c>
      <c r="P9" s="21">
        <v>1</v>
      </c>
      <c r="Q9" s="21">
        <v>1</v>
      </c>
      <c r="R9" s="21">
        <v>1</v>
      </c>
      <c r="S9" s="21">
        <v>1</v>
      </c>
      <c r="T9" s="21">
        <v>1</v>
      </c>
      <c r="U9" s="21">
        <v>1</v>
      </c>
      <c r="W9" s="21">
        <v>1</v>
      </c>
      <c r="X9" s="21">
        <v>1</v>
      </c>
      <c r="Y9" s="21">
        <v>1</v>
      </c>
      <c r="Z9" s="21">
        <v>1</v>
      </c>
      <c r="AA9" s="21">
        <v>1</v>
      </c>
      <c r="AB9" s="21">
        <v>1</v>
      </c>
      <c r="AC9" s="21">
        <v>1</v>
      </c>
      <c r="AD9" s="21">
        <v>1</v>
      </c>
      <c r="AE9" s="21">
        <v>1</v>
      </c>
      <c r="AG9" s="21">
        <v>1</v>
      </c>
      <c r="AH9" s="21">
        <v>1</v>
      </c>
      <c r="AI9" s="21">
        <v>1</v>
      </c>
      <c r="AJ9" s="21">
        <v>1</v>
      </c>
      <c r="AK9" s="21">
        <v>1</v>
      </c>
      <c r="AL9" s="21">
        <v>1</v>
      </c>
      <c r="AM9" s="21">
        <v>1</v>
      </c>
    </row>
    <row r="11" spans="2:41" x14ac:dyDescent="0.2">
      <c r="B11" t="s">
        <v>267</v>
      </c>
    </row>
    <row r="12" spans="2:41" x14ac:dyDescent="0.2">
      <c r="B12" t="s">
        <v>11</v>
      </c>
    </row>
    <row r="14" spans="2:41" x14ac:dyDescent="0.2">
      <c r="B14"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O24"/>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02" customHeight="1" x14ac:dyDescent="0.2">
      <c r="B9" s="23" t="s">
        <v>60</v>
      </c>
      <c r="C9" s="21">
        <v>0.15972765780442499</v>
      </c>
      <c r="D9" s="21">
        <v>0.33413368104997632</v>
      </c>
      <c r="E9" s="21">
        <v>0.1655077380645085</v>
      </c>
      <c r="F9" s="21">
        <v>0.1557212469745603</v>
      </c>
      <c r="G9" s="21">
        <v>0.10836020528352509</v>
      </c>
      <c r="H9" s="21">
        <v>0.15427087457665339</v>
      </c>
      <c r="I9" s="21">
        <v>0.115953284437498</v>
      </c>
      <c r="K9" s="21">
        <v>0.14853542380754731</v>
      </c>
      <c r="L9" s="21">
        <v>0.16579412976004601</v>
      </c>
      <c r="N9" s="21">
        <v>0.11609954412262261</v>
      </c>
      <c r="O9" s="21">
        <v>0.16148316082371189</v>
      </c>
      <c r="P9" s="21">
        <v>0.26679355672378102</v>
      </c>
      <c r="Q9" s="21">
        <v>8.7972434611167757E-2</v>
      </c>
      <c r="R9" s="21">
        <v>0.13561593291465271</v>
      </c>
      <c r="S9" s="21">
        <v>0.1042940041408537</v>
      </c>
      <c r="T9" s="21">
        <v>0.22837748322699711</v>
      </c>
      <c r="U9" s="21">
        <v>0.25378544080308252</v>
      </c>
      <c r="W9" s="21">
        <v>2.9882225599304209E-2</v>
      </c>
      <c r="X9" s="21">
        <v>0.12697204110683219</v>
      </c>
      <c r="Y9" s="21">
        <v>0.24820592117734239</v>
      </c>
      <c r="Z9" s="21">
        <v>0.2254638338266173</v>
      </c>
      <c r="AA9" s="21">
        <v>0.15960845340332391</v>
      </c>
      <c r="AB9" s="21">
        <v>0.12665874084264581</v>
      </c>
      <c r="AC9" s="21">
        <v>0.36338918272139908</v>
      </c>
      <c r="AD9" s="21">
        <v>0.1068687494415386</v>
      </c>
      <c r="AE9" s="21">
        <v>0.26186468891378101</v>
      </c>
      <c r="AG9" s="21">
        <v>6.7532788389901233E-2</v>
      </c>
      <c r="AH9" s="21">
        <v>0.32405272967979881</v>
      </c>
      <c r="AI9" s="21">
        <v>8.9408531575282071E-2</v>
      </c>
      <c r="AJ9" s="21">
        <v>2.0660557223922689E-2</v>
      </c>
      <c r="AK9" s="21">
        <v>0.17233806660861389</v>
      </c>
      <c r="AL9" s="21">
        <v>0</v>
      </c>
      <c r="AM9" s="21">
        <v>0.35885570833918939</v>
      </c>
    </row>
    <row r="10" spans="2:41" ht="102" customHeight="1" x14ac:dyDescent="0.2">
      <c r="B10" s="23" t="s">
        <v>61</v>
      </c>
      <c r="C10" s="21">
        <v>0.21962552948108449</v>
      </c>
      <c r="D10" s="21">
        <v>0.3726896174906722</v>
      </c>
      <c r="E10" s="21">
        <v>0.15669901628318611</v>
      </c>
      <c r="F10" s="21">
        <v>0.20572457452745391</v>
      </c>
      <c r="G10" s="21">
        <v>0.22094644137810371</v>
      </c>
      <c r="H10" s="21">
        <v>0.30077872759188101</v>
      </c>
      <c r="I10" s="21">
        <v>0.14870016487067189</v>
      </c>
      <c r="K10" s="21">
        <v>0.21297162189977009</v>
      </c>
      <c r="L10" s="21">
        <v>0.2280817990469409</v>
      </c>
      <c r="N10" s="21">
        <v>0.18623262139569391</v>
      </c>
      <c r="O10" s="21">
        <v>0.1899632235461288</v>
      </c>
      <c r="P10" s="21">
        <v>0.19149547405611619</v>
      </c>
      <c r="Q10" s="21">
        <v>0.19070068305390001</v>
      </c>
      <c r="R10" s="21">
        <v>0.1232484554025748</v>
      </c>
      <c r="S10" s="21">
        <v>0.2008834972645781</v>
      </c>
      <c r="T10" s="21">
        <v>0.17688881572846429</v>
      </c>
      <c r="U10" s="21">
        <v>0.42430396815638449</v>
      </c>
      <c r="W10" s="21">
        <v>9.888289878320744E-2</v>
      </c>
      <c r="X10" s="21">
        <v>0.229343886868668</v>
      </c>
      <c r="Y10" s="21">
        <v>0.25523273064090862</v>
      </c>
      <c r="Z10" s="21">
        <v>0.1739013852056068</v>
      </c>
      <c r="AA10" s="21">
        <v>0.19853836738509181</v>
      </c>
      <c r="AB10" s="21">
        <v>0.20867691702063321</v>
      </c>
      <c r="AC10" s="21">
        <v>0.39816691465260928</v>
      </c>
      <c r="AD10" s="21">
        <v>0.25615902603834628</v>
      </c>
      <c r="AE10" s="21">
        <v>0</v>
      </c>
      <c r="AG10" s="21">
        <v>0.39371834178997839</v>
      </c>
      <c r="AH10" s="21">
        <v>0.27724039460421729</v>
      </c>
      <c r="AI10" s="21">
        <v>0.13799470474939829</v>
      </c>
      <c r="AJ10" s="21">
        <v>8.9828821881967572E-2</v>
      </c>
      <c r="AK10" s="21">
        <v>0.18301785707940171</v>
      </c>
      <c r="AL10" s="21">
        <v>0.35090186250455041</v>
      </c>
      <c r="AM10" s="21">
        <v>0.22837013352062399</v>
      </c>
    </row>
    <row r="11" spans="2:41" ht="116" customHeight="1" x14ac:dyDescent="0.2">
      <c r="B11" s="23" t="s">
        <v>62</v>
      </c>
      <c r="C11" s="21">
        <v>0.24133678845609419</v>
      </c>
      <c r="D11" s="21">
        <v>0.1029651902262719</v>
      </c>
      <c r="E11" s="21">
        <v>0.29564471700340911</v>
      </c>
      <c r="F11" s="21">
        <v>0.23665946355703679</v>
      </c>
      <c r="G11" s="21">
        <v>0.31325057773396792</v>
      </c>
      <c r="H11" s="21">
        <v>0.24013127170319939</v>
      </c>
      <c r="I11" s="21">
        <v>0.22338154422776341</v>
      </c>
      <c r="K11" s="21">
        <v>0.26105475958476548</v>
      </c>
      <c r="L11" s="21">
        <v>0.22123695931408499</v>
      </c>
      <c r="N11" s="21">
        <v>0.22338993183012709</v>
      </c>
      <c r="O11" s="21">
        <v>0.19712565774626439</v>
      </c>
      <c r="P11" s="21">
        <v>8.5084659319765721E-2</v>
      </c>
      <c r="Q11" s="21">
        <v>0.39051710071568962</v>
      </c>
      <c r="R11" s="21">
        <v>0.35261196422023289</v>
      </c>
      <c r="S11" s="21">
        <v>0.40114320439998308</v>
      </c>
      <c r="T11" s="21">
        <v>0</v>
      </c>
      <c r="U11" s="21">
        <v>5.1502760837434741E-2</v>
      </c>
      <c r="W11" s="21">
        <v>0.23023982274797811</v>
      </c>
      <c r="X11" s="21">
        <v>0.16549537706904771</v>
      </c>
      <c r="Y11" s="21">
        <v>0.2007978852987882</v>
      </c>
      <c r="Z11" s="21">
        <v>0.32088337448396431</v>
      </c>
      <c r="AA11" s="21">
        <v>0.28526779175086869</v>
      </c>
      <c r="AB11" s="21">
        <v>0.35949296366496009</v>
      </c>
      <c r="AC11" s="21">
        <v>2.0672086053532799E-2</v>
      </c>
      <c r="AD11" s="21">
        <v>0.2235694860296428</v>
      </c>
      <c r="AE11" s="21">
        <v>0</v>
      </c>
      <c r="AG11" s="21">
        <v>0.24310134020043001</v>
      </c>
      <c r="AH11" s="21">
        <v>0.17278371073333099</v>
      </c>
      <c r="AI11" s="21">
        <v>0.30219448152767903</v>
      </c>
      <c r="AJ11" s="21">
        <v>0.26907847365659637</v>
      </c>
      <c r="AK11" s="21">
        <v>0.31517480208226167</v>
      </c>
      <c r="AL11" s="21">
        <v>0</v>
      </c>
      <c r="AM11" s="21">
        <v>2.0592831795433839E-2</v>
      </c>
    </row>
    <row r="12" spans="2:41" ht="158" customHeight="1" x14ac:dyDescent="0.2">
      <c r="B12" s="23" t="s">
        <v>63</v>
      </c>
      <c r="C12" s="21">
        <v>0.22960850809386099</v>
      </c>
      <c r="D12" s="21">
        <v>8.8468321633409161E-2</v>
      </c>
      <c r="E12" s="21">
        <v>0.24257770653481039</v>
      </c>
      <c r="F12" s="21">
        <v>0.2319196201659991</v>
      </c>
      <c r="G12" s="21">
        <v>0.23515371141507399</v>
      </c>
      <c r="H12" s="21">
        <v>0.18522707551981429</v>
      </c>
      <c r="I12" s="21">
        <v>0.30957617475228721</v>
      </c>
      <c r="K12" s="21">
        <v>0.2471997367687549</v>
      </c>
      <c r="L12" s="21">
        <v>0.21541331826744939</v>
      </c>
      <c r="N12" s="21">
        <v>0.32386234835800598</v>
      </c>
      <c r="O12" s="21">
        <v>0.29889400592028259</v>
      </c>
      <c r="P12" s="21">
        <v>0.33018586462141197</v>
      </c>
      <c r="Q12" s="21">
        <v>0.14242257625128901</v>
      </c>
      <c r="R12" s="21">
        <v>0.25577227513995288</v>
      </c>
      <c r="S12" s="21">
        <v>0.1642969271632248</v>
      </c>
      <c r="T12" s="21">
        <v>0.23054766145687119</v>
      </c>
      <c r="U12" s="21">
        <v>0.1316886951049398</v>
      </c>
      <c r="W12" s="21">
        <v>0.45250055570184228</v>
      </c>
      <c r="X12" s="21">
        <v>0.31670990148763439</v>
      </c>
      <c r="Y12" s="21">
        <v>0.24360544849543339</v>
      </c>
      <c r="Z12" s="21">
        <v>0.25649368015457119</v>
      </c>
      <c r="AA12" s="21">
        <v>0.2013689436682784</v>
      </c>
      <c r="AB12" s="21">
        <v>0.1493750534540193</v>
      </c>
      <c r="AC12" s="21">
        <v>7.7466596580360494E-2</v>
      </c>
      <c r="AD12" s="21">
        <v>0.19255105557133079</v>
      </c>
      <c r="AE12" s="21">
        <v>0.57343061508044413</v>
      </c>
      <c r="AG12" s="21">
        <v>0.16216621074208579</v>
      </c>
      <c r="AH12" s="21">
        <v>0.1097955803358802</v>
      </c>
      <c r="AI12" s="21">
        <v>0.37668364482742678</v>
      </c>
      <c r="AJ12" s="21">
        <v>0.48750028140829049</v>
      </c>
      <c r="AK12" s="21">
        <v>0.15558539294473489</v>
      </c>
      <c r="AL12" s="21">
        <v>0</v>
      </c>
      <c r="AM12" s="21">
        <v>0</v>
      </c>
    </row>
    <row r="13" spans="2:41" ht="144" customHeight="1" x14ac:dyDescent="0.2">
      <c r="B13" s="23" t="s">
        <v>64</v>
      </c>
      <c r="C13" s="21">
        <v>3.9931914451106262E-2</v>
      </c>
      <c r="D13" s="21">
        <v>0</v>
      </c>
      <c r="E13" s="21">
        <v>4.5791211510023612E-2</v>
      </c>
      <c r="F13" s="21">
        <v>8.807650142866448E-2</v>
      </c>
      <c r="G13" s="21">
        <v>4.5848227751506057E-2</v>
      </c>
      <c r="H13" s="21">
        <v>2.9828694386147211E-2</v>
      </c>
      <c r="I13" s="21">
        <v>2.241212021181228E-2</v>
      </c>
      <c r="K13" s="21">
        <v>4.4502077729238379E-2</v>
      </c>
      <c r="L13" s="21">
        <v>3.6045409696550387E-2</v>
      </c>
      <c r="N13" s="21">
        <v>5.8267559019322082E-2</v>
      </c>
      <c r="O13" s="21">
        <v>3.1083124190322341E-2</v>
      </c>
      <c r="P13" s="21">
        <v>5.0914475531524797E-2</v>
      </c>
      <c r="Q13" s="21">
        <v>0.1883872053679535</v>
      </c>
      <c r="R13" s="21">
        <v>7.9315074857033027E-2</v>
      </c>
      <c r="S13" s="21">
        <v>3.2646749342979883E-2</v>
      </c>
      <c r="T13" s="21">
        <v>0</v>
      </c>
      <c r="U13" s="21">
        <v>1.294452712178416E-2</v>
      </c>
      <c r="W13" s="21">
        <v>4.2182016473666178E-2</v>
      </c>
      <c r="X13" s="21">
        <v>4.0482706253842829E-2</v>
      </c>
      <c r="Y13" s="21">
        <v>2.9029888518714009E-2</v>
      </c>
      <c r="Z13" s="21">
        <v>2.325772632924037E-2</v>
      </c>
      <c r="AA13" s="21">
        <v>6.9824509266405821E-2</v>
      </c>
      <c r="AB13" s="21">
        <v>4.3094484480146251E-2</v>
      </c>
      <c r="AC13" s="21">
        <v>0</v>
      </c>
      <c r="AD13" s="21">
        <v>0</v>
      </c>
      <c r="AE13" s="21">
        <v>0.164704696005775</v>
      </c>
      <c r="AG13" s="21">
        <v>2.3887697957678179E-2</v>
      </c>
      <c r="AH13" s="21">
        <v>9.4012885561142231E-3</v>
      </c>
      <c r="AI13" s="21">
        <v>5.7526096352704927E-2</v>
      </c>
      <c r="AJ13" s="21">
        <v>0.1119696257104351</v>
      </c>
      <c r="AK13" s="21">
        <v>7.7546658753825373E-3</v>
      </c>
      <c r="AL13" s="21">
        <v>0.64909813749544965</v>
      </c>
      <c r="AM13" s="21">
        <v>0</v>
      </c>
    </row>
    <row r="14" spans="2:41" ht="19" customHeight="1" x14ac:dyDescent="0.2">
      <c r="B14" s="23" t="s">
        <v>65</v>
      </c>
      <c r="C14" s="21">
        <v>1.8220655476096491E-2</v>
      </c>
      <c r="D14" s="21">
        <v>0.1017431895996702</v>
      </c>
      <c r="E14" s="21">
        <v>2.282361794054126E-2</v>
      </c>
      <c r="F14" s="21">
        <v>1.9651333635450959E-2</v>
      </c>
      <c r="G14" s="21">
        <v>0</v>
      </c>
      <c r="H14" s="21">
        <v>0</v>
      </c>
      <c r="I14" s="21">
        <v>0</v>
      </c>
      <c r="K14" s="21">
        <v>1.5564384674554E-2</v>
      </c>
      <c r="L14" s="21">
        <v>2.0896865478774999E-2</v>
      </c>
      <c r="N14" s="21">
        <v>0</v>
      </c>
      <c r="O14" s="21">
        <v>3.7867098931545301E-2</v>
      </c>
      <c r="P14" s="21">
        <v>0</v>
      </c>
      <c r="Q14" s="21">
        <v>0</v>
      </c>
      <c r="R14" s="21">
        <v>0</v>
      </c>
      <c r="S14" s="21">
        <v>0</v>
      </c>
      <c r="T14" s="21">
        <v>0.17738711971313509</v>
      </c>
      <c r="U14" s="21">
        <v>9.8415942779837076E-3</v>
      </c>
      <c r="W14" s="21">
        <v>0</v>
      </c>
      <c r="X14" s="21">
        <v>4.9318164845483528E-2</v>
      </c>
      <c r="Y14" s="21">
        <v>0</v>
      </c>
      <c r="Z14" s="21">
        <v>0</v>
      </c>
      <c r="AA14" s="21">
        <v>0</v>
      </c>
      <c r="AB14" s="21">
        <v>0</v>
      </c>
      <c r="AC14" s="21">
        <v>0</v>
      </c>
      <c r="AD14" s="21">
        <v>9.9602316192682658E-2</v>
      </c>
      <c r="AE14" s="21">
        <v>0</v>
      </c>
      <c r="AG14" s="21">
        <v>1.157124913542212E-2</v>
      </c>
      <c r="AH14" s="21">
        <v>0</v>
      </c>
      <c r="AI14" s="21">
        <v>0</v>
      </c>
      <c r="AJ14" s="21">
        <v>0</v>
      </c>
      <c r="AK14" s="21">
        <v>4.7342931640871853E-2</v>
      </c>
      <c r="AL14" s="21">
        <v>0</v>
      </c>
      <c r="AM14" s="21">
        <v>0.1086802649661928</v>
      </c>
    </row>
    <row r="15" spans="2:41" ht="32" customHeight="1" x14ac:dyDescent="0.2">
      <c r="B15" s="23" t="s">
        <v>66</v>
      </c>
      <c r="C15" s="21">
        <v>4.8389994354412656E-3</v>
      </c>
      <c r="D15" s="21">
        <v>0</v>
      </c>
      <c r="E15" s="21">
        <v>1.6384999402567931E-2</v>
      </c>
      <c r="F15" s="21">
        <v>6.0126416463513552E-3</v>
      </c>
      <c r="G15" s="21">
        <v>6.7995972259706607E-3</v>
      </c>
      <c r="H15" s="21">
        <v>0</v>
      </c>
      <c r="I15" s="21">
        <v>0</v>
      </c>
      <c r="K15" s="21">
        <v>0</v>
      </c>
      <c r="L15" s="21">
        <v>9.4287313914608508E-3</v>
      </c>
      <c r="N15" s="21">
        <v>0</v>
      </c>
      <c r="O15" s="21">
        <v>5.561077710041505E-3</v>
      </c>
      <c r="P15" s="21">
        <v>0</v>
      </c>
      <c r="Q15" s="21">
        <v>0</v>
      </c>
      <c r="R15" s="21">
        <v>1.3781976525952609E-2</v>
      </c>
      <c r="S15" s="21">
        <v>3.6654096199859459E-3</v>
      </c>
      <c r="T15" s="21">
        <v>2.4683320184785081E-2</v>
      </c>
      <c r="U15" s="21">
        <v>0</v>
      </c>
      <c r="W15" s="21">
        <v>0</v>
      </c>
      <c r="X15" s="21">
        <v>0</v>
      </c>
      <c r="Y15" s="21">
        <v>0</v>
      </c>
      <c r="Z15" s="21">
        <v>0</v>
      </c>
      <c r="AA15" s="21">
        <v>1.7044022777673262E-2</v>
      </c>
      <c r="AB15" s="21">
        <v>7.8785928950036305E-3</v>
      </c>
      <c r="AC15" s="21">
        <v>0</v>
      </c>
      <c r="AD15" s="21">
        <v>0</v>
      </c>
      <c r="AE15" s="21">
        <v>0</v>
      </c>
      <c r="AG15" s="21">
        <v>2.079111140716355E-2</v>
      </c>
      <c r="AH15" s="21">
        <v>0</v>
      </c>
      <c r="AI15" s="21">
        <v>0</v>
      </c>
      <c r="AJ15" s="21">
        <v>0</v>
      </c>
      <c r="AK15" s="21">
        <v>7.3378312980322746E-3</v>
      </c>
      <c r="AL15" s="21">
        <v>0</v>
      </c>
      <c r="AM15" s="21">
        <v>0</v>
      </c>
    </row>
    <row r="16" spans="2:41" ht="32" customHeight="1" x14ac:dyDescent="0.2">
      <c r="B16" s="23" t="s">
        <v>67</v>
      </c>
      <c r="C16" s="21">
        <v>4.6698620151080013E-2</v>
      </c>
      <c r="D16" s="21">
        <v>0</v>
      </c>
      <c r="E16" s="21">
        <v>1.1594623389917369E-2</v>
      </c>
      <c r="F16" s="21">
        <v>0</v>
      </c>
      <c r="G16" s="21">
        <v>0</v>
      </c>
      <c r="H16" s="21">
        <v>1.244801733831111E-2</v>
      </c>
      <c r="I16" s="21">
        <v>0.17997671149996711</v>
      </c>
      <c r="K16" s="21">
        <v>3.1833475375525243E-2</v>
      </c>
      <c r="L16" s="21">
        <v>6.1118665805691953E-2</v>
      </c>
      <c r="N16" s="21">
        <v>9.2147995274228275E-2</v>
      </c>
      <c r="O16" s="21">
        <v>6.584733655953795E-2</v>
      </c>
      <c r="P16" s="21">
        <v>7.5525969747400237E-2</v>
      </c>
      <c r="Q16" s="21">
        <v>0</v>
      </c>
      <c r="R16" s="21">
        <v>2.924036728750045E-2</v>
      </c>
      <c r="S16" s="21">
        <v>2.910573970081605E-2</v>
      </c>
      <c r="T16" s="21">
        <v>0</v>
      </c>
      <c r="U16" s="21">
        <v>4.0465433606028202E-2</v>
      </c>
      <c r="W16" s="21">
        <v>0.1183878683405265</v>
      </c>
      <c r="X16" s="21">
        <v>6.6432334327265211E-2</v>
      </c>
      <c r="Y16" s="21">
        <v>2.3128125868813309E-2</v>
      </c>
      <c r="Z16" s="21">
        <v>0</v>
      </c>
      <c r="AA16" s="21">
        <v>3.3052504593206723E-2</v>
      </c>
      <c r="AB16" s="21">
        <v>3.5401799828438947E-2</v>
      </c>
      <c r="AC16" s="21">
        <v>6.7693859899247463E-2</v>
      </c>
      <c r="AD16" s="21">
        <v>4.4594619424474777E-2</v>
      </c>
      <c r="AE16" s="21">
        <v>0</v>
      </c>
      <c r="AG16" s="21">
        <v>3.8332161402749892E-2</v>
      </c>
      <c r="AH16" s="21">
        <v>3.6400453501208872E-2</v>
      </c>
      <c r="AI16" s="21">
        <v>3.6192540967508929E-2</v>
      </c>
      <c r="AJ16" s="21">
        <v>2.0962240118787601E-2</v>
      </c>
      <c r="AK16" s="21">
        <v>5.0473628904079901E-2</v>
      </c>
      <c r="AL16" s="21">
        <v>0</v>
      </c>
      <c r="AM16" s="21">
        <v>0.18056575002905181</v>
      </c>
    </row>
    <row r="17" spans="2:39" ht="32" customHeight="1" x14ac:dyDescent="0.2">
      <c r="B17" s="23" t="s">
        <v>68</v>
      </c>
      <c r="C17" s="21">
        <v>3.1518641266233383E-2</v>
      </c>
      <c r="D17" s="21">
        <v>0</v>
      </c>
      <c r="E17" s="21">
        <v>3.4783870169752117E-2</v>
      </c>
      <c r="F17" s="21">
        <v>4.0240537396179978E-2</v>
      </c>
      <c r="G17" s="21">
        <v>5.6042044759911432E-2</v>
      </c>
      <c r="H17" s="21">
        <v>6.3097072841026156E-2</v>
      </c>
      <c r="I17" s="21">
        <v>0</v>
      </c>
      <c r="K17" s="21">
        <v>3.566536966187512E-2</v>
      </c>
      <c r="L17" s="21">
        <v>2.7944753139714829E-2</v>
      </c>
      <c r="N17" s="21">
        <v>0</v>
      </c>
      <c r="O17" s="21">
        <v>8.0552551755959587E-3</v>
      </c>
      <c r="P17" s="21">
        <v>0</v>
      </c>
      <c r="Q17" s="21">
        <v>0</v>
      </c>
      <c r="R17" s="21">
        <v>0</v>
      </c>
      <c r="S17" s="21">
        <v>5.5786564502419901E-2</v>
      </c>
      <c r="T17" s="21">
        <v>9.7009864637271959E-2</v>
      </c>
      <c r="U17" s="21">
        <v>6.5931214652979325E-2</v>
      </c>
      <c r="W17" s="21">
        <v>2.7924612353475441E-2</v>
      </c>
      <c r="X17" s="21">
        <v>5.2455880412260536E-3</v>
      </c>
      <c r="Y17" s="21">
        <v>0</v>
      </c>
      <c r="Z17" s="21">
        <v>0</v>
      </c>
      <c r="AA17" s="21">
        <v>1.2060972374849349E-2</v>
      </c>
      <c r="AB17" s="21">
        <v>6.0545865152513638E-2</v>
      </c>
      <c r="AC17" s="21">
        <v>6.1057201935765887E-2</v>
      </c>
      <c r="AD17" s="21">
        <v>6.0984921612804409E-2</v>
      </c>
      <c r="AE17" s="21">
        <v>0</v>
      </c>
      <c r="AG17" s="21">
        <v>3.0570979961890211E-2</v>
      </c>
      <c r="AH17" s="21">
        <v>5.5981307373569253E-2</v>
      </c>
      <c r="AI17" s="21">
        <v>0</v>
      </c>
      <c r="AJ17" s="21">
        <v>0</v>
      </c>
      <c r="AK17" s="21">
        <v>5.1949971885390932E-2</v>
      </c>
      <c r="AL17" s="21">
        <v>0</v>
      </c>
      <c r="AM17" s="21">
        <v>6.8523202304267256E-2</v>
      </c>
    </row>
    <row r="18" spans="2:39" ht="32" customHeight="1" x14ac:dyDescent="0.2">
      <c r="B18" s="23" t="s">
        <v>69</v>
      </c>
      <c r="C18" s="21">
        <v>6.790546662234438E-3</v>
      </c>
      <c r="D18" s="21">
        <v>0</v>
      </c>
      <c r="E18" s="21">
        <v>8.1924997012839673E-3</v>
      </c>
      <c r="F18" s="21">
        <v>6.0126416463513552E-3</v>
      </c>
      <c r="G18" s="21">
        <v>1.359919445194132E-2</v>
      </c>
      <c r="H18" s="21">
        <v>1.4218266042967651E-2</v>
      </c>
      <c r="I18" s="21">
        <v>0</v>
      </c>
      <c r="K18" s="21">
        <v>2.6731504979693932E-3</v>
      </c>
      <c r="L18" s="21">
        <v>1.072277155529042E-2</v>
      </c>
      <c r="N18" s="21">
        <v>0</v>
      </c>
      <c r="O18" s="21">
        <v>4.1200593965691999E-3</v>
      </c>
      <c r="P18" s="21">
        <v>0</v>
      </c>
      <c r="Q18" s="21">
        <v>0</v>
      </c>
      <c r="R18" s="21">
        <v>1.041395365210071E-2</v>
      </c>
      <c r="S18" s="21">
        <v>8.1779038651583532E-3</v>
      </c>
      <c r="T18" s="21">
        <v>2.4129560223688711E-2</v>
      </c>
      <c r="U18" s="21">
        <v>9.5363654393830904E-3</v>
      </c>
      <c r="W18" s="21">
        <v>0</v>
      </c>
      <c r="X18" s="21">
        <v>0</v>
      </c>
      <c r="Y18" s="21">
        <v>0</v>
      </c>
      <c r="Z18" s="21">
        <v>0</v>
      </c>
      <c r="AA18" s="21">
        <v>1.275315145744493E-2</v>
      </c>
      <c r="AB18" s="21">
        <v>8.875582661639252E-3</v>
      </c>
      <c r="AC18" s="21">
        <v>1.155415815708472E-2</v>
      </c>
      <c r="AD18" s="21">
        <v>1.566982568917967E-2</v>
      </c>
      <c r="AE18" s="21">
        <v>0</v>
      </c>
      <c r="AG18" s="21">
        <v>8.3281190127006081E-3</v>
      </c>
      <c r="AH18" s="21">
        <v>1.4344535215880279E-2</v>
      </c>
      <c r="AI18" s="21">
        <v>0</v>
      </c>
      <c r="AJ18" s="21">
        <v>0</v>
      </c>
      <c r="AK18" s="21">
        <v>0</v>
      </c>
      <c r="AL18" s="21">
        <v>0</v>
      </c>
      <c r="AM18" s="21">
        <v>3.4412109045240717E-2</v>
      </c>
    </row>
    <row r="19" spans="2:39" ht="19" customHeight="1" x14ac:dyDescent="0.2">
      <c r="B19" s="23" t="s">
        <v>70</v>
      </c>
      <c r="C19" s="21">
        <v>1.7021387223433041E-3</v>
      </c>
      <c r="D19" s="21">
        <v>0</v>
      </c>
      <c r="E19" s="21">
        <v>0</v>
      </c>
      <c r="F19" s="21">
        <v>9.9814390219514961E-3</v>
      </c>
      <c r="G19" s="21">
        <v>0</v>
      </c>
      <c r="H19" s="21">
        <v>0</v>
      </c>
      <c r="I19" s="21">
        <v>0</v>
      </c>
      <c r="K19" s="21">
        <v>0</v>
      </c>
      <c r="L19" s="21">
        <v>3.316596543995231E-3</v>
      </c>
      <c r="N19" s="21">
        <v>0</v>
      </c>
      <c r="O19" s="21">
        <v>0</v>
      </c>
      <c r="P19" s="21">
        <v>0</v>
      </c>
      <c r="Q19" s="21">
        <v>0</v>
      </c>
      <c r="R19" s="21">
        <v>0</v>
      </c>
      <c r="S19" s="21">
        <v>0</v>
      </c>
      <c r="T19" s="21">
        <v>4.0976174828786668E-2</v>
      </c>
      <c r="U19" s="21">
        <v>0</v>
      </c>
      <c r="W19" s="21">
        <v>0</v>
      </c>
      <c r="X19" s="21">
        <v>0</v>
      </c>
      <c r="Y19" s="21">
        <v>0</v>
      </c>
      <c r="Z19" s="21">
        <v>0</v>
      </c>
      <c r="AA19" s="21">
        <v>1.048128332285698E-2</v>
      </c>
      <c r="AB19" s="21">
        <v>0</v>
      </c>
      <c r="AC19" s="21">
        <v>0</v>
      </c>
      <c r="AD19" s="21">
        <v>0</v>
      </c>
      <c r="AE19" s="21">
        <v>0</v>
      </c>
      <c r="AG19" s="21">
        <v>0</v>
      </c>
      <c r="AH19" s="21">
        <v>0</v>
      </c>
      <c r="AI19" s="21">
        <v>0</v>
      </c>
      <c r="AJ19" s="21">
        <v>0</v>
      </c>
      <c r="AK19" s="21">
        <v>9.0248516812300242E-3</v>
      </c>
      <c r="AL19" s="21">
        <v>0</v>
      </c>
      <c r="AM19" s="21">
        <v>0</v>
      </c>
    </row>
    <row r="21" spans="2:39" x14ac:dyDescent="0.2">
      <c r="B21" t="s">
        <v>267</v>
      </c>
    </row>
    <row r="22" spans="2:39" x14ac:dyDescent="0.2">
      <c r="B22" t="s">
        <v>11</v>
      </c>
    </row>
    <row r="24" spans="2:39" x14ac:dyDescent="0.2">
      <c r="B24"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O30"/>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72</v>
      </c>
      <c r="C9" s="21">
        <v>2.974401871131525E-2</v>
      </c>
      <c r="D9" s="21">
        <v>0.1017431895996702</v>
      </c>
      <c r="E9" s="21">
        <v>5.6660797731335283E-2</v>
      </c>
      <c r="F9" s="21">
        <v>1.6927457290476629E-2</v>
      </c>
      <c r="G9" s="21">
        <v>6.7995972259706607E-3</v>
      </c>
      <c r="H9" s="21">
        <v>1.4218266042967651E-2</v>
      </c>
      <c r="I9" s="21">
        <v>1.2365843582085629E-2</v>
      </c>
      <c r="K9" s="21">
        <v>3.122264319074201E-2</v>
      </c>
      <c r="L9" s="21">
        <v>2.8656046029157611E-2</v>
      </c>
      <c r="N9" s="21">
        <v>0</v>
      </c>
      <c r="O9" s="21">
        <v>3.3993331301058007E-2</v>
      </c>
      <c r="P9" s="21">
        <v>0</v>
      </c>
      <c r="Q9" s="21">
        <v>0</v>
      </c>
      <c r="R9" s="21">
        <v>0</v>
      </c>
      <c r="S9" s="21">
        <v>0</v>
      </c>
      <c r="T9" s="21">
        <v>0.33050860544442018</v>
      </c>
      <c r="U9" s="21">
        <v>5.2059132708891682E-2</v>
      </c>
      <c r="W9" s="21">
        <v>0</v>
      </c>
      <c r="X9" s="21">
        <v>2.9166085027505451E-2</v>
      </c>
      <c r="Y9" s="21">
        <v>0</v>
      </c>
      <c r="Z9" s="21">
        <v>0</v>
      </c>
      <c r="AA9" s="21">
        <v>1.7775139977998719E-2</v>
      </c>
      <c r="AB9" s="21">
        <v>0</v>
      </c>
      <c r="AC9" s="21">
        <v>0.1335141734508038</v>
      </c>
      <c r="AD9" s="21">
        <v>0.1098482099543637</v>
      </c>
      <c r="AE9" s="21">
        <v>0</v>
      </c>
      <c r="AG9" s="21">
        <v>1.416464428992481E-2</v>
      </c>
      <c r="AH9" s="21">
        <v>3.3301464625534238E-2</v>
      </c>
      <c r="AI9" s="21">
        <v>1.539617837721982E-2</v>
      </c>
      <c r="AJ9" s="21">
        <v>0</v>
      </c>
      <c r="AK9" s="21">
        <v>2.9548947936046729E-2</v>
      </c>
      <c r="AL9" s="21">
        <v>0</v>
      </c>
      <c r="AM9" s="21">
        <v>0.16741116841010301</v>
      </c>
    </row>
    <row r="10" spans="2:41" ht="19" customHeight="1" x14ac:dyDescent="0.2">
      <c r="B10" s="23" t="s">
        <v>73</v>
      </c>
      <c r="C10" s="21">
        <v>2.6489162689862431E-2</v>
      </c>
      <c r="D10" s="21">
        <v>6.2860976266608581E-2</v>
      </c>
      <c r="E10" s="21">
        <v>2.7796808372838561E-2</v>
      </c>
      <c r="F10" s="21">
        <v>2.668068673926061E-2</v>
      </c>
      <c r="G10" s="21">
        <v>3.2040292279230921E-2</v>
      </c>
      <c r="H10" s="21">
        <v>1.5988514747624191E-2</v>
      </c>
      <c r="I10" s="21">
        <v>1.2365843582085629E-2</v>
      </c>
      <c r="K10" s="21">
        <v>2.586159177000363E-2</v>
      </c>
      <c r="L10" s="21">
        <v>2.7344892408638272E-2</v>
      </c>
      <c r="N10" s="21">
        <v>0</v>
      </c>
      <c r="O10" s="21">
        <v>2.5106020722401971E-2</v>
      </c>
      <c r="P10" s="21">
        <v>0</v>
      </c>
      <c r="Q10" s="21">
        <v>0</v>
      </c>
      <c r="R10" s="21">
        <v>2.1351661495549162E-2</v>
      </c>
      <c r="S10" s="21">
        <v>5.0474127108730477E-2</v>
      </c>
      <c r="T10" s="21">
        <v>0</v>
      </c>
      <c r="U10" s="21">
        <v>2.547278862223238E-2</v>
      </c>
      <c r="W10" s="21">
        <v>4.1861834668362179E-2</v>
      </c>
      <c r="X10" s="21">
        <v>1.0088855374951321E-2</v>
      </c>
      <c r="Y10" s="21">
        <v>0</v>
      </c>
      <c r="Z10" s="21">
        <v>0</v>
      </c>
      <c r="AA10" s="21">
        <v>3.5190178878207239E-2</v>
      </c>
      <c r="AB10" s="21">
        <v>4.6461555873995711E-2</v>
      </c>
      <c r="AC10" s="21">
        <v>2.6659741465718749E-2</v>
      </c>
      <c r="AD10" s="21">
        <v>1.566982568917967E-2</v>
      </c>
      <c r="AE10" s="21">
        <v>0</v>
      </c>
      <c r="AG10" s="21">
        <v>8.3281190127006081E-3</v>
      </c>
      <c r="AH10" s="21">
        <v>7.4091491409744872E-2</v>
      </c>
      <c r="AI10" s="21">
        <v>1.357017003104289E-2</v>
      </c>
      <c r="AJ10" s="21">
        <v>0</v>
      </c>
      <c r="AK10" s="21">
        <v>2.6546857402452731E-2</v>
      </c>
      <c r="AL10" s="21">
        <v>0</v>
      </c>
      <c r="AM10" s="21">
        <v>1.8988294138853549E-2</v>
      </c>
    </row>
    <row r="11" spans="2:41" ht="19" customHeight="1" x14ac:dyDescent="0.2">
      <c r="B11" s="23" t="s">
        <v>74</v>
      </c>
      <c r="C11" s="21">
        <v>5.5068136948200251E-2</v>
      </c>
      <c r="D11" s="21">
        <v>7.7285501298835449E-2</v>
      </c>
      <c r="E11" s="21">
        <v>4.3965950008960017E-2</v>
      </c>
      <c r="F11" s="21">
        <v>5.7062767049240889E-2</v>
      </c>
      <c r="G11" s="21">
        <v>3.7690021590597277E-2</v>
      </c>
      <c r="H11" s="21">
        <v>7.5675258555820205E-2</v>
      </c>
      <c r="I11" s="21">
        <v>4.8684883490803049E-2</v>
      </c>
      <c r="K11" s="21">
        <v>6.1835716359467281E-2</v>
      </c>
      <c r="L11" s="21">
        <v>4.9271999827011928E-2</v>
      </c>
      <c r="N11" s="21">
        <v>0.16747476544790449</v>
      </c>
      <c r="O11" s="21">
        <v>4.9195048492908552E-2</v>
      </c>
      <c r="P11" s="21">
        <v>3.9561661557594739E-2</v>
      </c>
      <c r="Q11" s="21">
        <v>9.1904683068362664E-2</v>
      </c>
      <c r="R11" s="21">
        <v>0</v>
      </c>
      <c r="S11" s="21">
        <v>3.7854846095373422E-2</v>
      </c>
      <c r="T11" s="21">
        <v>4.0976174828786668E-2</v>
      </c>
      <c r="U11" s="21">
        <v>7.2195622116992486E-2</v>
      </c>
      <c r="W11" s="21">
        <v>0.1326042946136268</v>
      </c>
      <c r="X11" s="21">
        <v>2.840400146996663E-2</v>
      </c>
      <c r="Y11" s="21">
        <v>0</v>
      </c>
      <c r="Z11" s="21">
        <v>6.1916354757531947E-2</v>
      </c>
      <c r="AA11" s="21">
        <v>4.2194503283190993E-2</v>
      </c>
      <c r="AB11" s="21">
        <v>4.396979602348295E-2</v>
      </c>
      <c r="AC11" s="21">
        <v>0.1554731537366755</v>
      </c>
      <c r="AD11" s="21">
        <v>5.0478576476929271E-2</v>
      </c>
      <c r="AE11" s="21">
        <v>0</v>
      </c>
      <c r="AG11" s="21">
        <v>6.6393396066706856E-2</v>
      </c>
      <c r="AH11" s="21">
        <v>8.3734584183020239E-2</v>
      </c>
      <c r="AI11" s="21">
        <v>7.8262958962861222E-3</v>
      </c>
      <c r="AJ11" s="21">
        <v>3.9267198018332901E-2</v>
      </c>
      <c r="AK11" s="21">
        <v>7.788057371547627E-2</v>
      </c>
      <c r="AL11" s="21">
        <v>0</v>
      </c>
      <c r="AM11" s="21">
        <v>6.2119893379847177E-2</v>
      </c>
    </row>
    <row r="12" spans="2:41" ht="19" customHeight="1" x14ac:dyDescent="0.2">
      <c r="B12" s="23" t="s">
        <v>75</v>
      </c>
      <c r="C12" s="21">
        <v>7.6484488473942402E-2</v>
      </c>
      <c r="D12" s="21">
        <v>0.13681993423512759</v>
      </c>
      <c r="E12" s="21">
        <v>6.0129659182458828E-2</v>
      </c>
      <c r="F12" s="21">
        <v>2.7153887776577141E-2</v>
      </c>
      <c r="G12" s="21">
        <v>6.8841885528781302E-2</v>
      </c>
      <c r="H12" s="21">
        <v>6.7644231136406344E-2</v>
      </c>
      <c r="I12" s="21">
        <v>0.10698707419305831</v>
      </c>
      <c r="K12" s="21">
        <v>3.8008160479183747E-2</v>
      </c>
      <c r="L12" s="21">
        <v>0.11336164692309431</v>
      </c>
      <c r="N12" s="21">
        <v>7.7381247270614142E-2</v>
      </c>
      <c r="O12" s="21">
        <v>4.469156063383959E-2</v>
      </c>
      <c r="P12" s="21">
        <v>0.156244663725887</v>
      </c>
      <c r="Q12" s="21">
        <v>8.7972434611167757E-2</v>
      </c>
      <c r="R12" s="21">
        <v>8.7337572992339477E-2</v>
      </c>
      <c r="S12" s="21">
        <v>5.7920759172211997E-2</v>
      </c>
      <c r="T12" s="21">
        <v>0</v>
      </c>
      <c r="U12" s="21">
        <v>0.1438187704704133</v>
      </c>
      <c r="W12" s="21">
        <v>0.1273407839873397</v>
      </c>
      <c r="X12" s="21">
        <v>2.5534496617560749E-2</v>
      </c>
      <c r="Y12" s="21">
        <v>0.1553872202245479</v>
      </c>
      <c r="Z12" s="21">
        <v>0.14449718130794481</v>
      </c>
      <c r="AA12" s="21">
        <v>7.6563321574022083E-2</v>
      </c>
      <c r="AB12" s="21">
        <v>6.6675105486228917E-2</v>
      </c>
      <c r="AC12" s="21">
        <v>0.1278735840914994</v>
      </c>
      <c r="AD12" s="21">
        <v>0</v>
      </c>
      <c r="AE12" s="21">
        <v>0.19295119073119249</v>
      </c>
      <c r="AG12" s="21">
        <v>4.6008564884165798E-2</v>
      </c>
      <c r="AH12" s="21">
        <v>9.2243345383080794E-2</v>
      </c>
      <c r="AI12" s="21">
        <v>7.9578849365941187E-2</v>
      </c>
      <c r="AJ12" s="21">
        <v>1.2170697459389319E-2</v>
      </c>
      <c r="AK12" s="21">
        <v>0.10573730104519979</v>
      </c>
      <c r="AL12" s="21">
        <v>0</v>
      </c>
      <c r="AM12" s="21">
        <v>0.15056818456548171</v>
      </c>
    </row>
    <row r="13" spans="2:41" ht="19" customHeight="1" x14ac:dyDescent="0.2">
      <c r="B13" s="23" t="s">
        <v>76</v>
      </c>
      <c r="C13" s="21">
        <v>8.2317428627749101E-2</v>
      </c>
      <c r="D13" s="21">
        <v>6.1368896230282161E-2</v>
      </c>
      <c r="E13" s="21">
        <v>3.9954987776419572E-2</v>
      </c>
      <c r="F13" s="21">
        <v>5.2661965399134668E-2</v>
      </c>
      <c r="G13" s="21">
        <v>0.1069286173936532</v>
      </c>
      <c r="H13" s="21">
        <v>0.16407147231336849</v>
      </c>
      <c r="I13" s="21">
        <v>7.1915716910818814E-2</v>
      </c>
      <c r="K13" s="21">
        <v>4.9320425574897117E-2</v>
      </c>
      <c r="L13" s="21">
        <v>0.1141114549954842</v>
      </c>
      <c r="N13" s="21">
        <v>0.13871239801227739</v>
      </c>
      <c r="O13" s="21">
        <v>6.6234855254167238E-2</v>
      </c>
      <c r="P13" s="21">
        <v>0.1330175000773641</v>
      </c>
      <c r="Q13" s="21">
        <v>6.2795735122651172E-2</v>
      </c>
      <c r="R13" s="21">
        <v>7.4364610670549405E-2</v>
      </c>
      <c r="S13" s="21">
        <v>7.6661804788759294E-2</v>
      </c>
      <c r="T13" s="21">
        <v>0.1267561352623377</v>
      </c>
      <c r="U13" s="21">
        <v>5.934212130988703E-2</v>
      </c>
      <c r="W13" s="21">
        <v>1.7332099501901059E-2</v>
      </c>
      <c r="X13" s="21">
        <v>0.10000446138706209</v>
      </c>
      <c r="Y13" s="21">
        <v>0.15409850379998469</v>
      </c>
      <c r="Z13" s="21">
        <v>3.3330197586408442E-2</v>
      </c>
      <c r="AA13" s="21">
        <v>6.6238539665689614E-2</v>
      </c>
      <c r="AB13" s="21">
        <v>7.9051047163918392E-2</v>
      </c>
      <c r="AC13" s="21">
        <v>8.2808497110417448E-2</v>
      </c>
      <c r="AD13" s="21">
        <v>0.1073671494859236</v>
      </c>
      <c r="AE13" s="21">
        <v>0.16456023304325429</v>
      </c>
      <c r="AG13" s="21">
        <v>0.15858519857083189</v>
      </c>
      <c r="AH13" s="21">
        <v>0.12656383271413979</v>
      </c>
      <c r="AI13" s="21">
        <v>4.9066117257261808E-2</v>
      </c>
      <c r="AJ13" s="21">
        <v>3.3883238815381717E-2</v>
      </c>
      <c r="AK13" s="21">
        <v>1.6173514543484421E-2</v>
      </c>
      <c r="AL13" s="21">
        <v>0</v>
      </c>
      <c r="AM13" s="21">
        <v>0.15388349162365311</v>
      </c>
    </row>
    <row r="14" spans="2:41" ht="19" customHeight="1" x14ac:dyDescent="0.2">
      <c r="B14" s="23" t="s">
        <v>77</v>
      </c>
      <c r="C14" s="21">
        <v>0.1193701476125415</v>
      </c>
      <c r="D14" s="21">
        <v>2.866060244261457E-2</v>
      </c>
      <c r="E14" s="21">
        <v>0.14510441886008191</v>
      </c>
      <c r="F14" s="21">
        <v>0.119855126638354</v>
      </c>
      <c r="G14" s="21">
        <v>0.17091045865864729</v>
      </c>
      <c r="H14" s="21">
        <v>6.3211876445168791E-2</v>
      </c>
      <c r="I14" s="21">
        <v>0.14677293911244749</v>
      </c>
      <c r="K14" s="21">
        <v>0.1090832961010115</v>
      </c>
      <c r="L14" s="21">
        <v>0.1241805006740641</v>
      </c>
      <c r="N14" s="21">
        <v>0.1077882045967926</v>
      </c>
      <c r="O14" s="21">
        <v>0.123159861760614</v>
      </c>
      <c r="P14" s="21">
        <v>7.7055249383739102E-2</v>
      </c>
      <c r="Q14" s="21">
        <v>0.13387172280540599</v>
      </c>
      <c r="R14" s="21">
        <v>0.1058919450056607</v>
      </c>
      <c r="S14" s="21">
        <v>0.16066396535893759</v>
      </c>
      <c r="T14" s="21">
        <v>7.4689275744037331E-2</v>
      </c>
      <c r="U14" s="21">
        <v>7.7515262465983212E-2</v>
      </c>
      <c r="W14" s="21">
        <v>0.10263996234709009</v>
      </c>
      <c r="X14" s="21">
        <v>0.14681306755058859</v>
      </c>
      <c r="Y14" s="21">
        <v>9.5009334635129769E-2</v>
      </c>
      <c r="Z14" s="21">
        <v>7.499515530968702E-2</v>
      </c>
      <c r="AA14" s="21">
        <v>0.1082590450354914</v>
      </c>
      <c r="AB14" s="21">
        <v>0.15261571721990691</v>
      </c>
      <c r="AC14" s="21">
        <v>6.3403247606791918E-2</v>
      </c>
      <c r="AD14" s="21">
        <v>8.7247236096001587E-2</v>
      </c>
      <c r="AE14" s="21">
        <v>0.157530609980993</v>
      </c>
      <c r="AG14" s="21">
        <v>0.1720067830964217</v>
      </c>
      <c r="AH14" s="21">
        <v>8.1862978144622331E-2</v>
      </c>
      <c r="AI14" s="21">
        <v>8.0102492951143453E-2</v>
      </c>
      <c r="AJ14" s="21">
        <v>0.20761697223771541</v>
      </c>
      <c r="AK14" s="21">
        <v>8.7573834497485056E-2</v>
      </c>
      <c r="AL14" s="21">
        <v>0.2230367668236205</v>
      </c>
      <c r="AM14" s="21">
        <v>0.13008057639793091</v>
      </c>
    </row>
    <row r="15" spans="2:41" ht="19" customHeight="1" x14ac:dyDescent="0.2">
      <c r="B15" s="23" t="s">
        <v>78</v>
      </c>
      <c r="C15" s="21">
        <v>8.7116461926750891E-2</v>
      </c>
      <c r="D15" s="21">
        <v>0.21419027416662631</v>
      </c>
      <c r="E15" s="21">
        <v>0.1079850399456658</v>
      </c>
      <c r="F15" s="21">
        <v>7.1880080147756403E-2</v>
      </c>
      <c r="G15" s="21">
        <v>3.7689613304409023E-2</v>
      </c>
      <c r="H15" s="21">
        <v>0.1279149190599681</v>
      </c>
      <c r="I15" s="21">
        <v>2.9622984154480489E-2</v>
      </c>
      <c r="K15" s="21">
        <v>0.1035743672240181</v>
      </c>
      <c r="L15" s="21">
        <v>6.8522571797976523E-2</v>
      </c>
      <c r="N15" s="21">
        <v>8.7337490504314427E-2</v>
      </c>
      <c r="O15" s="21">
        <v>9.6664251937173762E-2</v>
      </c>
      <c r="P15" s="21">
        <v>2.6303967288567161E-2</v>
      </c>
      <c r="Q15" s="21">
        <v>0.18554054994877561</v>
      </c>
      <c r="R15" s="21">
        <v>5.7651263183309313E-2</v>
      </c>
      <c r="S15" s="21">
        <v>7.3288225620746481E-2</v>
      </c>
      <c r="T15" s="21">
        <v>0.23054766145687119</v>
      </c>
      <c r="U15" s="21">
        <v>8.8124310551468923E-2</v>
      </c>
      <c r="W15" s="21">
        <v>0.1078081145110201</v>
      </c>
      <c r="X15" s="21">
        <v>8.3919200515523637E-2</v>
      </c>
      <c r="Y15" s="21">
        <v>5.0840797934317589E-2</v>
      </c>
      <c r="Z15" s="21">
        <v>6.8718860050876504E-2</v>
      </c>
      <c r="AA15" s="21">
        <v>4.6145978484951042E-2</v>
      </c>
      <c r="AB15" s="21">
        <v>6.666235628207845E-2</v>
      </c>
      <c r="AC15" s="21">
        <v>7.8440970098389753E-2</v>
      </c>
      <c r="AD15" s="21">
        <v>0.20046569909166681</v>
      </c>
      <c r="AE15" s="21">
        <v>0.32025327023878541</v>
      </c>
      <c r="AG15" s="21">
        <v>9.4332877694828149E-2</v>
      </c>
      <c r="AH15" s="21">
        <v>9.3866915624774699E-2</v>
      </c>
      <c r="AI15" s="21">
        <v>6.3371859095570762E-2</v>
      </c>
      <c r="AJ15" s="21">
        <v>0.1233159951567291</v>
      </c>
      <c r="AK15" s="21">
        <v>9.0047272297785891E-2</v>
      </c>
      <c r="AL15" s="21">
        <v>0</v>
      </c>
      <c r="AM15" s="21">
        <v>4.9553826951208017E-2</v>
      </c>
    </row>
    <row r="16" spans="2:41" ht="19" customHeight="1" x14ac:dyDescent="0.2">
      <c r="B16" s="23" t="s">
        <v>79</v>
      </c>
      <c r="C16" s="21">
        <v>5.6032519314691651E-2</v>
      </c>
      <c r="D16" s="21">
        <v>0</v>
      </c>
      <c r="E16" s="21">
        <v>5.5408674362323912E-2</v>
      </c>
      <c r="F16" s="21">
        <v>7.8680543236097897E-2</v>
      </c>
      <c r="G16" s="21">
        <v>1.535322521746587E-2</v>
      </c>
      <c r="H16" s="21">
        <v>9.9693162809609173E-2</v>
      </c>
      <c r="I16" s="21">
        <v>6.249237217006532E-2</v>
      </c>
      <c r="K16" s="21">
        <v>8.2018140890299074E-2</v>
      </c>
      <c r="L16" s="21">
        <v>3.2211587488989918E-2</v>
      </c>
      <c r="N16" s="21">
        <v>7.1869000882749834E-2</v>
      </c>
      <c r="O16" s="21">
        <v>7.5053507682275908E-2</v>
      </c>
      <c r="P16" s="21">
        <v>6.9208007652970402E-2</v>
      </c>
      <c r="Q16" s="21">
        <v>8.0707507087132146E-2</v>
      </c>
      <c r="R16" s="21">
        <v>8.5402567081142328E-2</v>
      </c>
      <c r="S16" s="21">
        <v>4.1192736743999141E-2</v>
      </c>
      <c r="T16" s="21">
        <v>0</v>
      </c>
      <c r="U16" s="21">
        <v>2.853562527701816E-2</v>
      </c>
      <c r="W16" s="21">
        <v>7.2428666139012124E-2</v>
      </c>
      <c r="X16" s="21">
        <v>4.820318436669372E-2</v>
      </c>
      <c r="Y16" s="21">
        <v>8.5333663976425847E-2</v>
      </c>
      <c r="Z16" s="21">
        <v>2.9891729253292299E-2</v>
      </c>
      <c r="AA16" s="21">
        <v>0.1055714259467027</v>
      </c>
      <c r="AB16" s="21">
        <v>5.494811276055396E-2</v>
      </c>
      <c r="AC16" s="21">
        <v>2.7064622724799071E-2</v>
      </c>
      <c r="AD16" s="21">
        <v>1.5808569298311901E-2</v>
      </c>
      <c r="AE16" s="21">
        <v>0</v>
      </c>
      <c r="AG16" s="21">
        <v>4.9690713003323887E-2</v>
      </c>
      <c r="AH16" s="21">
        <v>7.3388266903274907E-2</v>
      </c>
      <c r="AI16" s="21">
        <v>7.8711851102550384E-2</v>
      </c>
      <c r="AJ16" s="21">
        <v>1.9478012723665099E-2</v>
      </c>
      <c r="AK16" s="21">
        <v>5.169067520334495E-2</v>
      </c>
      <c r="AL16" s="21">
        <v>0</v>
      </c>
      <c r="AM16" s="21">
        <v>3.7494499428702047E-2</v>
      </c>
    </row>
    <row r="17" spans="2:39" ht="19" customHeight="1" x14ac:dyDescent="0.2">
      <c r="B17" s="23" t="s">
        <v>80</v>
      </c>
      <c r="C17" s="21">
        <v>5.7335067531242179E-2</v>
      </c>
      <c r="D17" s="21">
        <v>0</v>
      </c>
      <c r="E17" s="21">
        <v>3.1498789570378959E-2</v>
      </c>
      <c r="F17" s="21">
        <v>0.10921912528593331</v>
      </c>
      <c r="G17" s="21">
        <v>3.7111003707574863E-2</v>
      </c>
      <c r="H17" s="21">
        <v>6.26143297346336E-2</v>
      </c>
      <c r="I17" s="21">
        <v>7.4111436338921088E-2</v>
      </c>
      <c r="K17" s="21">
        <v>5.1805343455334878E-2</v>
      </c>
      <c r="L17" s="21">
        <v>6.3101743635388258E-2</v>
      </c>
      <c r="N17" s="21">
        <v>2.294502916604519E-2</v>
      </c>
      <c r="O17" s="21">
        <v>6.9787179917804587E-2</v>
      </c>
      <c r="P17" s="21">
        <v>4.5304723103958069E-2</v>
      </c>
      <c r="Q17" s="21">
        <v>0.14242257625128901</v>
      </c>
      <c r="R17" s="21">
        <v>9.0237009706672824E-2</v>
      </c>
      <c r="S17" s="21">
        <v>5.1053250860171671E-2</v>
      </c>
      <c r="T17" s="21">
        <v>0</v>
      </c>
      <c r="U17" s="21">
        <v>5.4734291476262492E-2</v>
      </c>
      <c r="W17" s="21">
        <v>6.3826407871238028E-2</v>
      </c>
      <c r="X17" s="21">
        <v>6.8091649995407497E-2</v>
      </c>
      <c r="Y17" s="21">
        <v>0</v>
      </c>
      <c r="Z17" s="21">
        <v>0.1554107013155617</v>
      </c>
      <c r="AA17" s="21">
        <v>7.5616815617046362E-2</v>
      </c>
      <c r="AB17" s="21">
        <v>4.079227369523368E-2</v>
      </c>
      <c r="AC17" s="21">
        <v>0</v>
      </c>
      <c r="AD17" s="21">
        <v>7.7518988642336778E-2</v>
      </c>
      <c r="AE17" s="21">
        <v>0</v>
      </c>
      <c r="AG17" s="21">
        <v>5.1469579852034208E-2</v>
      </c>
      <c r="AH17" s="21">
        <v>2.7796945321512369E-2</v>
      </c>
      <c r="AI17" s="21">
        <v>0.1010342494616006</v>
      </c>
      <c r="AJ17" s="21">
        <v>5.594638097237712E-2</v>
      </c>
      <c r="AK17" s="21">
        <v>5.0583501060530521E-2</v>
      </c>
      <c r="AL17" s="21">
        <v>0</v>
      </c>
      <c r="AM17" s="21">
        <v>5.2918314335089242E-2</v>
      </c>
    </row>
    <row r="18" spans="2:39" ht="19" customHeight="1" x14ac:dyDescent="0.2">
      <c r="B18" s="23" t="s">
        <v>81</v>
      </c>
      <c r="C18" s="21">
        <v>5.4502716364230208E-2</v>
      </c>
      <c r="D18" s="21">
        <v>0</v>
      </c>
      <c r="E18" s="21">
        <v>6.7403003430120581E-2</v>
      </c>
      <c r="F18" s="21">
        <v>6.1876994618152638E-2</v>
      </c>
      <c r="G18" s="21">
        <v>3.0890424364626631E-2</v>
      </c>
      <c r="H18" s="21">
        <v>8.2006461370253872E-2</v>
      </c>
      <c r="I18" s="21">
        <v>6.1516533510847557E-2</v>
      </c>
      <c r="K18" s="21">
        <v>4.9597959880153773E-2</v>
      </c>
      <c r="L18" s="21">
        <v>5.965438484410903E-2</v>
      </c>
      <c r="N18" s="21">
        <v>0</v>
      </c>
      <c r="O18" s="21">
        <v>5.1364955233012537E-2</v>
      </c>
      <c r="P18" s="21">
        <v>3.7919336687879897E-2</v>
      </c>
      <c r="Q18" s="21">
        <v>0</v>
      </c>
      <c r="R18" s="21">
        <v>0.1268070812353646</v>
      </c>
      <c r="S18" s="21">
        <v>5.0127610075783348E-2</v>
      </c>
      <c r="T18" s="21">
        <v>0</v>
      </c>
      <c r="U18" s="21">
        <v>8.4251960707338994E-2</v>
      </c>
      <c r="W18" s="21">
        <v>2.036242569641853E-2</v>
      </c>
      <c r="X18" s="21">
        <v>7.2970216028299256E-2</v>
      </c>
      <c r="Y18" s="21">
        <v>4.1602171534011259E-2</v>
      </c>
      <c r="Z18" s="21">
        <v>0</v>
      </c>
      <c r="AA18" s="21">
        <v>0.1091623955560755</v>
      </c>
      <c r="AB18" s="21">
        <v>5.4404130226275382E-2</v>
      </c>
      <c r="AC18" s="21">
        <v>0</v>
      </c>
      <c r="AD18" s="21">
        <v>5.5652250337858339E-2</v>
      </c>
      <c r="AE18" s="21">
        <v>0</v>
      </c>
      <c r="AG18" s="21">
        <v>1.4788887040981359E-2</v>
      </c>
      <c r="AH18" s="21">
        <v>4.1787984356046567E-2</v>
      </c>
      <c r="AI18" s="21">
        <v>8.1944756085349985E-2</v>
      </c>
      <c r="AJ18" s="21">
        <v>4.8579879534112233E-2</v>
      </c>
      <c r="AK18" s="21">
        <v>8.6791396313385422E-2</v>
      </c>
      <c r="AL18" s="21">
        <v>0</v>
      </c>
      <c r="AM18" s="21">
        <v>3.2252802816708073E-2</v>
      </c>
    </row>
    <row r="19" spans="2:39" ht="19" customHeight="1" x14ac:dyDescent="0.2">
      <c r="B19" s="23" t="s">
        <v>82</v>
      </c>
      <c r="C19" s="21">
        <v>8.7034857226632761E-2</v>
      </c>
      <c r="D19" s="21">
        <v>0</v>
      </c>
      <c r="E19" s="21">
        <v>0.10095815043964571</v>
      </c>
      <c r="F19" s="21">
        <v>6.6394395183536029E-2</v>
      </c>
      <c r="G19" s="21">
        <v>0.1141313985153207</v>
      </c>
      <c r="H19" s="21">
        <v>6.8850251664553275E-2</v>
      </c>
      <c r="I19" s="21">
        <v>0.12641453279153561</v>
      </c>
      <c r="K19" s="21">
        <v>8.9163258909702336E-2</v>
      </c>
      <c r="L19" s="21">
        <v>8.5914175495466344E-2</v>
      </c>
      <c r="N19" s="21">
        <v>0.14731225337561571</v>
      </c>
      <c r="O19" s="21">
        <v>7.4996668722934062E-2</v>
      </c>
      <c r="P19" s="21">
        <v>0.1115804821635548</v>
      </c>
      <c r="Q19" s="21">
        <v>0</v>
      </c>
      <c r="R19" s="21">
        <v>5.1489046751435209E-2</v>
      </c>
      <c r="S19" s="21">
        <v>0.11290156775775941</v>
      </c>
      <c r="T19" s="21">
        <v>0</v>
      </c>
      <c r="U19" s="21">
        <v>7.2232545931803852E-2</v>
      </c>
      <c r="W19" s="21">
        <v>0.11865640216980709</v>
      </c>
      <c r="X19" s="21">
        <v>0.10440217765300409</v>
      </c>
      <c r="Y19" s="21">
        <v>0.18250080306219529</v>
      </c>
      <c r="Z19" s="21">
        <v>2.2644352768249359E-2</v>
      </c>
      <c r="AA19" s="21">
        <v>3.792613523240352E-2</v>
      </c>
      <c r="AB19" s="21">
        <v>0.1212039151749011</v>
      </c>
      <c r="AC19" s="21">
        <v>7.0777454491111433E-2</v>
      </c>
      <c r="AD19" s="21">
        <v>2.0138496783232769E-2</v>
      </c>
      <c r="AE19" s="21">
        <v>8.2352348002887502E-2</v>
      </c>
      <c r="AG19" s="21">
        <v>7.5243788540322321E-2</v>
      </c>
      <c r="AH19" s="21">
        <v>8.8756013499100742E-2</v>
      </c>
      <c r="AI19" s="21">
        <v>0.1154088072552491</v>
      </c>
      <c r="AJ19" s="21">
        <v>8.695500896137516E-2</v>
      </c>
      <c r="AK19" s="21">
        <v>8.4879084631655E-2</v>
      </c>
      <c r="AL19" s="21">
        <v>0.35090186250455041</v>
      </c>
      <c r="AM19" s="21">
        <v>0</v>
      </c>
    </row>
    <row r="20" spans="2:39" ht="19" customHeight="1" x14ac:dyDescent="0.2">
      <c r="B20" s="23" t="s">
        <v>83</v>
      </c>
      <c r="C20" s="21">
        <v>9.5993085822241822E-2</v>
      </c>
      <c r="D20" s="21">
        <v>0.1287680964119714</v>
      </c>
      <c r="E20" s="21">
        <v>8.5273139289939431E-2</v>
      </c>
      <c r="F20" s="21">
        <v>5.7449555537654858E-2</v>
      </c>
      <c r="G20" s="21">
        <v>0.13657608909730129</v>
      </c>
      <c r="H20" s="21">
        <v>6.3378235009431433E-2</v>
      </c>
      <c r="I20" s="21">
        <v>0.11219328155596051</v>
      </c>
      <c r="K20" s="21">
        <v>0.1004319056003771</v>
      </c>
      <c r="L20" s="21">
        <v>9.2794502172353271E-2</v>
      </c>
      <c r="N20" s="21">
        <v>9.4475215233962961E-2</v>
      </c>
      <c r="O20" s="21">
        <v>0.1193279240374344</v>
      </c>
      <c r="P20" s="21">
        <v>2.6907628680128581E-2</v>
      </c>
      <c r="Q20" s="21">
        <v>0.15198905598256429</v>
      </c>
      <c r="R20" s="21">
        <v>0.1033235284097951</v>
      </c>
      <c r="S20" s="21">
        <v>0.12374376501352211</v>
      </c>
      <c r="T20" s="21">
        <v>0.12022343467335481</v>
      </c>
      <c r="U20" s="21">
        <v>1.2016725710395941E-2</v>
      </c>
      <c r="W20" s="21">
        <v>9.5810576120030425E-2</v>
      </c>
      <c r="X20" s="21">
        <v>9.887991750491297E-2</v>
      </c>
      <c r="Y20" s="21">
        <v>0</v>
      </c>
      <c r="Z20" s="21">
        <v>0.1126849345053309</v>
      </c>
      <c r="AA20" s="21">
        <v>0.1131112915476038</v>
      </c>
      <c r="AB20" s="21">
        <v>8.9187649199691396E-2</v>
      </c>
      <c r="AC20" s="21">
        <v>0.1115520941118954</v>
      </c>
      <c r="AD20" s="21">
        <v>0.13177405836553979</v>
      </c>
      <c r="AE20" s="21">
        <v>0</v>
      </c>
      <c r="AG20" s="21">
        <v>7.4759212307808534E-2</v>
      </c>
      <c r="AH20" s="21">
        <v>9.8970768728575728E-2</v>
      </c>
      <c r="AI20" s="21">
        <v>0.1404945306610442</v>
      </c>
      <c r="AJ20" s="21">
        <v>0.1182238153561168</v>
      </c>
      <c r="AK20" s="21">
        <v>8.1677470093672752E-2</v>
      </c>
      <c r="AL20" s="21">
        <v>0</v>
      </c>
      <c r="AM20" s="21">
        <v>0</v>
      </c>
    </row>
    <row r="21" spans="2:39" ht="19" customHeight="1" x14ac:dyDescent="0.2">
      <c r="B21" s="23" t="s">
        <v>84</v>
      </c>
      <c r="C21" s="21">
        <v>3.3460028606080321E-2</v>
      </c>
      <c r="D21" s="21">
        <v>6.1368896230282161E-2</v>
      </c>
      <c r="E21" s="21">
        <v>1.6150824782725559E-2</v>
      </c>
      <c r="F21" s="21">
        <v>1.474224235696152E-2</v>
      </c>
      <c r="G21" s="21">
        <v>3.8589533426354038E-2</v>
      </c>
      <c r="H21" s="21">
        <v>2.4182733293198401E-2</v>
      </c>
      <c r="I21" s="21">
        <v>4.9463254972408083E-2</v>
      </c>
      <c r="K21" s="21">
        <v>3.4735852223254371E-2</v>
      </c>
      <c r="L21" s="21">
        <v>3.2599796251475202E-2</v>
      </c>
      <c r="N21" s="21">
        <v>0</v>
      </c>
      <c r="O21" s="21">
        <v>3.0089802955791549E-2</v>
      </c>
      <c r="P21" s="21">
        <v>0</v>
      </c>
      <c r="Q21" s="21">
        <v>0</v>
      </c>
      <c r="R21" s="21">
        <v>7.1073118235651447E-2</v>
      </c>
      <c r="S21" s="21">
        <v>2.8822487231173241E-2</v>
      </c>
      <c r="T21" s="21">
        <v>0</v>
      </c>
      <c r="U21" s="21">
        <v>7.3120963796018526E-2</v>
      </c>
      <c r="W21" s="21">
        <v>0</v>
      </c>
      <c r="X21" s="21">
        <v>3.9189003230073592E-2</v>
      </c>
      <c r="Y21" s="21">
        <v>0</v>
      </c>
      <c r="Z21" s="21">
        <v>0.1032713609116965</v>
      </c>
      <c r="AA21" s="21">
        <v>4.3947682097977538E-2</v>
      </c>
      <c r="AB21" s="21">
        <v>2.9232223512982269E-2</v>
      </c>
      <c r="AC21" s="21">
        <v>2.050269020325839E-2</v>
      </c>
      <c r="AD21" s="21">
        <v>3.0891744682288919E-2</v>
      </c>
      <c r="AE21" s="21">
        <v>0</v>
      </c>
      <c r="AG21" s="21">
        <v>2.819576946327574E-2</v>
      </c>
      <c r="AH21" s="21">
        <v>1.620505471744095E-2</v>
      </c>
      <c r="AI21" s="21">
        <v>4.4297143745127582E-2</v>
      </c>
      <c r="AJ21" s="21">
        <v>2.96720196614822E-2</v>
      </c>
      <c r="AK21" s="21">
        <v>2.607571823491487E-2</v>
      </c>
      <c r="AL21" s="21">
        <v>0</v>
      </c>
      <c r="AM21" s="21">
        <v>9.7982801364715391E-2</v>
      </c>
    </row>
    <row r="22" spans="2:39" ht="19" customHeight="1" x14ac:dyDescent="0.2">
      <c r="B22" s="23" t="s">
        <v>85</v>
      </c>
      <c r="C22" s="21">
        <v>3.3896261243267688E-2</v>
      </c>
      <c r="D22" s="21">
        <v>0</v>
      </c>
      <c r="E22" s="21">
        <v>7.6845843081519954E-2</v>
      </c>
      <c r="F22" s="21">
        <v>7.111174368331144E-2</v>
      </c>
      <c r="G22" s="21">
        <v>4.3696390557735713E-2</v>
      </c>
      <c r="H22" s="21">
        <v>0</v>
      </c>
      <c r="I22" s="21">
        <v>8.7079397225883585E-3</v>
      </c>
      <c r="K22" s="21">
        <v>4.5681977410445038E-2</v>
      </c>
      <c r="L22" s="21">
        <v>2.317777689540498E-2</v>
      </c>
      <c r="N22" s="21">
        <v>0</v>
      </c>
      <c r="O22" s="21">
        <v>5.4983430767873973E-2</v>
      </c>
      <c r="P22" s="21">
        <v>7.4098702126625837E-2</v>
      </c>
      <c r="Q22" s="21">
        <v>6.2795735122651172E-2</v>
      </c>
      <c r="R22" s="21">
        <v>1.9148943923247719E-2</v>
      </c>
      <c r="S22" s="21">
        <v>1.8650728995671832E-2</v>
      </c>
      <c r="T22" s="21">
        <v>0</v>
      </c>
      <c r="U22" s="21">
        <v>4.5962480964708903E-2</v>
      </c>
      <c r="W22" s="21">
        <v>3.3473486769801747E-2</v>
      </c>
      <c r="X22" s="21">
        <v>3.8177070221519969E-2</v>
      </c>
      <c r="Y22" s="21">
        <v>0.14014354134714571</v>
      </c>
      <c r="Z22" s="21">
        <v>2.325772632924037E-2</v>
      </c>
      <c r="AA22" s="21">
        <v>2.3681293882748301E-2</v>
      </c>
      <c r="AB22" s="21">
        <v>2.0241872444377529E-2</v>
      </c>
      <c r="AC22" s="21">
        <v>4.7910278923192308E-2</v>
      </c>
      <c r="AD22" s="21">
        <v>2.3411387234311309E-2</v>
      </c>
      <c r="AE22" s="21">
        <v>0</v>
      </c>
      <c r="AG22" s="21">
        <v>2.657122338422278E-2</v>
      </c>
      <c r="AH22" s="21">
        <v>0</v>
      </c>
      <c r="AI22" s="21">
        <v>7.4415413704039909E-2</v>
      </c>
      <c r="AJ22" s="21">
        <v>3.4131586518848657E-2</v>
      </c>
      <c r="AK22" s="21">
        <v>4.5587483705143428E-2</v>
      </c>
      <c r="AL22" s="21">
        <v>0</v>
      </c>
      <c r="AM22" s="21">
        <v>0</v>
      </c>
    </row>
    <row r="23" spans="2:39" ht="19" customHeight="1" x14ac:dyDescent="0.2">
      <c r="B23" s="23" t="s">
        <v>86</v>
      </c>
      <c r="C23" s="21">
        <v>3.6712265474185962E-2</v>
      </c>
      <c r="D23" s="21">
        <v>5.1482595113135937E-2</v>
      </c>
      <c r="E23" s="21">
        <v>2.8428560706853751E-2</v>
      </c>
      <c r="F23" s="21">
        <v>6.3211466717758347E-2</v>
      </c>
      <c r="G23" s="21">
        <v>3.9493639413665391E-2</v>
      </c>
      <c r="H23" s="21">
        <v>4.7871614015477938E-2</v>
      </c>
      <c r="I23" s="21">
        <v>7.4707067372707624E-3</v>
      </c>
      <c r="K23" s="21">
        <v>5.7293458779590169E-2</v>
      </c>
      <c r="L23" s="21">
        <v>1.7768332928561378E-2</v>
      </c>
      <c r="N23" s="21">
        <v>0</v>
      </c>
      <c r="O23" s="21">
        <v>3.2811164827587988E-2</v>
      </c>
      <c r="P23" s="21">
        <v>7.2248511025538378E-2</v>
      </c>
      <c r="Q23" s="21">
        <v>0</v>
      </c>
      <c r="R23" s="21">
        <v>4.7824445604443787E-2</v>
      </c>
      <c r="S23" s="21">
        <v>4.8083880776724257E-2</v>
      </c>
      <c r="T23" s="21">
        <v>0</v>
      </c>
      <c r="U23" s="21">
        <v>3.6819253283144872E-2</v>
      </c>
      <c r="W23" s="21">
        <v>4.500320527801694E-2</v>
      </c>
      <c r="X23" s="21">
        <v>3.4232843283657693E-2</v>
      </c>
      <c r="Y23" s="21">
        <v>2.9029888518714009E-2</v>
      </c>
      <c r="Z23" s="21">
        <v>0</v>
      </c>
      <c r="AA23" s="21">
        <v>5.0413807844183797E-2</v>
      </c>
      <c r="AB23" s="21">
        <v>6.0504698606046181E-2</v>
      </c>
      <c r="AC23" s="21">
        <v>0</v>
      </c>
      <c r="AD23" s="21">
        <v>1.5808569298311901E-2</v>
      </c>
      <c r="AE23" s="21">
        <v>0</v>
      </c>
      <c r="AG23" s="21">
        <v>2.7397038446808238E-2</v>
      </c>
      <c r="AH23" s="21">
        <v>3.2620584365640352E-2</v>
      </c>
      <c r="AI23" s="21">
        <v>1.458849456558016E-2</v>
      </c>
      <c r="AJ23" s="21">
        <v>9.3207411602924034E-2</v>
      </c>
      <c r="AK23" s="21">
        <v>4.7494681322039392E-2</v>
      </c>
      <c r="AL23" s="21">
        <v>0</v>
      </c>
      <c r="AM23" s="21">
        <v>0</v>
      </c>
    </row>
    <row r="24" spans="2:39" ht="19" customHeight="1" x14ac:dyDescent="0.2">
      <c r="B24" s="23" t="s">
        <v>87</v>
      </c>
      <c r="C24" s="21">
        <v>4.979643932462649E-2</v>
      </c>
      <c r="D24" s="21">
        <v>7.5451038004845428E-2</v>
      </c>
      <c r="E24" s="21">
        <v>5.643535245873256E-2</v>
      </c>
      <c r="F24" s="21">
        <v>7.6279830519819652E-2</v>
      </c>
      <c r="G24" s="21">
        <v>5.8433030342290679E-2</v>
      </c>
      <c r="H24" s="21">
        <v>2.2678673801518699E-2</v>
      </c>
      <c r="I24" s="21">
        <v>2.7155646724123281E-2</v>
      </c>
      <c r="K24" s="21">
        <v>5.3367150248572692E-2</v>
      </c>
      <c r="L24" s="21">
        <v>4.6947194830798081E-2</v>
      </c>
      <c r="N24" s="21">
        <v>8.4704395509723238E-2</v>
      </c>
      <c r="O24" s="21">
        <v>4.4231948709786063E-2</v>
      </c>
      <c r="P24" s="21">
        <v>0.13054956652619201</v>
      </c>
      <c r="Q24" s="21">
        <v>0</v>
      </c>
      <c r="R24" s="21">
        <v>1.736659870180075E-2</v>
      </c>
      <c r="S24" s="21">
        <v>4.4804482696975838E-2</v>
      </c>
      <c r="T24" s="21">
        <v>0</v>
      </c>
      <c r="U24" s="21">
        <v>5.6281021793828621E-2</v>
      </c>
      <c r="W24" s="21">
        <v>2.0851740326335341E-2</v>
      </c>
      <c r="X24" s="21">
        <v>4.8745460960745363E-2</v>
      </c>
      <c r="Y24" s="21">
        <v>6.6054074967527923E-2</v>
      </c>
      <c r="Z24" s="21">
        <v>0.16938144590418011</v>
      </c>
      <c r="AA24" s="21">
        <v>4.8202445375707427E-2</v>
      </c>
      <c r="AB24" s="21">
        <v>5.724954677750492E-2</v>
      </c>
      <c r="AC24" s="21">
        <v>0</v>
      </c>
      <c r="AD24" s="21">
        <v>0</v>
      </c>
      <c r="AE24" s="21">
        <v>8.2352348002887502E-2</v>
      </c>
      <c r="AG24" s="21">
        <v>7.0855888973356498E-2</v>
      </c>
      <c r="AH24" s="21">
        <v>1.4805428802094499E-2</v>
      </c>
      <c r="AI24" s="21">
        <v>4.0192790444991987E-2</v>
      </c>
      <c r="AJ24" s="21">
        <v>9.7551782981550303E-2</v>
      </c>
      <c r="AK24" s="21">
        <v>5.1060540197110288E-2</v>
      </c>
      <c r="AL24" s="21">
        <v>0.42606137067182909</v>
      </c>
      <c r="AM24" s="21">
        <v>0</v>
      </c>
    </row>
    <row r="25" spans="2:39" ht="19" customHeight="1" x14ac:dyDescent="0.2">
      <c r="B25" s="23" t="s">
        <v>88</v>
      </c>
      <c r="C25" s="21">
        <v>1.864691410243904E-2</v>
      </c>
      <c r="D25" s="21">
        <v>0</v>
      </c>
      <c r="E25" s="21">
        <v>0</v>
      </c>
      <c r="F25" s="21">
        <v>2.881213181997385E-2</v>
      </c>
      <c r="G25" s="21">
        <v>2.4824779376375169E-2</v>
      </c>
      <c r="H25" s="21">
        <v>0</v>
      </c>
      <c r="I25" s="21">
        <v>4.1759010450499859E-2</v>
      </c>
      <c r="K25" s="21">
        <v>1.6998751902947019E-2</v>
      </c>
      <c r="L25" s="21">
        <v>2.038139280202661E-2</v>
      </c>
      <c r="N25" s="21">
        <v>0</v>
      </c>
      <c r="O25" s="21">
        <v>8.3084870433357428E-3</v>
      </c>
      <c r="P25" s="21">
        <v>0</v>
      </c>
      <c r="Q25" s="21">
        <v>0</v>
      </c>
      <c r="R25" s="21">
        <v>4.0730607003038273E-2</v>
      </c>
      <c r="S25" s="21">
        <v>2.3755761703459811E-2</v>
      </c>
      <c r="T25" s="21">
        <v>7.6298712590192289E-2</v>
      </c>
      <c r="U25" s="21">
        <v>1.751712281361073E-2</v>
      </c>
      <c r="W25" s="21">
        <v>0</v>
      </c>
      <c r="X25" s="21">
        <v>2.31783088125272E-2</v>
      </c>
      <c r="Y25" s="21">
        <v>0</v>
      </c>
      <c r="Z25" s="21">
        <v>0</v>
      </c>
      <c r="AA25" s="21">
        <v>0</v>
      </c>
      <c r="AB25" s="21">
        <v>1.6799999552822419E-2</v>
      </c>
      <c r="AC25" s="21">
        <v>5.4019491985446658E-2</v>
      </c>
      <c r="AD25" s="21">
        <v>5.7919238563743647E-2</v>
      </c>
      <c r="AE25" s="21">
        <v>0</v>
      </c>
      <c r="AG25" s="21">
        <v>2.1208315372286599E-2</v>
      </c>
      <c r="AH25" s="21">
        <v>2.0004341221396809E-2</v>
      </c>
      <c r="AI25" s="21">
        <v>0</v>
      </c>
      <c r="AJ25" s="21">
        <v>0</v>
      </c>
      <c r="AK25" s="21">
        <v>4.0651147800272243E-2</v>
      </c>
      <c r="AL25" s="21">
        <v>0</v>
      </c>
      <c r="AM25" s="21">
        <v>4.6746146587707843E-2</v>
      </c>
    </row>
    <row r="27" spans="2:39" x14ac:dyDescent="0.2">
      <c r="B27" t="s">
        <v>267</v>
      </c>
    </row>
    <row r="28" spans="2:39" x14ac:dyDescent="0.2">
      <c r="B28" t="s">
        <v>11</v>
      </c>
    </row>
    <row r="30" spans="2:39" x14ac:dyDescent="0.2">
      <c r="B30"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O22"/>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46" customHeight="1" x14ac:dyDescent="0.2">
      <c r="B9" s="23" t="s">
        <v>90</v>
      </c>
      <c r="C9" s="21">
        <v>0.51109399371855135</v>
      </c>
      <c r="D9" s="21">
        <v>0.45580986192201578</v>
      </c>
      <c r="E9" s="21">
        <v>0.82169066514762668</v>
      </c>
      <c r="F9" s="21">
        <v>0.70799449196335806</v>
      </c>
      <c r="G9" s="21">
        <v>0.74008930025606623</v>
      </c>
      <c r="H9" s="21">
        <v>0.4672115674758206</v>
      </c>
      <c r="I9" s="21">
        <v>5.5360644958158373E-2</v>
      </c>
      <c r="K9" s="21">
        <v>0.65727580804369379</v>
      </c>
      <c r="L9" s="21">
        <v>0.37503561857293749</v>
      </c>
      <c r="N9" s="21">
        <v>0.41782321926784538</v>
      </c>
      <c r="O9" s="21">
        <v>0.52515017030929856</v>
      </c>
      <c r="P9" s="21">
        <v>0.43874183846649523</v>
      </c>
      <c r="Q9" s="21">
        <v>0.74215557772053986</v>
      </c>
      <c r="R9" s="21">
        <v>0.48505116515744179</v>
      </c>
      <c r="S9" s="21">
        <v>0.62482529710945611</v>
      </c>
      <c r="T9" s="21">
        <v>0.38928585758953332</v>
      </c>
      <c r="U9" s="21">
        <v>0.36858428968121382</v>
      </c>
      <c r="W9" s="21">
        <v>0.36413152228744439</v>
      </c>
      <c r="X9" s="21">
        <v>0.58537387503459315</v>
      </c>
      <c r="Y9" s="21">
        <v>0.55986638904686481</v>
      </c>
      <c r="Z9" s="21">
        <v>0.46463060856360261</v>
      </c>
      <c r="AA9" s="21">
        <v>0.49292330388749728</v>
      </c>
      <c r="AB9" s="21">
        <v>0.63037119704606204</v>
      </c>
      <c r="AC9" s="21">
        <v>0.32795859373584602</v>
      </c>
      <c r="AD9" s="21">
        <v>0.36033615483795101</v>
      </c>
      <c r="AE9" s="21">
        <v>0.38750904741151282</v>
      </c>
      <c r="AG9" s="21">
        <v>0.49186756106126073</v>
      </c>
      <c r="AH9" s="21">
        <v>0.54101745748506958</v>
      </c>
      <c r="AI9" s="21">
        <v>0.57507930029912013</v>
      </c>
      <c r="AJ9" s="21">
        <v>0.70372165540487586</v>
      </c>
      <c r="AK9" s="21">
        <v>0.38476649771286953</v>
      </c>
      <c r="AL9" s="21">
        <v>1</v>
      </c>
      <c r="AM9" s="21">
        <v>0.16453886705036069</v>
      </c>
    </row>
    <row r="10" spans="2:41" ht="46" customHeight="1" x14ac:dyDescent="0.2">
      <c r="B10" s="23" t="s">
        <v>91</v>
      </c>
      <c r="C10" s="21">
        <v>0.15693662800535629</v>
      </c>
      <c r="D10" s="21">
        <v>0.27696641180057158</v>
      </c>
      <c r="E10" s="21">
        <v>7.6037367038120127E-2</v>
      </c>
      <c r="F10" s="21">
        <v>0.1544837970143281</v>
      </c>
      <c r="G10" s="21">
        <v>0.12320821934083991</v>
      </c>
      <c r="H10" s="21">
        <v>0.19191904480262939</v>
      </c>
      <c r="I10" s="21">
        <v>0.15965167997636939</v>
      </c>
      <c r="K10" s="21">
        <v>9.6864888589051346E-2</v>
      </c>
      <c r="L10" s="21">
        <v>0.2148895949322987</v>
      </c>
      <c r="N10" s="21">
        <v>0.20808915161774719</v>
      </c>
      <c r="O10" s="21">
        <v>9.534401964690864E-2</v>
      </c>
      <c r="P10" s="21">
        <v>0.21515677005278641</v>
      </c>
      <c r="Q10" s="21">
        <v>0.18676843459670511</v>
      </c>
      <c r="R10" s="21">
        <v>0.1017884429136318</v>
      </c>
      <c r="S10" s="21">
        <v>0.14016847868377449</v>
      </c>
      <c r="T10" s="21">
        <v>0.16119960950214141</v>
      </c>
      <c r="U10" s="21">
        <v>0.26980076313976847</v>
      </c>
      <c r="W10" s="21">
        <v>0.13446597699222809</v>
      </c>
      <c r="X10" s="21">
        <v>6.8150794712889817E-2</v>
      </c>
      <c r="Y10" s="21">
        <v>0.26528888983483961</v>
      </c>
      <c r="Z10" s="21">
        <v>0.200322508936668</v>
      </c>
      <c r="AA10" s="21">
        <v>0.16080374956301549</v>
      </c>
      <c r="AB10" s="21">
        <v>0.12852840268301921</v>
      </c>
      <c r="AC10" s="21">
        <v>0.34357002604000619</v>
      </c>
      <c r="AD10" s="21">
        <v>0.13239520831427051</v>
      </c>
      <c r="AE10" s="21">
        <v>0.29025564660171932</v>
      </c>
      <c r="AG10" s="21">
        <v>0.1102914802196244</v>
      </c>
      <c r="AH10" s="21">
        <v>0.1747379826188451</v>
      </c>
      <c r="AI10" s="21">
        <v>0.1841102441702108</v>
      </c>
      <c r="AJ10" s="21">
        <v>6.3715074166879535E-2</v>
      </c>
      <c r="AK10" s="21">
        <v>0.22016540887154951</v>
      </c>
      <c r="AL10" s="21">
        <v>0</v>
      </c>
      <c r="AM10" s="21">
        <v>0.16052003973023679</v>
      </c>
    </row>
    <row r="11" spans="2:41" ht="46" customHeight="1" x14ac:dyDescent="0.2">
      <c r="B11" s="23" t="s">
        <v>92</v>
      </c>
      <c r="C11" s="21">
        <v>2.9058036877135571E-2</v>
      </c>
      <c r="D11" s="21">
        <v>0</v>
      </c>
      <c r="E11" s="21">
        <v>5.1468727081227038E-2</v>
      </c>
      <c r="F11" s="21">
        <v>5.9944090715803193E-2</v>
      </c>
      <c r="G11" s="21">
        <v>3.9258689436438288E-2</v>
      </c>
      <c r="H11" s="21">
        <v>2.547972014839436E-2</v>
      </c>
      <c r="I11" s="21">
        <v>0</v>
      </c>
      <c r="K11" s="21">
        <v>2.1378758583698192E-2</v>
      </c>
      <c r="L11" s="21">
        <v>3.6557072496482372E-2</v>
      </c>
      <c r="N11" s="21">
        <v>0</v>
      </c>
      <c r="O11" s="21">
        <v>1.6438981095584889E-2</v>
      </c>
      <c r="P11" s="21">
        <v>6.6469290237723327E-2</v>
      </c>
      <c r="Q11" s="21">
        <v>0</v>
      </c>
      <c r="R11" s="21">
        <v>1.736659870180075E-2</v>
      </c>
      <c r="S11" s="21">
        <v>3.9145999055861011E-2</v>
      </c>
      <c r="T11" s="21">
        <v>2.4683320184785081E-2</v>
      </c>
      <c r="U11" s="21">
        <v>4.6314284117752402E-2</v>
      </c>
      <c r="W11" s="21">
        <v>6.4479823860441765E-2</v>
      </c>
      <c r="X11" s="21">
        <v>0</v>
      </c>
      <c r="Y11" s="21">
        <v>0</v>
      </c>
      <c r="Z11" s="21">
        <v>0</v>
      </c>
      <c r="AA11" s="21">
        <v>4.1819155671880479E-2</v>
      </c>
      <c r="AB11" s="21">
        <v>2.957727648914904E-2</v>
      </c>
      <c r="AC11" s="21">
        <v>1.1819319648311869E-2</v>
      </c>
      <c r="AD11" s="21">
        <v>6.2842254644562015E-2</v>
      </c>
      <c r="AE11" s="21">
        <v>0.157530609980993</v>
      </c>
      <c r="AG11" s="21">
        <v>4.8699570282225803E-2</v>
      </c>
      <c r="AH11" s="21">
        <v>2.850953073941381E-2</v>
      </c>
      <c r="AI11" s="21">
        <v>7.8788542152167223E-3</v>
      </c>
      <c r="AJ11" s="21">
        <v>3.0754966083587229E-2</v>
      </c>
      <c r="AK11" s="21">
        <v>3.2025046846391292E-2</v>
      </c>
      <c r="AL11" s="21">
        <v>0</v>
      </c>
      <c r="AM11" s="21">
        <v>4.1355955900165838E-2</v>
      </c>
    </row>
    <row r="12" spans="2:41" ht="32" customHeight="1" x14ac:dyDescent="0.2">
      <c r="B12" s="23" t="s">
        <v>93</v>
      </c>
      <c r="C12" s="21">
        <v>2.0281499482852329E-2</v>
      </c>
      <c r="D12" s="21">
        <v>0</v>
      </c>
      <c r="E12" s="21">
        <v>2.3006432360188012E-2</v>
      </c>
      <c r="F12" s="21">
        <v>1.202528329270271E-2</v>
      </c>
      <c r="G12" s="21">
        <v>2.7198388903882639E-2</v>
      </c>
      <c r="H12" s="21">
        <v>6.3097072841026156E-2</v>
      </c>
      <c r="I12" s="21">
        <v>0</v>
      </c>
      <c r="K12" s="21">
        <v>1.4759519302142461E-2</v>
      </c>
      <c r="L12" s="21">
        <v>2.566769302066978E-2</v>
      </c>
      <c r="N12" s="21">
        <v>0</v>
      </c>
      <c r="O12" s="21">
        <v>1.5801603519786642E-2</v>
      </c>
      <c r="P12" s="21">
        <v>0</v>
      </c>
      <c r="Q12" s="21">
        <v>0</v>
      </c>
      <c r="R12" s="21">
        <v>0</v>
      </c>
      <c r="S12" s="21">
        <v>3.0560959313129198E-2</v>
      </c>
      <c r="T12" s="21">
        <v>7.2326544452486888E-2</v>
      </c>
      <c r="U12" s="21">
        <v>3.1872846365698579E-2</v>
      </c>
      <c r="W12" s="21">
        <v>0</v>
      </c>
      <c r="X12" s="21">
        <v>1.533444341617738E-2</v>
      </c>
      <c r="Y12" s="21">
        <v>0</v>
      </c>
      <c r="Z12" s="21">
        <v>0</v>
      </c>
      <c r="AA12" s="21">
        <v>0</v>
      </c>
      <c r="AB12" s="21">
        <v>3.6981168108243707E-2</v>
      </c>
      <c r="AC12" s="21">
        <v>4.9237882287454023E-2</v>
      </c>
      <c r="AD12" s="21">
        <v>3.802663160644542E-2</v>
      </c>
      <c r="AE12" s="21">
        <v>0</v>
      </c>
      <c r="AG12" s="21">
        <v>1.2063331476001801E-2</v>
      </c>
      <c r="AH12" s="21">
        <v>3.5611138535442802E-2</v>
      </c>
      <c r="AI12" s="21">
        <v>0</v>
      </c>
      <c r="AJ12" s="21">
        <v>0</v>
      </c>
      <c r="AK12" s="21">
        <v>3.1939427119535679E-2</v>
      </c>
      <c r="AL12" s="21">
        <v>0</v>
      </c>
      <c r="AM12" s="21">
        <v>6.8183928633231014E-2</v>
      </c>
    </row>
    <row r="13" spans="2:41" ht="19" customHeight="1" x14ac:dyDescent="0.2">
      <c r="B13" s="23" t="s">
        <v>65</v>
      </c>
      <c r="C13" s="21">
        <v>2.0694098924817991E-2</v>
      </c>
      <c r="D13" s="21">
        <v>0.15559423556059601</v>
      </c>
      <c r="E13" s="21">
        <v>1.141180897027063E-2</v>
      </c>
      <c r="F13" s="21">
        <v>1.1275975640124881E-2</v>
      </c>
      <c r="G13" s="21">
        <v>0</v>
      </c>
      <c r="H13" s="21">
        <v>0</v>
      </c>
      <c r="I13" s="21">
        <v>0</v>
      </c>
      <c r="K13" s="21">
        <v>1.5564384674554E-2</v>
      </c>
      <c r="L13" s="21">
        <v>1.967101732408718E-2</v>
      </c>
      <c r="N13" s="21">
        <v>0</v>
      </c>
      <c r="O13" s="21">
        <v>3.0120750587354611E-2</v>
      </c>
      <c r="P13" s="21">
        <v>0</v>
      </c>
      <c r="Q13" s="21">
        <v>0</v>
      </c>
      <c r="R13" s="21">
        <v>0</v>
      </c>
      <c r="S13" s="21">
        <v>0</v>
      </c>
      <c r="T13" s="21">
        <v>0.1210977320400209</v>
      </c>
      <c r="U13" s="21">
        <v>5.6281021793828621E-2</v>
      </c>
      <c r="W13" s="21">
        <v>0</v>
      </c>
      <c r="X13" s="21">
        <v>3.9229309470532187E-2</v>
      </c>
      <c r="Y13" s="21">
        <v>0</v>
      </c>
      <c r="Z13" s="21">
        <v>0.126968739143065</v>
      </c>
      <c r="AA13" s="21">
        <v>0</v>
      </c>
      <c r="AB13" s="21">
        <v>0</v>
      </c>
      <c r="AC13" s="21">
        <v>0</v>
      </c>
      <c r="AD13" s="21">
        <v>5.6956213770259632E-2</v>
      </c>
      <c r="AE13" s="21">
        <v>0</v>
      </c>
      <c r="AG13" s="21">
        <v>1.157124913542212E-2</v>
      </c>
      <c r="AH13" s="21">
        <v>0</v>
      </c>
      <c r="AI13" s="21">
        <v>0</v>
      </c>
      <c r="AJ13" s="21">
        <v>0</v>
      </c>
      <c r="AK13" s="21">
        <v>7.2854822257774482E-2</v>
      </c>
      <c r="AL13" s="21">
        <v>0</v>
      </c>
      <c r="AM13" s="21">
        <v>7.4193287687392098E-2</v>
      </c>
    </row>
    <row r="14" spans="2:41" ht="32" customHeight="1" x14ac:dyDescent="0.2">
      <c r="B14" s="23" t="s">
        <v>94</v>
      </c>
      <c r="C14" s="21">
        <v>7.0850649192869833E-2</v>
      </c>
      <c r="D14" s="21">
        <v>5.0260594486534312E-2</v>
      </c>
      <c r="E14" s="21">
        <v>0</v>
      </c>
      <c r="F14" s="21">
        <v>0</v>
      </c>
      <c r="G14" s="21">
        <v>0</v>
      </c>
      <c r="H14" s="21">
        <v>2.1484496426346401E-2</v>
      </c>
      <c r="I14" s="21">
        <v>0.2608978033499586</v>
      </c>
      <c r="K14" s="21">
        <v>3.6035913356437431E-2</v>
      </c>
      <c r="L14" s="21">
        <v>0.1042349670168628</v>
      </c>
      <c r="N14" s="21">
        <v>7.334582254817161E-2</v>
      </c>
      <c r="O14" s="21">
        <v>7.0573238210902195E-2</v>
      </c>
      <c r="P14" s="21">
        <v>4.5304723103958069E-2</v>
      </c>
      <c r="Q14" s="21">
        <v>7.1075987682754874E-2</v>
      </c>
      <c r="R14" s="21">
        <v>0.16043422811365279</v>
      </c>
      <c r="S14" s="21">
        <v>2.4844630993968188E-2</v>
      </c>
      <c r="T14" s="21">
        <v>0.1309786634171515</v>
      </c>
      <c r="U14" s="21">
        <v>9.2394797178497329E-2</v>
      </c>
      <c r="W14" s="21">
        <v>5.9193934170263231E-2</v>
      </c>
      <c r="X14" s="21">
        <v>7.3944678205267247E-2</v>
      </c>
      <c r="Y14" s="21">
        <v>0</v>
      </c>
      <c r="Z14" s="21">
        <v>0</v>
      </c>
      <c r="AA14" s="21">
        <v>0.11455077091494879</v>
      </c>
      <c r="AB14" s="21">
        <v>2.696419274679495E-2</v>
      </c>
      <c r="AC14" s="21">
        <v>0.1545655118023703</v>
      </c>
      <c r="AD14" s="21">
        <v>0.1525080254258461</v>
      </c>
      <c r="AE14" s="21">
        <v>0</v>
      </c>
      <c r="AG14" s="21">
        <v>5.3649458435651463E-2</v>
      </c>
      <c r="AH14" s="21">
        <v>0.10252864879544769</v>
      </c>
      <c r="AI14" s="21">
        <v>2.7140340062085769E-2</v>
      </c>
      <c r="AJ14" s="21">
        <v>1.7545063435715949E-2</v>
      </c>
      <c r="AK14" s="21">
        <v>5.9268055920187981E-2</v>
      </c>
      <c r="AL14" s="21">
        <v>0</v>
      </c>
      <c r="AM14" s="21">
        <v>0.30175644023244819</v>
      </c>
    </row>
    <row r="15" spans="2:41" ht="32" customHeight="1" x14ac:dyDescent="0.2">
      <c r="B15" s="23" t="s">
        <v>95</v>
      </c>
      <c r="C15" s="21">
        <v>0.1373995038685388</v>
      </c>
      <c r="D15" s="21">
        <v>0</v>
      </c>
      <c r="E15" s="21">
        <v>0</v>
      </c>
      <c r="F15" s="21">
        <v>0</v>
      </c>
      <c r="G15" s="21">
        <v>0</v>
      </c>
      <c r="H15" s="21">
        <v>0.1114543828365534</v>
      </c>
      <c r="I15" s="21">
        <v>0.5030577784639676</v>
      </c>
      <c r="K15" s="21">
        <v>0.1470250436692174</v>
      </c>
      <c r="L15" s="21">
        <v>0.12975068074961019</v>
      </c>
      <c r="N15" s="21">
        <v>0.26290584987402532</v>
      </c>
      <c r="O15" s="21">
        <v>0.20293282479744909</v>
      </c>
      <c r="P15" s="21">
        <v>0.157272128755298</v>
      </c>
      <c r="Q15" s="21">
        <v>0</v>
      </c>
      <c r="R15" s="21">
        <v>0.1941866486094862</v>
      </c>
      <c r="S15" s="21">
        <v>9.1047052460428074E-2</v>
      </c>
      <c r="T15" s="21">
        <v>0</v>
      </c>
      <c r="U15" s="21">
        <v>5.1929363572469127E-2</v>
      </c>
      <c r="W15" s="21">
        <v>0.37772874268962259</v>
      </c>
      <c r="X15" s="21">
        <v>0.1838262435697805</v>
      </c>
      <c r="Y15" s="21">
        <v>7.9835386483166029E-2</v>
      </c>
      <c r="Z15" s="21">
        <v>0.17549569480809241</v>
      </c>
      <c r="AA15" s="21">
        <v>0.15124128194627989</v>
      </c>
      <c r="AB15" s="21">
        <v>9.4594510400912213E-2</v>
      </c>
      <c r="AC15" s="21">
        <v>0</v>
      </c>
      <c r="AD15" s="21">
        <v>8.285465099986429E-2</v>
      </c>
      <c r="AE15" s="21">
        <v>0.164704696005775</v>
      </c>
      <c r="AG15" s="21">
        <v>0.14384763795670791</v>
      </c>
      <c r="AH15" s="21">
        <v>7.219886291910127E-2</v>
      </c>
      <c r="AI15" s="21">
        <v>0.17664529094309361</v>
      </c>
      <c r="AJ15" s="21">
        <v>0.1663155280442459</v>
      </c>
      <c r="AK15" s="21">
        <v>0.14920047277633081</v>
      </c>
      <c r="AL15" s="21">
        <v>0</v>
      </c>
      <c r="AM15" s="21">
        <v>0.1234160242533896</v>
      </c>
    </row>
    <row r="16" spans="2:41" ht="32" customHeight="1" x14ac:dyDescent="0.2">
      <c r="B16" s="23" t="s">
        <v>96</v>
      </c>
      <c r="C16" s="21">
        <v>4.9846362920856667E-2</v>
      </c>
      <c r="D16" s="21">
        <v>6.1368896230282161E-2</v>
      </c>
      <c r="E16" s="21">
        <v>1.6384999402567931E-2</v>
      </c>
      <c r="F16" s="21">
        <v>4.1703301686160918E-2</v>
      </c>
      <c r="G16" s="21">
        <v>5.9223372747743953E-2</v>
      </c>
      <c r="H16" s="21">
        <v>0.11935371546922981</v>
      </c>
      <c r="I16" s="21">
        <v>2.1032093251546018E-2</v>
      </c>
      <c r="K16" s="21">
        <v>7.5759676533377401E-3</v>
      </c>
      <c r="L16" s="21">
        <v>9.0015624979175798E-2</v>
      </c>
      <c r="N16" s="21">
        <v>3.7835956692210522E-2</v>
      </c>
      <c r="O16" s="21">
        <v>4.3638411832715239E-2</v>
      </c>
      <c r="P16" s="21">
        <v>7.7055249383739102E-2</v>
      </c>
      <c r="Q16" s="21">
        <v>0</v>
      </c>
      <c r="R16" s="21">
        <v>4.1172916503986849E-2</v>
      </c>
      <c r="S16" s="21">
        <v>4.3466016884654839E-2</v>
      </c>
      <c r="T16" s="21">
        <v>4.8812880408473799E-2</v>
      </c>
      <c r="U16" s="21">
        <v>8.2822634150771762E-2</v>
      </c>
      <c r="W16" s="21">
        <v>0</v>
      </c>
      <c r="X16" s="21">
        <v>3.4140655590759572E-2</v>
      </c>
      <c r="Y16" s="21">
        <v>9.5009334635129769E-2</v>
      </c>
      <c r="Z16" s="21">
        <v>3.2582448548571931E-2</v>
      </c>
      <c r="AA16" s="21">
        <v>3.8661738016377921E-2</v>
      </c>
      <c r="AB16" s="21">
        <v>4.6534796222953902E-2</v>
      </c>
      <c r="AC16" s="21">
        <v>8.8133238535252997E-2</v>
      </c>
      <c r="AD16" s="21">
        <v>0.11408086040080111</v>
      </c>
      <c r="AE16" s="21">
        <v>0</v>
      </c>
      <c r="AG16" s="21">
        <v>0.1178090242127266</v>
      </c>
      <c r="AH16" s="21">
        <v>4.5396378906679767E-2</v>
      </c>
      <c r="AI16" s="21">
        <v>2.914597031027296E-2</v>
      </c>
      <c r="AJ16" s="21">
        <v>1.7947712864695479E-2</v>
      </c>
      <c r="AK16" s="21">
        <v>4.9780268495360602E-2</v>
      </c>
      <c r="AL16" s="21">
        <v>0</v>
      </c>
      <c r="AM16" s="21">
        <v>3.4412109045240717E-2</v>
      </c>
    </row>
    <row r="17" spans="2:39" ht="19" customHeight="1" x14ac:dyDescent="0.2">
      <c r="B17" s="23" t="s">
        <v>88</v>
      </c>
      <c r="C17" s="21">
        <v>3.839227009021035E-3</v>
      </c>
      <c r="D17" s="21">
        <v>0</v>
      </c>
      <c r="E17" s="21">
        <v>0</v>
      </c>
      <c r="F17" s="21">
        <v>1.257305968752198E-2</v>
      </c>
      <c r="G17" s="21">
        <v>1.102202931502907E-2</v>
      </c>
      <c r="H17" s="21">
        <v>0</v>
      </c>
      <c r="I17" s="21">
        <v>0</v>
      </c>
      <c r="K17" s="21">
        <v>3.5197161278675481E-3</v>
      </c>
      <c r="L17" s="21">
        <v>4.1777309078754781E-3</v>
      </c>
      <c r="N17" s="21">
        <v>0</v>
      </c>
      <c r="O17" s="21">
        <v>0</v>
      </c>
      <c r="P17" s="21">
        <v>0</v>
      </c>
      <c r="Q17" s="21">
        <v>0</v>
      </c>
      <c r="R17" s="21">
        <v>0</v>
      </c>
      <c r="S17" s="21">
        <v>5.9415654987281137E-3</v>
      </c>
      <c r="T17" s="21">
        <v>5.1615392405407211E-2</v>
      </c>
      <c r="U17" s="21">
        <v>0</v>
      </c>
      <c r="W17" s="21">
        <v>0</v>
      </c>
      <c r="X17" s="21">
        <v>0</v>
      </c>
      <c r="Y17" s="21">
        <v>0</v>
      </c>
      <c r="Z17" s="21">
        <v>0</v>
      </c>
      <c r="AA17" s="21">
        <v>0</v>
      </c>
      <c r="AB17" s="21">
        <v>6.4484563028650958E-3</v>
      </c>
      <c r="AC17" s="21">
        <v>2.4715427950758411E-2</v>
      </c>
      <c r="AD17" s="21">
        <v>0</v>
      </c>
      <c r="AE17" s="21">
        <v>0</v>
      </c>
      <c r="AG17" s="21">
        <v>1.020068722037926E-2</v>
      </c>
      <c r="AH17" s="21">
        <v>0</v>
      </c>
      <c r="AI17" s="21">
        <v>0</v>
      </c>
      <c r="AJ17" s="21">
        <v>0</v>
      </c>
      <c r="AK17" s="21">
        <v>0</v>
      </c>
      <c r="AL17" s="21">
        <v>0</v>
      </c>
      <c r="AM17" s="21">
        <v>3.1623347467534861E-2</v>
      </c>
    </row>
    <row r="19" spans="2:39" x14ac:dyDescent="0.2">
      <c r="B19" t="s">
        <v>267</v>
      </c>
    </row>
    <row r="20" spans="2:39" x14ac:dyDescent="0.2">
      <c r="B20" t="s">
        <v>11</v>
      </c>
    </row>
    <row r="22" spans="2:39" x14ac:dyDescent="0.2">
      <c r="B22"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O18"/>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32" customHeight="1" x14ac:dyDescent="0.2">
      <c r="B9" s="23" t="s">
        <v>98</v>
      </c>
      <c r="C9" s="21">
        <v>8.5571505498417549E-2</v>
      </c>
      <c r="D9" s="21">
        <v>0.25299796890886223</v>
      </c>
      <c r="E9" s="21">
        <v>0.14645219599103659</v>
      </c>
      <c r="F9" s="21">
        <v>6.4118462930402131E-2</v>
      </c>
      <c r="G9" s="21">
        <v>4.9177454374776802E-2</v>
      </c>
      <c r="H9" s="21">
        <v>2.53866078949125E-2</v>
      </c>
      <c r="I9" s="21">
        <v>4.5727902199426781E-2</v>
      </c>
      <c r="K9" s="21">
        <v>9.4477079124715702E-2</v>
      </c>
      <c r="L9" s="21">
        <v>7.8076281345904316E-2</v>
      </c>
      <c r="N9" s="21">
        <v>0.20912127819619961</v>
      </c>
      <c r="O9" s="21">
        <v>0.11228578079012901</v>
      </c>
      <c r="P9" s="21">
        <v>0</v>
      </c>
      <c r="Q9" s="21">
        <v>0</v>
      </c>
      <c r="R9" s="21">
        <v>7.4633743645697137E-2</v>
      </c>
      <c r="S9" s="21">
        <v>8.8568056082331356E-2</v>
      </c>
      <c r="T9" s="21">
        <v>0.14490675485813981</v>
      </c>
      <c r="U9" s="21">
        <v>0</v>
      </c>
      <c r="W9" s="21">
        <v>5.4994414869323487E-2</v>
      </c>
      <c r="X9" s="21">
        <v>0.1593978525958013</v>
      </c>
      <c r="Y9" s="21">
        <v>0.12638583173448051</v>
      </c>
      <c r="Z9" s="21">
        <v>4.2412706761115103E-2</v>
      </c>
      <c r="AA9" s="21">
        <v>7.1742472862595538E-2</v>
      </c>
      <c r="AB9" s="21">
        <v>8.3954157700870322E-2</v>
      </c>
      <c r="AC9" s="21">
        <v>0</v>
      </c>
      <c r="AD9" s="21">
        <v>7.2353572496121218E-2</v>
      </c>
      <c r="AE9" s="21">
        <v>8.2352348002887502E-2</v>
      </c>
      <c r="AG9" s="21">
        <v>9.8910328217647253E-2</v>
      </c>
      <c r="AH9" s="21">
        <v>0.1213014952668378</v>
      </c>
      <c r="AI9" s="21">
        <v>2.8487704349358621E-2</v>
      </c>
      <c r="AJ9" s="21">
        <v>0.1192076988064503</v>
      </c>
      <c r="AK9" s="21">
        <v>7.9908395340147195E-2</v>
      </c>
      <c r="AL9" s="21">
        <v>0.7769632331763795</v>
      </c>
      <c r="AM9" s="21">
        <v>0</v>
      </c>
    </row>
    <row r="10" spans="2:41" ht="32" customHeight="1" x14ac:dyDescent="0.2">
      <c r="B10" s="23" t="s">
        <v>99</v>
      </c>
      <c r="C10" s="21">
        <v>0.33374034013951881</v>
      </c>
      <c r="D10" s="21">
        <v>0.22028967512119449</v>
      </c>
      <c r="E10" s="21">
        <v>0.32693088169448742</v>
      </c>
      <c r="F10" s="21">
        <v>0.32781543628645221</v>
      </c>
      <c r="G10" s="21">
        <v>0.21446277644763401</v>
      </c>
      <c r="H10" s="21">
        <v>0.331342329982457</v>
      </c>
      <c r="I10" s="21">
        <v>0.47344410445431989</v>
      </c>
      <c r="K10" s="21">
        <v>0.369732663148436</v>
      </c>
      <c r="L10" s="21">
        <v>0.29728080561686121</v>
      </c>
      <c r="N10" s="21">
        <v>0.51676999629264697</v>
      </c>
      <c r="O10" s="21">
        <v>0.42065673626226802</v>
      </c>
      <c r="P10" s="21">
        <v>0.54896535383778799</v>
      </c>
      <c r="Q10" s="21">
        <v>0.26801404649659127</v>
      </c>
      <c r="R10" s="21">
        <v>0.2062351793172662</v>
      </c>
      <c r="S10" s="21">
        <v>0.28995816016628401</v>
      </c>
      <c r="T10" s="21">
        <v>0.1210977320400209</v>
      </c>
      <c r="U10" s="21">
        <v>0.22087729182766391</v>
      </c>
      <c r="W10" s="21">
        <v>0.51722336163348281</v>
      </c>
      <c r="X10" s="21">
        <v>0.42774588029757932</v>
      </c>
      <c r="Y10" s="21">
        <v>0.46147915736605249</v>
      </c>
      <c r="Z10" s="21">
        <v>0.26138549896164559</v>
      </c>
      <c r="AA10" s="21">
        <v>0.24008739037049251</v>
      </c>
      <c r="AB10" s="21">
        <v>0.29985982838059222</v>
      </c>
      <c r="AC10" s="21">
        <v>0.4212173010374109</v>
      </c>
      <c r="AD10" s="21">
        <v>0.20975056385232929</v>
      </c>
      <c r="AE10" s="21">
        <v>8.2352348002887502E-2</v>
      </c>
      <c r="AG10" s="21">
        <v>0.27705412637324189</v>
      </c>
      <c r="AH10" s="21">
        <v>0.21143802619444971</v>
      </c>
      <c r="AI10" s="21">
        <v>0.44063705013284921</v>
      </c>
      <c r="AJ10" s="21">
        <v>0.53819382148297856</v>
      </c>
      <c r="AK10" s="21">
        <v>0.30199033631833633</v>
      </c>
      <c r="AL10" s="21">
        <v>0</v>
      </c>
      <c r="AM10" s="21">
        <v>0.2169687640472325</v>
      </c>
    </row>
    <row r="11" spans="2:41" ht="60" customHeight="1" x14ac:dyDescent="0.2">
      <c r="B11" s="23" t="s">
        <v>100</v>
      </c>
      <c r="C11" s="21">
        <v>0.38522581808556938</v>
      </c>
      <c r="D11" s="21">
        <v>0.41508286525312671</v>
      </c>
      <c r="E11" s="21">
        <v>0.26263827693487629</v>
      </c>
      <c r="F11" s="21">
        <v>0.36390120260297271</v>
      </c>
      <c r="G11" s="21">
        <v>0.51220149461522169</v>
      </c>
      <c r="H11" s="21">
        <v>0.36602254358722131</v>
      </c>
      <c r="I11" s="21">
        <v>0.40492422562777819</v>
      </c>
      <c r="K11" s="21">
        <v>0.34275758249103611</v>
      </c>
      <c r="L11" s="21">
        <v>0.42493178507517682</v>
      </c>
      <c r="N11" s="21">
        <v>0.1070427878452998</v>
      </c>
      <c r="O11" s="21">
        <v>0.31492316079266353</v>
      </c>
      <c r="P11" s="21">
        <v>0.29161025642779942</v>
      </c>
      <c r="Q11" s="21">
        <v>0.41566495992545299</v>
      </c>
      <c r="R11" s="21">
        <v>0.56829028366592704</v>
      </c>
      <c r="S11" s="21">
        <v>0.38028374917655211</v>
      </c>
      <c r="T11" s="21">
        <v>0.45494535260310498</v>
      </c>
      <c r="U11" s="21">
        <v>0.57842134054092131</v>
      </c>
      <c r="W11" s="21">
        <v>0.21793944057125941</v>
      </c>
      <c r="X11" s="21">
        <v>0.26412836676442653</v>
      </c>
      <c r="Y11" s="21">
        <v>0.33779035561187071</v>
      </c>
      <c r="Z11" s="21">
        <v>0.57442584707792754</v>
      </c>
      <c r="AA11" s="21">
        <v>0.4859321559695311</v>
      </c>
      <c r="AB11" s="21">
        <v>0.38388718781831732</v>
      </c>
      <c r="AC11" s="21">
        <v>0.38317200702820148</v>
      </c>
      <c r="AD11" s="21">
        <v>0.49809008967999541</v>
      </c>
      <c r="AE11" s="21">
        <v>0.35751142377444672</v>
      </c>
      <c r="AG11" s="21">
        <v>0.35029774095674632</v>
      </c>
      <c r="AH11" s="21">
        <v>0.44719018482536532</v>
      </c>
      <c r="AI11" s="21">
        <v>0.40669027363072568</v>
      </c>
      <c r="AJ11" s="21">
        <v>0.2199755710286955</v>
      </c>
      <c r="AK11" s="21">
        <v>0.44400074717391907</v>
      </c>
      <c r="AL11" s="21">
        <v>0</v>
      </c>
      <c r="AM11" s="21">
        <v>0.42253540049873223</v>
      </c>
    </row>
    <row r="12" spans="2:41" ht="46" customHeight="1" x14ac:dyDescent="0.2">
      <c r="B12" s="23" t="s">
        <v>101</v>
      </c>
      <c r="C12" s="21">
        <v>0.15161798312903721</v>
      </c>
      <c r="D12" s="21">
        <v>6.1368896230282161E-2</v>
      </c>
      <c r="E12" s="21">
        <v>0.21994595760815</v>
      </c>
      <c r="F12" s="21">
        <v>0.20491115175339031</v>
      </c>
      <c r="G12" s="21">
        <v>0.13871722621477239</v>
      </c>
      <c r="H12" s="21">
        <v>0.20813232725108621</v>
      </c>
      <c r="I12" s="21">
        <v>7.5903767718474929E-2</v>
      </c>
      <c r="K12" s="21">
        <v>0.15658503615751659</v>
      </c>
      <c r="L12" s="21">
        <v>0.1484839692564324</v>
      </c>
      <c r="N12" s="21">
        <v>0.13203738950958741</v>
      </c>
      <c r="O12" s="21">
        <v>0.13569534105935441</v>
      </c>
      <c r="P12" s="21">
        <v>7.8324678656842284E-2</v>
      </c>
      <c r="Q12" s="21">
        <v>0.31632099357795551</v>
      </c>
      <c r="R12" s="21">
        <v>0.1190751782234598</v>
      </c>
      <c r="S12" s="21">
        <v>0.2016417988033615</v>
      </c>
      <c r="T12" s="21">
        <v>7.1281468765197448E-2</v>
      </c>
      <c r="U12" s="21">
        <v>0.1439442232532904</v>
      </c>
      <c r="W12" s="21">
        <v>0.12828436614095121</v>
      </c>
      <c r="X12" s="21">
        <v>0.1345605031166674</v>
      </c>
      <c r="Y12" s="21">
        <v>2.3128125868813309E-2</v>
      </c>
      <c r="Z12" s="21">
        <v>0.1217759471993116</v>
      </c>
      <c r="AA12" s="21">
        <v>0.15106060748180569</v>
      </c>
      <c r="AB12" s="21">
        <v>0.1810579711469838</v>
      </c>
      <c r="AC12" s="21">
        <v>0.1708952639836292</v>
      </c>
      <c r="AD12" s="21">
        <v>0.1201756042372045</v>
      </c>
      <c r="AE12" s="21">
        <v>0.47778388021977841</v>
      </c>
      <c r="AG12" s="21">
        <v>0.21988012269420179</v>
      </c>
      <c r="AH12" s="21">
        <v>0.1764976778730625</v>
      </c>
      <c r="AI12" s="21">
        <v>0.10959647732148629</v>
      </c>
      <c r="AJ12" s="21">
        <v>9.2147253322940936E-2</v>
      </c>
      <c r="AK12" s="21">
        <v>0.13608817714032481</v>
      </c>
      <c r="AL12" s="21">
        <v>0.2230367668236205</v>
      </c>
      <c r="AM12" s="21">
        <v>0.1987894983622697</v>
      </c>
    </row>
    <row r="13" spans="2:41" ht="60" customHeight="1" x14ac:dyDescent="0.2">
      <c r="B13" s="23" t="s">
        <v>102</v>
      </c>
      <c r="C13" s="21">
        <v>4.3844353147457042E-2</v>
      </c>
      <c r="D13" s="21">
        <v>5.0260594486534312E-2</v>
      </c>
      <c r="E13" s="21">
        <v>4.4032687771450162E-2</v>
      </c>
      <c r="F13" s="21">
        <v>3.9253746426782588E-2</v>
      </c>
      <c r="G13" s="21">
        <v>8.544104834759525E-2</v>
      </c>
      <c r="H13" s="21">
        <v>6.9116191284323114E-2</v>
      </c>
      <c r="I13" s="21">
        <v>0</v>
      </c>
      <c r="K13" s="21">
        <v>3.6447639078295457E-2</v>
      </c>
      <c r="L13" s="21">
        <v>5.1227158705625248E-2</v>
      </c>
      <c r="N13" s="21">
        <v>3.5028548156266173E-2</v>
      </c>
      <c r="O13" s="21">
        <v>1.6438981095584889E-2</v>
      </c>
      <c r="P13" s="21">
        <v>8.109971107757033E-2</v>
      </c>
      <c r="Q13" s="21">
        <v>0</v>
      </c>
      <c r="R13" s="21">
        <v>3.1765615147649869E-2</v>
      </c>
      <c r="S13" s="21">
        <v>3.9548235771470902E-2</v>
      </c>
      <c r="T13" s="21">
        <v>0.20776869173353679</v>
      </c>
      <c r="U13" s="21">
        <v>5.6757144378124541E-2</v>
      </c>
      <c r="W13" s="21">
        <v>8.1558416784983268E-2</v>
      </c>
      <c r="X13" s="21">
        <v>1.416739722552543E-2</v>
      </c>
      <c r="Y13" s="21">
        <v>5.1216529418783241E-2</v>
      </c>
      <c r="Z13" s="21">
        <v>0</v>
      </c>
      <c r="AA13" s="21">
        <v>5.1177373315575023E-2</v>
      </c>
      <c r="AB13" s="21">
        <v>5.1240854953236582E-2</v>
      </c>
      <c r="AC13" s="21">
        <v>2.4715427950758411E-2</v>
      </c>
      <c r="AD13" s="21">
        <v>9.9630169734349683E-2</v>
      </c>
      <c r="AE13" s="21">
        <v>0</v>
      </c>
      <c r="AG13" s="21">
        <v>5.3857681758162718E-2</v>
      </c>
      <c r="AH13" s="21">
        <v>4.357261584028458E-2</v>
      </c>
      <c r="AI13" s="21">
        <v>1.458849456558016E-2</v>
      </c>
      <c r="AJ13" s="21">
        <v>3.0475655358934619E-2</v>
      </c>
      <c r="AK13" s="21">
        <v>3.8012344027272528E-2</v>
      </c>
      <c r="AL13" s="21">
        <v>0</v>
      </c>
      <c r="AM13" s="21">
        <v>0.1617063370917656</v>
      </c>
    </row>
    <row r="15" spans="2:41" x14ac:dyDescent="0.2">
      <c r="B15" t="s">
        <v>267</v>
      </c>
    </row>
    <row r="16" spans="2:41" x14ac:dyDescent="0.2">
      <c r="B16" t="s">
        <v>11</v>
      </c>
    </row>
    <row r="18" spans="2:2" x14ac:dyDescent="0.2">
      <c r="B18"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O27"/>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46" customHeight="1" x14ac:dyDescent="0.2">
      <c r="B9" s="23" t="s">
        <v>104</v>
      </c>
      <c r="C9" s="21">
        <v>0.85697619953102866</v>
      </c>
      <c r="D9" s="21">
        <v>0.67986362209192353</v>
      </c>
      <c r="E9" s="21">
        <v>0.80072725808823619</v>
      </c>
      <c r="F9" s="21">
        <v>0.81197650280365263</v>
      </c>
      <c r="G9" s="21">
        <v>0.84540263278573968</v>
      </c>
      <c r="H9" s="21">
        <v>0.96413186335875201</v>
      </c>
      <c r="I9" s="21">
        <v>0.94487724757522995</v>
      </c>
      <c r="K9" s="21">
        <v>0.84620711560466133</v>
      </c>
      <c r="L9" s="21">
        <v>0.87168681497034772</v>
      </c>
      <c r="N9" s="21">
        <v>0.81578989596979368</v>
      </c>
      <c r="O9" s="21">
        <v>0.86916807245336936</v>
      </c>
      <c r="P9" s="21">
        <v>0.90235723972390736</v>
      </c>
      <c r="Q9" s="21">
        <v>0.58488300643650704</v>
      </c>
      <c r="R9" s="21">
        <v>0.96885142477224662</v>
      </c>
      <c r="S9" s="21">
        <v>0.86953415378842225</v>
      </c>
      <c r="T9" s="21">
        <v>0.66958842688811337</v>
      </c>
      <c r="U9" s="21">
        <v>0.83758510453060808</v>
      </c>
      <c r="W9" s="21">
        <v>0.88278132476589588</v>
      </c>
      <c r="X9" s="21">
        <v>0.84487177938179747</v>
      </c>
      <c r="Y9" s="21">
        <v>0.83800403621999608</v>
      </c>
      <c r="Z9" s="21">
        <v>0.84625265693506946</v>
      </c>
      <c r="AA9" s="21">
        <v>0.93514153983640802</v>
      </c>
      <c r="AB9" s="21">
        <v>0.86455725982551279</v>
      </c>
      <c r="AC9" s="21">
        <v>0.72697975635628842</v>
      </c>
      <c r="AD9" s="21">
        <v>0.80828679470070053</v>
      </c>
      <c r="AE9" s="21">
        <v>1</v>
      </c>
      <c r="AG9" s="21">
        <v>0.95300948112626738</v>
      </c>
      <c r="AH9" s="21">
        <v>0.94432881619806963</v>
      </c>
      <c r="AI9" s="21">
        <v>0.82361966433856382</v>
      </c>
      <c r="AJ9" s="21">
        <v>0.67477020941915067</v>
      </c>
      <c r="AK9" s="21">
        <v>0.86421993841315903</v>
      </c>
      <c r="AL9" s="21">
        <v>1</v>
      </c>
      <c r="AM9" s="21">
        <v>0.79413835844934266</v>
      </c>
    </row>
    <row r="10" spans="2:41" ht="19" customHeight="1" x14ac:dyDescent="0.2">
      <c r="B10" s="23" t="s">
        <v>105</v>
      </c>
      <c r="C10" s="21">
        <v>2.758764503134218E-2</v>
      </c>
      <c r="D10" s="21">
        <v>7.7285501298835449E-2</v>
      </c>
      <c r="E10" s="21">
        <v>8.1924997012839673E-3</v>
      </c>
      <c r="F10" s="21">
        <v>3.5270531752742043E-2</v>
      </c>
      <c r="G10" s="21">
        <v>1.535322521746587E-2</v>
      </c>
      <c r="H10" s="21">
        <v>2.4732470930473208E-2</v>
      </c>
      <c r="I10" s="21">
        <v>2.3071968855831591E-2</v>
      </c>
      <c r="K10" s="21">
        <v>4.4690552284628558E-2</v>
      </c>
      <c r="L10" s="21">
        <v>1.1815883822084851E-2</v>
      </c>
      <c r="N10" s="21">
        <v>0.12542395358582401</v>
      </c>
      <c r="O10" s="21">
        <v>7.2060173449754903E-3</v>
      </c>
      <c r="P10" s="21">
        <v>0</v>
      </c>
      <c r="Q10" s="21">
        <v>0.17261219015549481</v>
      </c>
      <c r="R10" s="21">
        <v>3.1148575227753359E-2</v>
      </c>
      <c r="S10" s="21">
        <v>1.650583188198277E-2</v>
      </c>
      <c r="T10" s="21">
        <v>0</v>
      </c>
      <c r="U10" s="21">
        <v>1.751712281361073E-2</v>
      </c>
      <c r="W10" s="21">
        <v>0</v>
      </c>
      <c r="X10" s="21">
        <v>1.5366506894065209E-2</v>
      </c>
      <c r="Y10" s="21">
        <v>0</v>
      </c>
      <c r="Z10" s="21">
        <v>6.3930569040813637E-2</v>
      </c>
      <c r="AA10" s="21">
        <v>3.4914434694926139E-2</v>
      </c>
      <c r="AB10" s="21">
        <v>1.7913988435571061E-2</v>
      </c>
      <c r="AC10" s="21">
        <v>0.1171126769649613</v>
      </c>
      <c r="AD10" s="21">
        <v>0</v>
      </c>
      <c r="AE10" s="21">
        <v>0</v>
      </c>
      <c r="AG10" s="21">
        <v>8.3281190127006081E-3</v>
      </c>
      <c r="AH10" s="21">
        <v>0</v>
      </c>
      <c r="AI10" s="21">
        <v>2.80876078224091E-2</v>
      </c>
      <c r="AJ10" s="21">
        <v>0</v>
      </c>
      <c r="AK10" s="21">
        <v>7.7663582232783593E-2</v>
      </c>
      <c r="AL10" s="21">
        <v>0</v>
      </c>
      <c r="AM10" s="21">
        <v>8.0801587966224969E-2</v>
      </c>
    </row>
    <row r="11" spans="2:41" ht="32" customHeight="1" x14ac:dyDescent="0.2">
      <c r="B11" s="23" t="s">
        <v>106</v>
      </c>
      <c r="C11" s="21">
        <v>2.875193137756973E-2</v>
      </c>
      <c r="D11" s="21">
        <v>0</v>
      </c>
      <c r="E11" s="21">
        <v>1.3933980042436079E-2</v>
      </c>
      <c r="F11" s="21">
        <v>4.7510247249037317E-2</v>
      </c>
      <c r="G11" s="21">
        <v>6.9479957790980665E-2</v>
      </c>
      <c r="H11" s="21">
        <v>0</v>
      </c>
      <c r="I11" s="21">
        <v>3.2050783568938153E-2</v>
      </c>
      <c r="K11" s="21">
        <v>2.3210204259944221E-2</v>
      </c>
      <c r="L11" s="21">
        <v>3.4241972688569142E-2</v>
      </c>
      <c r="N11" s="21">
        <v>3.2583441168948478E-2</v>
      </c>
      <c r="O11" s="21">
        <v>1.6906447244415361E-2</v>
      </c>
      <c r="P11" s="21">
        <v>0</v>
      </c>
      <c r="Q11" s="21">
        <v>0.1615917351081885</v>
      </c>
      <c r="R11" s="21">
        <v>0</v>
      </c>
      <c r="S11" s="21">
        <v>2.491139117117196E-2</v>
      </c>
      <c r="T11" s="21">
        <v>0</v>
      </c>
      <c r="U11" s="21">
        <v>7.3392264065515508E-2</v>
      </c>
      <c r="W11" s="21">
        <v>4.1861834668362179E-2</v>
      </c>
      <c r="X11" s="21">
        <v>2.8756030627160929E-2</v>
      </c>
      <c r="Y11" s="21">
        <v>4.1602171534011259E-2</v>
      </c>
      <c r="Z11" s="21">
        <v>5.984891083562939E-2</v>
      </c>
      <c r="AA11" s="21">
        <v>1.042760093249292E-2</v>
      </c>
      <c r="AB11" s="21">
        <v>1.5565574896912191E-2</v>
      </c>
      <c r="AC11" s="21">
        <v>7.7466596580360494E-2</v>
      </c>
      <c r="AD11" s="21">
        <v>2.0138496783232769E-2</v>
      </c>
      <c r="AE11" s="21">
        <v>0</v>
      </c>
      <c r="AG11" s="21">
        <v>2.0893458205961741E-2</v>
      </c>
      <c r="AH11" s="21">
        <v>8.1393619012873741E-3</v>
      </c>
      <c r="AI11" s="21">
        <v>6.5888501964626783E-2</v>
      </c>
      <c r="AJ11" s="21">
        <v>2.0962240118787601E-2</v>
      </c>
      <c r="AK11" s="21">
        <v>2.203679629167123E-2</v>
      </c>
      <c r="AL11" s="21">
        <v>0</v>
      </c>
      <c r="AM11" s="21">
        <v>3.2252802816708073E-2</v>
      </c>
    </row>
    <row r="12" spans="2:41" ht="46" customHeight="1" x14ac:dyDescent="0.2">
      <c r="B12" s="23" t="s">
        <v>107</v>
      </c>
      <c r="C12" s="21">
        <v>4.2890506704503896E-3</v>
      </c>
      <c r="D12" s="21">
        <v>0</v>
      </c>
      <c r="E12" s="21">
        <v>1.141180897027063E-2</v>
      </c>
      <c r="F12" s="21">
        <v>0</v>
      </c>
      <c r="G12" s="21">
        <v>1.535322521746587E-2</v>
      </c>
      <c r="H12" s="21">
        <v>0</v>
      </c>
      <c r="I12" s="21">
        <v>0</v>
      </c>
      <c r="K12" s="21">
        <v>4.9028171553683478E-3</v>
      </c>
      <c r="L12" s="21">
        <v>3.7562834111904962E-3</v>
      </c>
      <c r="N12" s="21">
        <v>2.6202709275433771E-2</v>
      </c>
      <c r="O12" s="21">
        <v>0</v>
      </c>
      <c r="P12" s="21">
        <v>0</v>
      </c>
      <c r="Q12" s="21">
        <v>8.0913068299809474E-2</v>
      </c>
      <c r="R12" s="21">
        <v>0</v>
      </c>
      <c r="S12" s="21">
        <v>0</v>
      </c>
      <c r="T12" s="21">
        <v>0</v>
      </c>
      <c r="U12" s="21">
        <v>0</v>
      </c>
      <c r="W12" s="21">
        <v>3.3664138721992663E-2</v>
      </c>
      <c r="X12" s="21">
        <v>0</v>
      </c>
      <c r="Y12" s="21">
        <v>0</v>
      </c>
      <c r="Z12" s="21">
        <v>2.996786318848739E-2</v>
      </c>
      <c r="AA12" s="21">
        <v>0</v>
      </c>
      <c r="AB12" s="21">
        <v>0</v>
      </c>
      <c r="AC12" s="21">
        <v>0</v>
      </c>
      <c r="AD12" s="21">
        <v>0</v>
      </c>
      <c r="AE12" s="21">
        <v>0</v>
      </c>
      <c r="AG12" s="21">
        <v>0</v>
      </c>
      <c r="AH12" s="21">
        <v>0</v>
      </c>
      <c r="AI12" s="21">
        <v>0</v>
      </c>
      <c r="AJ12" s="21">
        <v>3.0619983304369269E-2</v>
      </c>
      <c r="AK12" s="21">
        <v>0</v>
      </c>
      <c r="AL12" s="21">
        <v>0</v>
      </c>
      <c r="AM12" s="21">
        <v>0</v>
      </c>
    </row>
    <row r="13" spans="2:41" ht="46" customHeight="1" x14ac:dyDescent="0.2">
      <c r="B13" s="23" t="s">
        <v>108</v>
      </c>
      <c r="C13" s="21">
        <v>4.2767604761586048E-3</v>
      </c>
      <c r="D13" s="21">
        <v>0</v>
      </c>
      <c r="E13" s="21">
        <v>1.3933980042436079E-2</v>
      </c>
      <c r="F13" s="21">
        <v>1.1275975640124881E-2</v>
      </c>
      <c r="G13" s="21">
        <v>0</v>
      </c>
      <c r="H13" s="21">
        <v>0</v>
      </c>
      <c r="I13" s="21">
        <v>0</v>
      </c>
      <c r="K13" s="21">
        <v>3.9926243518330733E-3</v>
      </c>
      <c r="L13" s="21">
        <v>4.5864751348024726E-3</v>
      </c>
      <c r="N13" s="21">
        <v>0</v>
      </c>
      <c r="O13" s="21">
        <v>7.7266685966182278E-3</v>
      </c>
      <c r="P13" s="21">
        <v>0</v>
      </c>
      <c r="Q13" s="21">
        <v>0</v>
      </c>
      <c r="R13" s="21">
        <v>0</v>
      </c>
      <c r="S13" s="21">
        <v>8.2504403866668491E-3</v>
      </c>
      <c r="T13" s="21">
        <v>0</v>
      </c>
      <c r="U13" s="21">
        <v>0</v>
      </c>
      <c r="W13" s="21">
        <v>0</v>
      </c>
      <c r="X13" s="21">
        <v>1.006322444302675E-2</v>
      </c>
      <c r="Y13" s="21">
        <v>0</v>
      </c>
      <c r="Z13" s="21">
        <v>0</v>
      </c>
      <c r="AA13" s="21">
        <v>0</v>
      </c>
      <c r="AB13" s="21">
        <v>8.9543074673170651E-3</v>
      </c>
      <c r="AC13" s="21">
        <v>0</v>
      </c>
      <c r="AD13" s="21">
        <v>0</v>
      </c>
      <c r="AE13" s="21">
        <v>0</v>
      </c>
      <c r="AG13" s="21">
        <v>0</v>
      </c>
      <c r="AH13" s="21">
        <v>1.098615813182246E-2</v>
      </c>
      <c r="AI13" s="21">
        <v>0</v>
      </c>
      <c r="AJ13" s="21">
        <v>1.372776055080225E-2</v>
      </c>
      <c r="AK13" s="21">
        <v>0</v>
      </c>
      <c r="AL13" s="21">
        <v>0</v>
      </c>
      <c r="AM13" s="21">
        <v>0</v>
      </c>
    </row>
    <row r="14" spans="2:41" ht="32" customHeight="1" x14ac:dyDescent="0.2">
      <c r="B14" s="23" t="s">
        <v>109</v>
      </c>
      <c r="C14" s="21">
        <v>4.7596130690418844E-3</v>
      </c>
      <c r="D14" s="21">
        <v>0</v>
      </c>
      <c r="E14" s="21">
        <v>1.9720385328711201E-2</v>
      </c>
      <c r="F14" s="21">
        <v>8.3753579953260767E-3</v>
      </c>
      <c r="G14" s="21">
        <v>0</v>
      </c>
      <c r="H14" s="21">
        <v>0</v>
      </c>
      <c r="I14" s="21">
        <v>0</v>
      </c>
      <c r="K14" s="21">
        <v>6.9171006044208196E-3</v>
      </c>
      <c r="L14" s="21">
        <v>2.782933735399448E-3</v>
      </c>
      <c r="N14" s="21">
        <v>0</v>
      </c>
      <c r="O14" s="21">
        <v>0</v>
      </c>
      <c r="P14" s="21">
        <v>0</v>
      </c>
      <c r="Q14" s="21">
        <v>0</v>
      </c>
      <c r="R14" s="21">
        <v>0</v>
      </c>
      <c r="S14" s="21">
        <v>1.167662527584518E-2</v>
      </c>
      <c r="T14" s="21">
        <v>0</v>
      </c>
      <c r="U14" s="21">
        <v>9.8415942779837076E-3</v>
      </c>
      <c r="W14" s="21">
        <v>2.036242569641853E-2</v>
      </c>
      <c r="X14" s="21">
        <v>0</v>
      </c>
      <c r="Y14" s="21">
        <v>0</v>
      </c>
      <c r="Z14" s="21">
        <v>0</v>
      </c>
      <c r="AA14" s="21">
        <v>0</v>
      </c>
      <c r="AB14" s="21">
        <v>1.267278933007405E-2</v>
      </c>
      <c r="AC14" s="21">
        <v>0</v>
      </c>
      <c r="AD14" s="21">
        <v>0</v>
      </c>
      <c r="AE14" s="21">
        <v>0</v>
      </c>
      <c r="AG14" s="21">
        <v>0</v>
      </c>
      <c r="AH14" s="21">
        <v>0</v>
      </c>
      <c r="AI14" s="21">
        <v>6.6007995381461666E-3</v>
      </c>
      <c r="AJ14" s="21">
        <v>2.3782928829681329E-2</v>
      </c>
      <c r="AK14" s="21">
        <v>0</v>
      </c>
      <c r="AL14" s="21">
        <v>0</v>
      </c>
      <c r="AM14" s="21">
        <v>0</v>
      </c>
    </row>
    <row r="15" spans="2:41" ht="46" customHeight="1" x14ac:dyDescent="0.2">
      <c r="B15" s="23" t="s">
        <v>110</v>
      </c>
      <c r="C15" s="21">
        <v>6.8048348936401446E-3</v>
      </c>
      <c r="D15" s="21">
        <v>6.2860976266608581E-2</v>
      </c>
      <c r="E15" s="21">
        <v>0</v>
      </c>
      <c r="F15" s="21">
        <v>0</v>
      </c>
      <c r="G15" s="21">
        <v>0</v>
      </c>
      <c r="H15" s="21">
        <v>0</v>
      </c>
      <c r="I15" s="21">
        <v>0</v>
      </c>
      <c r="K15" s="21">
        <v>1.41292829044634E-2</v>
      </c>
      <c r="L15" s="21">
        <v>0</v>
      </c>
      <c r="N15" s="21">
        <v>0</v>
      </c>
      <c r="O15" s="21">
        <v>0</v>
      </c>
      <c r="P15" s="21">
        <v>0</v>
      </c>
      <c r="Q15" s="21">
        <v>0</v>
      </c>
      <c r="R15" s="21">
        <v>0</v>
      </c>
      <c r="S15" s="21">
        <v>0</v>
      </c>
      <c r="T15" s="21">
        <v>0</v>
      </c>
      <c r="U15" s="21">
        <v>4.6889745572687012E-2</v>
      </c>
      <c r="W15" s="21">
        <v>0</v>
      </c>
      <c r="X15" s="21">
        <v>0</v>
      </c>
      <c r="Y15" s="21">
        <v>0</v>
      </c>
      <c r="Z15" s="21">
        <v>0</v>
      </c>
      <c r="AA15" s="21">
        <v>0</v>
      </c>
      <c r="AB15" s="21">
        <v>0</v>
      </c>
      <c r="AC15" s="21">
        <v>7.8440970098389753E-2</v>
      </c>
      <c r="AD15" s="21">
        <v>0</v>
      </c>
      <c r="AE15" s="21">
        <v>0</v>
      </c>
      <c r="AG15" s="21">
        <v>0</v>
      </c>
      <c r="AH15" s="21">
        <v>0</v>
      </c>
      <c r="AI15" s="21">
        <v>0</v>
      </c>
      <c r="AJ15" s="21">
        <v>0</v>
      </c>
      <c r="AK15" s="21">
        <v>3.6079683062385973E-2</v>
      </c>
      <c r="AL15" s="21">
        <v>0</v>
      </c>
      <c r="AM15" s="21">
        <v>0</v>
      </c>
    </row>
    <row r="16" spans="2:41" ht="32" customHeight="1" x14ac:dyDescent="0.2">
      <c r="B16" s="23" t="s">
        <v>111</v>
      </c>
      <c r="C16" s="21">
        <v>3.9374135562650547E-3</v>
      </c>
      <c r="D16" s="21">
        <v>0</v>
      </c>
      <c r="E16" s="21">
        <v>0</v>
      </c>
      <c r="F16" s="21">
        <v>1.257305968752198E-2</v>
      </c>
      <c r="G16" s="21">
        <v>0</v>
      </c>
      <c r="H16" s="21">
        <v>1.1135665710774839E-2</v>
      </c>
      <c r="I16" s="21">
        <v>0</v>
      </c>
      <c r="K16" s="21">
        <v>3.7235866883009549E-3</v>
      </c>
      <c r="L16" s="21">
        <v>4.1777309078754781E-3</v>
      </c>
      <c r="N16" s="21">
        <v>0</v>
      </c>
      <c r="O16" s="21">
        <v>7.2060173449754903E-3</v>
      </c>
      <c r="P16" s="21">
        <v>0</v>
      </c>
      <c r="Q16" s="21">
        <v>0</v>
      </c>
      <c r="R16" s="21">
        <v>0</v>
      </c>
      <c r="S16" s="21">
        <v>0</v>
      </c>
      <c r="T16" s="21">
        <v>0</v>
      </c>
      <c r="U16" s="21">
        <v>1.477416873959504E-2</v>
      </c>
      <c r="W16" s="21">
        <v>0</v>
      </c>
      <c r="X16" s="21">
        <v>2.060593229251434E-2</v>
      </c>
      <c r="Y16" s="21">
        <v>0</v>
      </c>
      <c r="Z16" s="21">
        <v>0</v>
      </c>
      <c r="AA16" s="21">
        <v>0</v>
      </c>
      <c r="AB16" s="21">
        <v>0</v>
      </c>
      <c r="AC16" s="21">
        <v>0</v>
      </c>
      <c r="AD16" s="21">
        <v>0</v>
      </c>
      <c r="AE16" s="21">
        <v>0</v>
      </c>
      <c r="AG16" s="21">
        <v>0</v>
      </c>
      <c r="AH16" s="21">
        <v>0</v>
      </c>
      <c r="AI16" s="21">
        <v>0</v>
      </c>
      <c r="AJ16" s="21">
        <v>1.280273372667326E-2</v>
      </c>
      <c r="AK16" s="21">
        <v>0</v>
      </c>
      <c r="AL16" s="21">
        <v>0</v>
      </c>
      <c r="AM16" s="21">
        <v>3.1623347467534861E-2</v>
      </c>
    </row>
    <row r="17" spans="2:39" ht="32" customHeight="1" x14ac:dyDescent="0.2">
      <c r="B17" s="23" t="s">
        <v>112</v>
      </c>
      <c r="C17" s="21">
        <v>5.7777977456121158E-3</v>
      </c>
      <c r="D17" s="21">
        <v>0</v>
      </c>
      <c r="E17" s="21">
        <v>2.5345789012706701E-2</v>
      </c>
      <c r="F17" s="21">
        <v>8.7734487794586414E-3</v>
      </c>
      <c r="G17" s="21">
        <v>0</v>
      </c>
      <c r="H17" s="21">
        <v>0</v>
      </c>
      <c r="I17" s="21">
        <v>0</v>
      </c>
      <c r="K17" s="21">
        <v>0</v>
      </c>
      <c r="L17" s="21">
        <v>1.12579684507851E-2</v>
      </c>
      <c r="N17" s="21">
        <v>0</v>
      </c>
      <c r="O17" s="21">
        <v>0</v>
      </c>
      <c r="P17" s="21">
        <v>0</v>
      </c>
      <c r="Q17" s="21">
        <v>0</v>
      </c>
      <c r="R17" s="21">
        <v>0</v>
      </c>
      <c r="S17" s="21">
        <v>2.0251542818443481E-2</v>
      </c>
      <c r="T17" s="21">
        <v>0</v>
      </c>
      <c r="U17" s="21">
        <v>0</v>
      </c>
      <c r="W17" s="21">
        <v>2.133027614733083E-2</v>
      </c>
      <c r="X17" s="21">
        <v>0</v>
      </c>
      <c r="Y17" s="21">
        <v>0</v>
      </c>
      <c r="Z17" s="21">
        <v>0</v>
      </c>
      <c r="AA17" s="21">
        <v>0</v>
      </c>
      <c r="AB17" s="21">
        <v>1.6287807728325419E-2</v>
      </c>
      <c r="AC17" s="21">
        <v>0</v>
      </c>
      <c r="AD17" s="21">
        <v>0</v>
      </c>
      <c r="AE17" s="21">
        <v>0</v>
      </c>
      <c r="AG17" s="21">
        <v>0</v>
      </c>
      <c r="AH17" s="21">
        <v>0</v>
      </c>
      <c r="AI17" s="21">
        <v>6.9145434360797118E-3</v>
      </c>
      <c r="AJ17" s="21">
        <v>3.056720678493545E-2</v>
      </c>
      <c r="AK17" s="21">
        <v>0</v>
      </c>
      <c r="AL17" s="21">
        <v>0</v>
      </c>
      <c r="AM17" s="21">
        <v>0</v>
      </c>
    </row>
    <row r="18" spans="2:39" ht="46" customHeight="1" x14ac:dyDescent="0.2">
      <c r="B18" s="23" t="s">
        <v>113</v>
      </c>
      <c r="C18" s="21">
        <v>1.7128972112576801E-2</v>
      </c>
      <c r="D18" s="21">
        <v>8.8468321633409161E-2</v>
      </c>
      <c r="E18" s="21">
        <v>1.7131369835878311E-2</v>
      </c>
      <c r="F18" s="21">
        <v>2.7315302044483489E-2</v>
      </c>
      <c r="G18" s="21">
        <v>0</v>
      </c>
      <c r="H18" s="21">
        <v>0</v>
      </c>
      <c r="I18" s="21">
        <v>0</v>
      </c>
      <c r="K18" s="21">
        <v>0</v>
      </c>
      <c r="L18" s="21">
        <v>3.3375593284520173E-2</v>
      </c>
      <c r="N18" s="21">
        <v>0</v>
      </c>
      <c r="O18" s="21">
        <v>3.03461339566981E-2</v>
      </c>
      <c r="P18" s="21">
        <v>0</v>
      </c>
      <c r="Q18" s="21">
        <v>0</v>
      </c>
      <c r="R18" s="21">
        <v>0</v>
      </c>
      <c r="S18" s="21">
        <v>0</v>
      </c>
      <c r="T18" s="21">
        <v>0.23054766145687119</v>
      </c>
      <c r="U18" s="21">
        <v>0</v>
      </c>
      <c r="W18" s="21">
        <v>0</v>
      </c>
      <c r="X18" s="21">
        <v>1.31566880211845E-2</v>
      </c>
      <c r="Y18" s="21">
        <v>0</v>
      </c>
      <c r="Z18" s="21">
        <v>0</v>
      </c>
      <c r="AA18" s="21">
        <v>1.3202685557692721E-2</v>
      </c>
      <c r="AB18" s="21">
        <v>1.1009026306884009E-2</v>
      </c>
      <c r="AC18" s="21">
        <v>0</v>
      </c>
      <c r="AD18" s="21">
        <v>0.10843408599783989</v>
      </c>
      <c r="AE18" s="21">
        <v>0</v>
      </c>
      <c r="AG18" s="21">
        <v>0</v>
      </c>
      <c r="AH18" s="21">
        <v>0</v>
      </c>
      <c r="AI18" s="21">
        <v>9.9090984080672882E-3</v>
      </c>
      <c r="AJ18" s="21">
        <v>0.1069786560434081</v>
      </c>
      <c r="AK18" s="21">
        <v>0</v>
      </c>
      <c r="AL18" s="21">
        <v>0</v>
      </c>
      <c r="AM18" s="21">
        <v>0</v>
      </c>
    </row>
    <row r="19" spans="2:39" ht="32" customHeight="1" x14ac:dyDescent="0.2">
      <c r="B19" s="23" t="s">
        <v>114</v>
      </c>
      <c r="C19" s="21">
        <v>2.9695733175390562E-2</v>
      </c>
      <c r="D19" s="21">
        <v>6.2860976266608581E-2</v>
      </c>
      <c r="E19" s="21">
        <v>8.9602928978041244E-2</v>
      </c>
      <c r="F19" s="21">
        <v>3.6929574047652708E-2</v>
      </c>
      <c r="G19" s="21">
        <v>9.4715541589092921E-3</v>
      </c>
      <c r="H19" s="21">
        <v>0</v>
      </c>
      <c r="I19" s="21">
        <v>0</v>
      </c>
      <c r="K19" s="21">
        <v>4.624030710530716E-2</v>
      </c>
      <c r="L19" s="21">
        <v>1.4469153948864281E-2</v>
      </c>
      <c r="N19" s="21">
        <v>0</v>
      </c>
      <c r="O19" s="21">
        <v>4.9855531446099277E-2</v>
      </c>
      <c r="P19" s="21">
        <v>7.4098702126625837E-2</v>
      </c>
      <c r="Q19" s="21">
        <v>0</v>
      </c>
      <c r="R19" s="21">
        <v>0</v>
      </c>
      <c r="S19" s="21">
        <v>4.3764252589430293E-2</v>
      </c>
      <c r="T19" s="21">
        <v>0</v>
      </c>
      <c r="U19" s="21">
        <v>0</v>
      </c>
      <c r="W19" s="21">
        <v>0</v>
      </c>
      <c r="X19" s="21">
        <v>5.2091372088619518E-2</v>
      </c>
      <c r="Y19" s="21">
        <v>9.1363903727278775E-2</v>
      </c>
      <c r="Z19" s="21">
        <v>0</v>
      </c>
      <c r="AA19" s="21">
        <v>6.3137389784801356E-3</v>
      </c>
      <c r="AB19" s="21">
        <v>4.7497897736026598E-2</v>
      </c>
      <c r="AC19" s="21">
        <v>0</v>
      </c>
      <c r="AD19" s="21">
        <v>1.6171367154487842E-2</v>
      </c>
      <c r="AE19" s="21">
        <v>0</v>
      </c>
      <c r="AG19" s="21">
        <v>9.0031909294597152E-3</v>
      </c>
      <c r="AH19" s="21">
        <v>3.6545663768820409E-2</v>
      </c>
      <c r="AI19" s="21">
        <v>4.5655152293402147E-2</v>
      </c>
      <c r="AJ19" s="21">
        <v>7.4894578171246826E-2</v>
      </c>
      <c r="AK19" s="21">
        <v>0</v>
      </c>
      <c r="AL19" s="21">
        <v>0</v>
      </c>
      <c r="AM19" s="21">
        <v>0</v>
      </c>
    </row>
    <row r="20" spans="2:39" ht="32" customHeight="1" x14ac:dyDescent="0.2">
      <c r="B20" s="23" t="s">
        <v>115</v>
      </c>
      <c r="C20" s="21">
        <v>2.88312757312133E-3</v>
      </c>
      <c r="D20" s="21">
        <v>0</v>
      </c>
      <c r="E20" s="21">
        <v>0</v>
      </c>
      <c r="F20" s="21">
        <v>0</v>
      </c>
      <c r="G20" s="21">
        <v>1.8746504986590432E-2</v>
      </c>
      <c r="H20" s="21">
        <v>0</v>
      </c>
      <c r="I20" s="21">
        <v>0</v>
      </c>
      <c r="K20" s="21">
        <v>5.9864090410720978E-3</v>
      </c>
      <c r="L20" s="21">
        <v>0</v>
      </c>
      <c r="N20" s="21">
        <v>0</v>
      </c>
      <c r="O20" s="21">
        <v>1.158511161284854E-2</v>
      </c>
      <c r="P20" s="21">
        <v>0</v>
      </c>
      <c r="Q20" s="21">
        <v>0</v>
      </c>
      <c r="R20" s="21">
        <v>0</v>
      </c>
      <c r="S20" s="21">
        <v>0</v>
      </c>
      <c r="T20" s="21">
        <v>0</v>
      </c>
      <c r="U20" s="21">
        <v>0</v>
      </c>
      <c r="W20" s="21">
        <v>0</v>
      </c>
      <c r="X20" s="21">
        <v>1.50884662516309E-2</v>
      </c>
      <c r="Y20" s="21">
        <v>0</v>
      </c>
      <c r="Z20" s="21">
        <v>0</v>
      </c>
      <c r="AA20" s="21">
        <v>0</v>
      </c>
      <c r="AB20" s="21">
        <v>0</v>
      </c>
      <c r="AC20" s="21">
        <v>0</v>
      </c>
      <c r="AD20" s="21">
        <v>0</v>
      </c>
      <c r="AE20" s="21">
        <v>0</v>
      </c>
      <c r="AG20" s="21">
        <v>0</v>
      </c>
      <c r="AH20" s="21">
        <v>0</v>
      </c>
      <c r="AI20" s="21">
        <v>1.3324632198705E-2</v>
      </c>
      <c r="AJ20" s="21">
        <v>0</v>
      </c>
      <c r="AK20" s="21">
        <v>0</v>
      </c>
      <c r="AL20" s="21">
        <v>0</v>
      </c>
      <c r="AM20" s="21">
        <v>0</v>
      </c>
    </row>
    <row r="21" spans="2:39" ht="32" customHeight="1" x14ac:dyDescent="0.2">
      <c r="B21" s="23" t="s">
        <v>116</v>
      </c>
      <c r="C21" s="21">
        <v>1.5259199820555579E-3</v>
      </c>
      <c r="D21" s="21">
        <v>0</v>
      </c>
      <c r="E21" s="21">
        <v>0</v>
      </c>
      <c r="F21" s="21">
        <v>0</v>
      </c>
      <c r="G21" s="21">
        <v>9.9217484579683223E-3</v>
      </c>
      <c r="H21" s="21">
        <v>0</v>
      </c>
      <c r="I21" s="21">
        <v>0</v>
      </c>
      <c r="K21" s="21">
        <v>0</v>
      </c>
      <c r="L21" s="21">
        <v>2.9732364774191461E-3</v>
      </c>
      <c r="N21" s="21">
        <v>0</v>
      </c>
      <c r="O21" s="21">
        <v>0</v>
      </c>
      <c r="P21" s="21">
        <v>2.3544058149466879E-2</v>
      </c>
      <c r="Q21" s="21">
        <v>0</v>
      </c>
      <c r="R21" s="21">
        <v>0</v>
      </c>
      <c r="S21" s="21">
        <v>0</v>
      </c>
      <c r="T21" s="21">
        <v>0</v>
      </c>
      <c r="U21" s="21">
        <v>0</v>
      </c>
      <c r="W21" s="21">
        <v>0</v>
      </c>
      <c r="X21" s="21">
        <v>0</v>
      </c>
      <c r="Y21" s="21">
        <v>2.9029888518714009E-2</v>
      </c>
      <c r="Z21" s="21">
        <v>0</v>
      </c>
      <c r="AA21" s="21">
        <v>0</v>
      </c>
      <c r="AB21" s="21">
        <v>0</v>
      </c>
      <c r="AC21" s="21">
        <v>0</v>
      </c>
      <c r="AD21" s="21">
        <v>0</v>
      </c>
      <c r="AE21" s="21">
        <v>0</v>
      </c>
      <c r="AG21" s="21">
        <v>0</v>
      </c>
      <c r="AH21" s="21">
        <v>0</v>
      </c>
      <c r="AI21" s="21">
        <v>0</v>
      </c>
      <c r="AJ21" s="21">
        <v>1.089370305094536E-2</v>
      </c>
      <c r="AK21" s="21">
        <v>0</v>
      </c>
      <c r="AL21" s="21">
        <v>0</v>
      </c>
      <c r="AM21" s="21">
        <v>0</v>
      </c>
    </row>
    <row r="22" spans="2:39" ht="19" customHeight="1" x14ac:dyDescent="0.2">
      <c r="B22" s="23" t="s">
        <v>88</v>
      </c>
      <c r="C22" s="21">
        <v>5.6050008057469593E-3</v>
      </c>
      <c r="D22" s="21">
        <v>2.866060244261457E-2</v>
      </c>
      <c r="E22" s="21">
        <v>0</v>
      </c>
      <c r="F22" s="21">
        <v>0</v>
      </c>
      <c r="G22" s="21">
        <v>1.6271151384879948E-2</v>
      </c>
      <c r="H22" s="21">
        <v>0</v>
      </c>
      <c r="I22" s="21">
        <v>0</v>
      </c>
      <c r="K22" s="21">
        <v>0</v>
      </c>
      <c r="L22" s="21">
        <v>4.8759531681415438E-3</v>
      </c>
      <c r="N22" s="21">
        <v>0</v>
      </c>
      <c r="O22" s="21">
        <v>0</v>
      </c>
      <c r="P22" s="21">
        <v>0</v>
      </c>
      <c r="Q22" s="21">
        <v>0</v>
      </c>
      <c r="R22" s="21">
        <v>0</v>
      </c>
      <c r="S22" s="21">
        <v>5.1057620880372153E-3</v>
      </c>
      <c r="T22" s="21">
        <v>9.98639116550155E-2</v>
      </c>
      <c r="U22" s="21">
        <v>0</v>
      </c>
      <c r="W22" s="21">
        <v>0</v>
      </c>
      <c r="X22" s="21">
        <v>0</v>
      </c>
      <c r="Y22" s="21">
        <v>0</v>
      </c>
      <c r="Z22" s="21">
        <v>0</v>
      </c>
      <c r="AA22" s="21">
        <v>0</v>
      </c>
      <c r="AB22" s="21">
        <v>5.5413482733769736E-3</v>
      </c>
      <c r="AC22" s="21">
        <v>0</v>
      </c>
      <c r="AD22" s="21">
        <v>4.6969255363739033E-2</v>
      </c>
      <c r="AE22" s="21">
        <v>0</v>
      </c>
      <c r="AG22" s="21">
        <v>8.7657507256104772E-3</v>
      </c>
      <c r="AH22" s="21">
        <v>0</v>
      </c>
      <c r="AI22" s="21">
        <v>0</v>
      </c>
      <c r="AJ22" s="21">
        <v>0</v>
      </c>
      <c r="AK22" s="21">
        <v>0</v>
      </c>
      <c r="AL22" s="21">
        <v>0</v>
      </c>
      <c r="AM22" s="21">
        <v>6.1183903300189281E-2</v>
      </c>
    </row>
    <row r="24" spans="2:39" x14ac:dyDescent="0.2">
      <c r="B24" t="s">
        <v>267</v>
      </c>
    </row>
    <row r="25" spans="2:39" x14ac:dyDescent="0.2">
      <c r="B25" t="s">
        <v>11</v>
      </c>
    </row>
    <row r="27" spans="2:39" x14ac:dyDescent="0.2">
      <c r="B27"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O22"/>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118</v>
      </c>
      <c r="C9" s="21">
        <v>0.47569141737948778</v>
      </c>
      <c r="D9" s="21">
        <v>0.56674205133878075</v>
      </c>
      <c r="E9" s="21">
        <v>0.4522781797878917</v>
      </c>
      <c r="F9" s="21">
        <v>0.51254882417469827</v>
      </c>
      <c r="G9" s="21">
        <v>0.60119619300287019</v>
      </c>
      <c r="H9" s="21">
        <v>0.47401855984019647</v>
      </c>
      <c r="I9" s="21">
        <v>0.34421384903430458</v>
      </c>
      <c r="K9" s="21">
        <v>0.46070781618728968</v>
      </c>
      <c r="L9" s="21">
        <v>0.49051657686895472</v>
      </c>
      <c r="N9" s="21">
        <v>0.3329373382869914</v>
      </c>
      <c r="O9" s="21">
        <v>0.43213570673788282</v>
      </c>
      <c r="P9" s="21">
        <v>0.52158995597790325</v>
      </c>
      <c r="Q9" s="21">
        <v>0.54155587133528782</v>
      </c>
      <c r="R9" s="21">
        <v>0.42893917555065841</v>
      </c>
      <c r="S9" s="21">
        <v>0.52864412213317302</v>
      </c>
      <c r="T9" s="21">
        <v>0.24522173723928589</v>
      </c>
      <c r="U9" s="21">
        <v>0.60193288874515216</v>
      </c>
      <c r="W9" s="21">
        <v>0.36973049802834912</v>
      </c>
      <c r="X9" s="21">
        <v>0.35299021782716872</v>
      </c>
      <c r="Y9" s="21">
        <v>0.50260860214723591</v>
      </c>
      <c r="Z9" s="21">
        <v>0.69935425249270378</v>
      </c>
      <c r="AA9" s="21">
        <v>0.38488370116259091</v>
      </c>
      <c r="AB9" s="21">
        <v>0.54776799124529829</v>
      </c>
      <c r="AC9" s="21">
        <v>0.57210069472717873</v>
      </c>
      <c r="AD9" s="21">
        <v>0.4543619876971291</v>
      </c>
      <c r="AE9" s="21">
        <v>0.67974672976121475</v>
      </c>
      <c r="AG9" s="21">
        <v>0.54494283478677386</v>
      </c>
      <c r="AH9" s="21">
        <v>0.51649444373071185</v>
      </c>
      <c r="AI9" s="21">
        <v>0.420902267470112</v>
      </c>
      <c r="AJ9" s="21">
        <v>0.3312664585741989</v>
      </c>
      <c r="AK9" s="21">
        <v>0.56261223758762846</v>
      </c>
      <c r="AL9" s="21">
        <v>0.57393862932817075</v>
      </c>
      <c r="AM9" s="21">
        <v>0.39872909875456503</v>
      </c>
    </row>
    <row r="10" spans="2:41" ht="19" customHeight="1" x14ac:dyDescent="0.2">
      <c r="B10" s="23" t="s">
        <v>119</v>
      </c>
      <c r="C10" s="21">
        <v>0.44761575371348811</v>
      </c>
      <c r="D10" s="21">
        <v>0.27705125043323492</v>
      </c>
      <c r="E10" s="21">
        <v>0.40760262056729918</v>
      </c>
      <c r="F10" s="21">
        <v>0.38048379830169338</v>
      </c>
      <c r="G10" s="21">
        <v>0.36037983316881339</v>
      </c>
      <c r="H10" s="21">
        <v>0.4827126652923418</v>
      </c>
      <c r="I10" s="21">
        <v>0.63475405771414939</v>
      </c>
      <c r="K10" s="21">
        <v>0.48464170657609151</v>
      </c>
      <c r="L10" s="21">
        <v>0.41737855764810688</v>
      </c>
      <c r="N10" s="21">
        <v>0.52012174192497651</v>
      </c>
      <c r="O10" s="21">
        <v>0.49872562426239619</v>
      </c>
      <c r="P10" s="21">
        <v>0.47841004402209669</v>
      </c>
      <c r="Q10" s="21">
        <v>0.35964812867917467</v>
      </c>
      <c r="R10" s="21">
        <v>0.51570841864737382</v>
      </c>
      <c r="S10" s="21">
        <v>0.4133245290860364</v>
      </c>
      <c r="T10" s="21">
        <v>0.40238648853563319</v>
      </c>
      <c r="U10" s="21">
        <v>0.34888070175639452</v>
      </c>
      <c r="W10" s="21">
        <v>0.57527508710232755</v>
      </c>
      <c r="X10" s="21">
        <v>0.54773134234731635</v>
      </c>
      <c r="Y10" s="21">
        <v>0.49739139785276432</v>
      </c>
      <c r="Z10" s="21">
        <v>0.26405456300090729</v>
      </c>
      <c r="AA10" s="21">
        <v>0.58088943509579682</v>
      </c>
      <c r="AB10" s="21">
        <v>0.38003179531671949</v>
      </c>
      <c r="AC10" s="21">
        <v>0.2738911264929581</v>
      </c>
      <c r="AD10" s="21">
        <v>0.39150603602050849</v>
      </c>
      <c r="AE10" s="21">
        <v>0.32025327023878541</v>
      </c>
      <c r="AG10" s="21">
        <v>0.4401213253820333</v>
      </c>
      <c r="AH10" s="21">
        <v>0.4385106010903424</v>
      </c>
      <c r="AI10" s="21">
        <v>0.56130459627414198</v>
      </c>
      <c r="AJ10" s="21">
        <v>0.48773334762211018</v>
      </c>
      <c r="AK10" s="21">
        <v>0.36393367131209731</v>
      </c>
      <c r="AL10" s="21">
        <v>0</v>
      </c>
      <c r="AM10" s="21">
        <v>0.32612575604791449</v>
      </c>
    </row>
    <row r="11" spans="2:41" ht="19" customHeight="1" x14ac:dyDescent="0.2">
      <c r="B11" s="23" t="s">
        <v>120</v>
      </c>
      <c r="C11" s="21">
        <v>2.1119212038413191E-2</v>
      </c>
      <c r="D11" s="21">
        <v>0</v>
      </c>
      <c r="E11" s="21">
        <v>7.5918647188141231E-2</v>
      </c>
      <c r="F11" s="21">
        <v>3.4791666776545042E-2</v>
      </c>
      <c r="G11" s="21">
        <v>1.535322521746587E-2</v>
      </c>
      <c r="H11" s="21">
        <v>0</v>
      </c>
      <c r="I11" s="21">
        <v>0</v>
      </c>
      <c r="K11" s="21">
        <v>2.1746853984932511E-2</v>
      </c>
      <c r="L11" s="21">
        <v>2.074294268419543E-2</v>
      </c>
      <c r="N11" s="21">
        <v>2.6202709275433771E-2</v>
      </c>
      <c r="O11" s="21">
        <v>2.9312828235279299E-2</v>
      </c>
      <c r="P11" s="21">
        <v>0</v>
      </c>
      <c r="Q11" s="21">
        <v>9.8795999985537342E-2</v>
      </c>
      <c r="R11" s="21">
        <v>0</v>
      </c>
      <c r="S11" s="21">
        <v>3.192816809428866E-2</v>
      </c>
      <c r="T11" s="21">
        <v>0</v>
      </c>
      <c r="U11" s="21">
        <v>0</v>
      </c>
      <c r="W11" s="21">
        <v>5.4994414869323487E-2</v>
      </c>
      <c r="X11" s="21">
        <v>3.8177070221519969E-2</v>
      </c>
      <c r="Y11" s="21">
        <v>0</v>
      </c>
      <c r="Z11" s="21">
        <v>3.6591184506389027E-2</v>
      </c>
      <c r="AA11" s="21">
        <v>0</v>
      </c>
      <c r="AB11" s="21">
        <v>2.896059705839947E-2</v>
      </c>
      <c r="AC11" s="21">
        <v>0</v>
      </c>
      <c r="AD11" s="21">
        <v>0</v>
      </c>
      <c r="AE11" s="21">
        <v>0</v>
      </c>
      <c r="AG11" s="21">
        <v>0</v>
      </c>
      <c r="AH11" s="21">
        <v>0</v>
      </c>
      <c r="AI11" s="21">
        <v>1.7793136255745828E-2</v>
      </c>
      <c r="AJ11" s="21">
        <v>0.10288286731497211</v>
      </c>
      <c r="AK11" s="21">
        <v>0</v>
      </c>
      <c r="AL11" s="21">
        <v>0.42606137067182909</v>
      </c>
      <c r="AM11" s="21">
        <v>0</v>
      </c>
    </row>
    <row r="12" spans="2:41" ht="19" customHeight="1" x14ac:dyDescent="0.2">
      <c r="B12" s="23" t="s">
        <v>121</v>
      </c>
      <c r="C12" s="21">
        <v>8.3663205257941513E-3</v>
      </c>
      <c r="D12" s="21">
        <v>7.7285501298835449E-2</v>
      </c>
      <c r="E12" s="21">
        <v>0</v>
      </c>
      <c r="F12" s="21">
        <v>0</v>
      </c>
      <c r="G12" s="21">
        <v>0</v>
      </c>
      <c r="H12" s="21">
        <v>0</v>
      </c>
      <c r="I12" s="21">
        <v>0</v>
      </c>
      <c r="K12" s="21">
        <v>1.737148827649657E-2</v>
      </c>
      <c r="L12" s="21">
        <v>0</v>
      </c>
      <c r="N12" s="21">
        <v>9.2840512416875548E-2</v>
      </c>
      <c r="O12" s="21">
        <v>0</v>
      </c>
      <c r="P12" s="21">
        <v>0</v>
      </c>
      <c r="Q12" s="21">
        <v>0</v>
      </c>
      <c r="R12" s="21">
        <v>0</v>
      </c>
      <c r="S12" s="21">
        <v>0</v>
      </c>
      <c r="T12" s="21">
        <v>0</v>
      </c>
      <c r="U12" s="21">
        <v>0</v>
      </c>
      <c r="W12" s="21">
        <v>0</v>
      </c>
      <c r="X12" s="21">
        <v>0</v>
      </c>
      <c r="Y12" s="21">
        <v>0</v>
      </c>
      <c r="Z12" s="21">
        <v>0</v>
      </c>
      <c r="AA12" s="21">
        <v>0</v>
      </c>
      <c r="AB12" s="21">
        <v>0</v>
      </c>
      <c r="AC12" s="21">
        <v>9.6440590911428509E-2</v>
      </c>
      <c r="AD12" s="21">
        <v>0</v>
      </c>
      <c r="AE12" s="21">
        <v>0</v>
      </c>
      <c r="AG12" s="21">
        <v>0</v>
      </c>
      <c r="AH12" s="21">
        <v>0</v>
      </c>
      <c r="AI12" s="21">
        <v>0</v>
      </c>
      <c r="AJ12" s="21">
        <v>0</v>
      </c>
      <c r="AK12" s="21">
        <v>4.4358782790028119E-2</v>
      </c>
      <c r="AL12" s="21">
        <v>0</v>
      </c>
      <c r="AM12" s="21">
        <v>0</v>
      </c>
    </row>
    <row r="13" spans="2:41" ht="19" customHeight="1" x14ac:dyDescent="0.2">
      <c r="B13" s="23" t="s">
        <v>122</v>
      </c>
      <c r="C13" s="21">
        <v>2.8939982080427732E-3</v>
      </c>
      <c r="D13" s="21">
        <v>0</v>
      </c>
      <c r="E13" s="21">
        <v>1.7131369835878311E-2</v>
      </c>
      <c r="F13" s="21">
        <v>0</v>
      </c>
      <c r="G13" s="21">
        <v>0</v>
      </c>
      <c r="H13" s="21">
        <v>0</v>
      </c>
      <c r="I13" s="21">
        <v>0</v>
      </c>
      <c r="K13" s="21">
        <v>0</v>
      </c>
      <c r="L13" s="21">
        <v>5.6389202179181657E-3</v>
      </c>
      <c r="N13" s="21">
        <v>0</v>
      </c>
      <c r="O13" s="21">
        <v>1.162879248220775E-2</v>
      </c>
      <c r="P13" s="21">
        <v>0</v>
      </c>
      <c r="Q13" s="21">
        <v>0</v>
      </c>
      <c r="R13" s="21">
        <v>0</v>
      </c>
      <c r="S13" s="21">
        <v>0</v>
      </c>
      <c r="T13" s="21">
        <v>0</v>
      </c>
      <c r="U13" s="21">
        <v>0</v>
      </c>
      <c r="W13" s="21">
        <v>0</v>
      </c>
      <c r="X13" s="21">
        <v>0</v>
      </c>
      <c r="Y13" s="21">
        <v>0</v>
      </c>
      <c r="Z13" s="21">
        <v>0</v>
      </c>
      <c r="AA13" s="21">
        <v>0</v>
      </c>
      <c r="AB13" s="21">
        <v>1.1009026306884009E-2</v>
      </c>
      <c r="AC13" s="21">
        <v>0</v>
      </c>
      <c r="AD13" s="21">
        <v>0</v>
      </c>
      <c r="AE13" s="21">
        <v>0</v>
      </c>
      <c r="AG13" s="21">
        <v>0</v>
      </c>
      <c r="AH13" s="21">
        <v>0</v>
      </c>
      <c r="AI13" s="21">
        <v>0</v>
      </c>
      <c r="AJ13" s="21">
        <v>2.0660557223922689E-2</v>
      </c>
      <c r="AK13" s="21">
        <v>0</v>
      </c>
      <c r="AL13" s="21">
        <v>0</v>
      </c>
      <c r="AM13" s="21">
        <v>0</v>
      </c>
    </row>
    <row r="14" spans="2:41" ht="19" customHeight="1" x14ac:dyDescent="0.2">
      <c r="B14" s="23" t="s">
        <v>123</v>
      </c>
      <c r="C14" s="21">
        <v>2.1440888137871498E-3</v>
      </c>
      <c r="D14" s="21">
        <v>0</v>
      </c>
      <c r="E14" s="21">
        <v>0</v>
      </c>
      <c r="F14" s="21">
        <v>1.257305968752198E-2</v>
      </c>
      <c r="G14" s="21">
        <v>0</v>
      </c>
      <c r="H14" s="21">
        <v>0</v>
      </c>
      <c r="I14" s="21">
        <v>0</v>
      </c>
      <c r="K14" s="21">
        <v>0</v>
      </c>
      <c r="L14" s="21">
        <v>4.1777309078754781E-3</v>
      </c>
      <c r="N14" s="21">
        <v>0</v>
      </c>
      <c r="O14" s="21">
        <v>0</v>
      </c>
      <c r="P14" s="21">
        <v>0</v>
      </c>
      <c r="Q14" s="21">
        <v>0</v>
      </c>
      <c r="R14" s="21">
        <v>0</v>
      </c>
      <c r="S14" s="21">
        <v>0</v>
      </c>
      <c r="T14" s="21">
        <v>0</v>
      </c>
      <c r="U14" s="21">
        <v>1.477416873959504E-2</v>
      </c>
      <c r="W14" s="21">
        <v>0</v>
      </c>
      <c r="X14" s="21">
        <v>1.1220804798555251E-2</v>
      </c>
      <c r="Y14" s="21">
        <v>0</v>
      </c>
      <c r="Z14" s="21">
        <v>0</v>
      </c>
      <c r="AA14" s="21">
        <v>0</v>
      </c>
      <c r="AB14" s="21">
        <v>0</v>
      </c>
      <c r="AC14" s="21">
        <v>0</v>
      </c>
      <c r="AD14" s="21">
        <v>0</v>
      </c>
      <c r="AE14" s="21">
        <v>0</v>
      </c>
      <c r="AG14" s="21">
        <v>0</v>
      </c>
      <c r="AH14" s="21">
        <v>0</v>
      </c>
      <c r="AI14" s="21">
        <v>0</v>
      </c>
      <c r="AJ14" s="21">
        <v>0</v>
      </c>
      <c r="AK14" s="21">
        <v>0</v>
      </c>
      <c r="AL14" s="21">
        <v>0</v>
      </c>
      <c r="AM14" s="21">
        <v>3.1623347467534861E-2</v>
      </c>
    </row>
    <row r="15" spans="2:41" ht="19" customHeight="1" x14ac:dyDescent="0.2">
      <c r="B15" s="23" t="s">
        <v>124</v>
      </c>
      <c r="C15" s="21">
        <v>0</v>
      </c>
      <c r="D15" s="21">
        <v>0</v>
      </c>
      <c r="E15" s="21">
        <v>0</v>
      </c>
      <c r="F15" s="21">
        <v>0</v>
      </c>
      <c r="G15" s="21">
        <v>0</v>
      </c>
      <c r="H15" s="21">
        <v>0</v>
      </c>
      <c r="I15" s="21">
        <v>0</v>
      </c>
      <c r="K15" s="21">
        <v>0</v>
      </c>
      <c r="L15" s="21">
        <v>0</v>
      </c>
      <c r="N15" s="21">
        <v>0</v>
      </c>
      <c r="O15" s="21">
        <v>0</v>
      </c>
      <c r="P15" s="21">
        <v>0</v>
      </c>
      <c r="Q15" s="21">
        <v>0</v>
      </c>
      <c r="R15" s="21">
        <v>0</v>
      </c>
      <c r="S15" s="21">
        <v>0</v>
      </c>
      <c r="T15" s="21">
        <v>0</v>
      </c>
      <c r="U15" s="21">
        <v>0</v>
      </c>
      <c r="W15" s="21">
        <v>0</v>
      </c>
      <c r="X15" s="21">
        <v>0</v>
      </c>
      <c r="Y15" s="21">
        <v>0</v>
      </c>
      <c r="Z15" s="21">
        <v>0</v>
      </c>
      <c r="AA15" s="21">
        <v>0</v>
      </c>
      <c r="AB15" s="21">
        <v>0</v>
      </c>
      <c r="AC15" s="21">
        <v>0</v>
      </c>
      <c r="AD15" s="21">
        <v>0</v>
      </c>
      <c r="AE15" s="21">
        <v>0</v>
      </c>
      <c r="AG15" s="21">
        <v>0</v>
      </c>
      <c r="AH15" s="21">
        <v>0</v>
      </c>
      <c r="AI15" s="21">
        <v>0</v>
      </c>
      <c r="AJ15" s="21">
        <v>0</v>
      </c>
      <c r="AK15" s="21">
        <v>0</v>
      </c>
      <c r="AL15" s="21">
        <v>0</v>
      </c>
      <c r="AM15" s="21">
        <v>0</v>
      </c>
    </row>
    <row r="16" spans="2:41" ht="19" customHeight="1" x14ac:dyDescent="0.2">
      <c r="B16" s="23" t="s">
        <v>88</v>
      </c>
      <c r="C16" s="21">
        <v>3.100082923437833E-2</v>
      </c>
      <c r="D16" s="21">
        <v>7.8921196929148882E-2</v>
      </c>
      <c r="E16" s="21">
        <v>4.7069182620790087E-2</v>
      </c>
      <c r="F16" s="21">
        <v>2.9528332782771512E-2</v>
      </c>
      <c r="G16" s="21">
        <v>1.6271151384879948E-2</v>
      </c>
      <c r="H16" s="21">
        <v>4.3268774867461939E-2</v>
      </c>
      <c r="I16" s="21">
        <v>0</v>
      </c>
      <c r="K16" s="21">
        <v>8.5043475220589696E-3</v>
      </c>
      <c r="L16" s="21">
        <v>4.637880380697372E-2</v>
      </c>
      <c r="N16" s="21">
        <v>2.789769809572281E-2</v>
      </c>
      <c r="O16" s="21">
        <v>1.459662414193608E-2</v>
      </c>
      <c r="P16" s="21">
        <v>0</v>
      </c>
      <c r="Q16" s="21">
        <v>0</v>
      </c>
      <c r="R16" s="21">
        <v>5.5352405801967923E-2</v>
      </c>
      <c r="S16" s="21">
        <v>1.632523205639886E-2</v>
      </c>
      <c r="T16" s="21">
        <v>0.352391774225081</v>
      </c>
      <c r="U16" s="21">
        <v>0</v>
      </c>
      <c r="W16" s="21">
        <v>0</v>
      </c>
      <c r="X16" s="21">
        <v>3.2167352580435203E-2</v>
      </c>
      <c r="Y16" s="21">
        <v>0</v>
      </c>
      <c r="Z16" s="21">
        <v>0</v>
      </c>
      <c r="AA16" s="21">
        <v>3.4226863741612171E-2</v>
      </c>
      <c r="AB16" s="21">
        <v>2.1618458558474871E-2</v>
      </c>
      <c r="AC16" s="21">
        <v>0</v>
      </c>
      <c r="AD16" s="21">
        <v>0.1541319762823625</v>
      </c>
      <c r="AE16" s="21">
        <v>0</v>
      </c>
      <c r="AG16" s="21">
        <v>1.49358398311928E-2</v>
      </c>
      <c r="AH16" s="21">
        <v>3.6855593277658083E-2</v>
      </c>
      <c r="AI16" s="21">
        <v>0</v>
      </c>
      <c r="AJ16" s="21">
        <v>3.3293268054316372E-2</v>
      </c>
      <c r="AK16" s="21">
        <v>2.3550687413472191E-2</v>
      </c>
      <c r="AL16" s="21">
        <v>0</v>
      </c>
      <c r="AM16" s="21">
        <v>0.16986416826638209</v>
      </c>
    </row>
    <row r="17" spans="2:39" ht="19" customHeight="1" x14ac:dyDescent="0.2">
      <c r="B17" s="23" t="s">
        <v>125</v>
      </c>
      <c r="C17" s="21">
        <v>1.1168380086608389E-2</v>
      </c>
      <c r="D17" s="21">
        <v>0</v>
      </c>
      <c r="E17" s="21">
        <v>0</v>
      </c>
      <c r="F17" s="21">
        <v>3.007431827676962E-2</v>
      </c>
      <c r="G17" s="21">
        <v>6.7995972259706607E-3</v>
      </c>
      <c r="H17" s="21">
        <v>0</v>
      </c>
      <c r="I17" s="21">
        <v>2.1032093251546018E-2</v>
      </c>
      <c r="K17" s="21">
        <v>7.0277874531305858E-3</v>
      </c>
      <c r="L17" s="21">
        <v>1.5166467865975501E-2</v>
      </c>
      <c r="N17" s="21">
        <v>0</v>
      </c>
      <c r="O17" s="21">
        <v>1.3600424140297881E-2</v>
      </c>
      <c r="P17" s="21">
        <v>0</v>
      </c>
      <c r="Q17" s="21">
        <v>0</v>
      </c>
      <c r="R17" s="21">
        <v>0</v>
      </c>
      <c r="S17" s="21">
        <v>9.7779486301029419E-3</v>
      </c>
      <c r="T17" s="21">
        <v>0</v>
      </c>
      <c r="U17" s="21">
        <v>3.4412240758858403E-2</v>
      </c>
      <c r="W17" s="21">
        <v>0</v>
      </c>
      <c r="X17" s="21">
        <v>1.7713212225004531E-2</v>
      </c>
      <c r="Y17" s="21">
        <v>0</v>
      </c>
      <c r="Z17" s="21">
        <v>0</v>
      </c>
      <c r="AA17" s="21">
        <v>0</v>
      </c>
      <c r="AB17" s="21">
        <v>1.0612131514223969E-2</v>
      </c>
      <c r="AC17" s="21">
        <v>5.7567587868434578E-2</v>
      </c>
      <c r="AD17" s="21">
        <v>0</v>
      </c>
      <c r="AE17" s="21">
        <v>0</v>
      </c>
      <c r="AG17" s="21">
        <v>0</v>
      </c>
      <c r="AH17" s="21">
        <v>8.1393619012873741E-3</v>
      </c>
      <c r="AI17" s="21">
        <v>0</v>
      </c>
      <c r="AJ17" s="21">
        <v>2.4163501210479669E-2</v>
      </c>
      <c r="AK17" s="21">
        <v>5.5446208967737474E-3</v>
      </c>
      <c r="AL17" s="21">
        <v>0</v>
      </c>
      <c r="AM17" s="21">
        <v>7.365762946360345E-2</v>
      </c>
    </row>
    <row r="19" spans="2:39" x14ac:dyDescent="0.2">
      <c r="B19" t="s">
        <v>267</v>
      </c>
    </row>
    <row r="20" spans="2:39" x14ac:dyDescent="0.2">
      <c r="B20" t="s">
        <v>11</v>
      </c>
    </row>
    <row r="22" spans="2:39" x14ac:dyDescent="0.2">
      <c r="B22"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O20"/>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127</v>
      </c>
      <c r="C9" s="21">
        <v>0.41314827362935369</v>
      </c>
      <c r="D9" s="21">
        <v>0.65968661308116905</v>
      </c>
      <c r="E9" s="21">
        <v>0.57996069819425367</v>
      </c>
      <c r="F9" s="21">
        <v>0.34334030662254461</v>
      </c>
      <c r="G9" s="21">
        <v>0.39220643104824332</v>
      </c>
      <c r="H9" s="21">
        <v>0.35574792423717172</v>
      </c>
      <c r="I9" s="21">
        <v>0.28470463917706612</v>
      </c>
      <c r="K9" s="21">
        <v>0.43340217060638198</v>
      </c>
      <c r="L9" s="21">
        <v>0.3942760644707764</v>
      </c>
      <c r="N9" s="21">
        <v>0.39901722658734612</v>
      </c>
      <c r="O9" s="21">
        <v>0.39173131633887742</v>
      </c>
      <c r="P9" s="21">
        <v>0.43823661783385248</v>
      </c>
      <c r="Q9" s="21">
        <v>0.60828385491513381</v>
      </c>
      <c r="R9" s="21">
        <v>0.2456584236005476</v>
      </c>
      <c r="S9" s="21">
        <v>0.46680392361932321</v>
      </c>
      <c r="T9" s="21">
        <v>0.42519908197803929</v>
      </c>
      <c r="U9" s="21">
        <v>0.4223713092045136</v>
      </c>
      <c r="W9" s="21">
        <v>0.39949150352204948</v>
      </c>
      <c r="X9" s="21">
        <v>0.42406062982612808</v>
      </c>
      <c r="Y9" s="21">
        <v>0.34046398306700099</v>
      </c>
      <c r="Z9" s="21">
        <v>0.61064709600050315</v>
      </c>
      <c r="AA9" s="21">
        <v>0.33426566378439138</v>
      </c>
      <c r="AB9" s="21">
        <v>0.42225035535424232</v>
      </c>
      <c r="AC9" s="21">
        <v>0.40712510515840172</v>
      </c>
      <c r="AD9" s="21">
        <v>0.41886166838649358</v>
      </c>
      <c r="AE9" s="21">
        <v>0.43283414871507297</v>
      </c>
      <c r="AG9" s="21">
        <v>0.3218228397964446</v>
      </c>
      <c r="AH9" s="21">
        <v>0.4063689289571995</v>
      </c>
      <c r="AI9" s="21">
        <v>0.43017588360001752</v>
      </c>
      <c r="AJ9" s="21">
        <v>0.52406214346247393</v>
      </c>
      <c r="AK9" s="21">
        <v>0.45814291726095402</v>
      </c>
      <c r="AL9" s="21">
        <v>0.2230367668236205</v>
      </c>
      <c r="AM9" s="21">
        <v>0.26856948490232613</v>
      </c>
    </row>
    <row r="10" spans="2:41" ht="32" customHeight="1" x14ac:dyDescent="0.2">
      <c r="B10" s="23" t="s">
        <v>128</v>
      </c>
      <c r="C10" s="21">
        <v>0.30507450540115399</v>
      </c>
      <c r="D10" s="21">
        <v>0</v>
      </c>
      <c r="E10" s="21">
        <v>0</v>
      </c>
      <c r="F10" s="21">
        <v>9.8734612353225532E-2</v>
      </c>
      <c r="G10" s="21">
        <v>0.26051734016204481</v>
      </c>
      <c r="H10" s="21">
        <v>0.54877366470113176</v>
      </c>
      <c r="I10" s="21">
        <v>0.67296383306243257</v>
      </c>
      <c r="K10" s="21">
        <v>0.25530372760403158</v>
      </c>
      <c r="L10" s="21">
        <v>0.35485298330544218</v>
      </c>
      <c r="N10" s="21">
        <v>0.27005316646979072</v>
      </c>
      <c r="O10" s="21">
        <v>0.35834061397852052</v>
      </c>
      <c r="P10" s="21">
        <v>0.36168906604524809</v>
      </c>
      <c r="Q10" s="21">
        <v>0.23012440997667749</v>
      </c>
      <c r="R10" s="21">
        <v>0.4143318916951832</v>
      </c>
      <c r="S10" s="21">
        <v>0.21558208317709171</v>
      </c>
      <c r="T10" s="21">
        <v>0.24642580997459609</v>
      </c>
      <c r="U10" s="21">
        <v>0.33962100146735402</v>
      </c>
      <c r="W10" s="21">
        <v>0.38927325681623182</v>
      </c>
      <c r="X10" s="21">
        <v>0.31138092968990372</v>
      </c>
      <c r="Y10" s="21">
        <v>0.34896758051844529</v>
      </c>
      <c r="Z10" s="21">
        <v>0.17707962985651679</v>
      </c>
      <c r="AA10" s="21">
        <v>0.3801670640557579</v>
      </c>
      <c r="AB10" s="21">
        <v>0.24143383224414949</v>
      </c>
      <c r="AC10" s="21">
        <v>0.32488240515845329</v>
      </c>
      <c r="AD10" s="21">
        <v>0.35414112744256632</v>
      </c>
      <c r="AE10" s="21">
        <v>0.17965680387341429</v>
      </c>
      <c r="AG10" s="21">
        <v>0.36589874697238478</v>
      </c>
      <c r="AH10" s="21">
        <v>0.40751159078280169</v>
      </c>
      <c r="AI10" s="21">
        <v>0.26616432875739737</v>
      </c>
      <c r="AJ10" s="21">
        <v>0.1175395460868678</v>
      </c>
      <c r="AK10" s="21">
        <v>0.2789499187402143</v>
      </c>
      <c r="AL10" s="21">
        <v>0</v>
      </c>
      <c r="AM10" s="21">
        <v>0.44675455755625548</v>
      </c>
    </row>
    <row r="11" spans="2:41" ht="32" customHeight="1" x14ac:dyDescent="0.2">
      <c r="B11" s="23" t="s">
        <v>129</v>
      </c>
      <c r="C11" s="21">
        <v>0.1528917967355686</v>
      </c>
      <c r="D11" s="21">
        <v>0.1386543975291176</v>
      </c>
      <c r="E11" s="21">
        <v>0.25282137624926609</v>
      </c>
      <c r="F11" s="21">
        <v>0.3391571264011683</v>
      </c>
      <c r="G11" s="21">
        <v>0.20400481139354201</v>
      </c>
      <c r="H11" s="21">
        <v>0</v>
      </c>
      <c r="I11" s="21">
        <v>2.5106425549891131E-2</v>
      </c>
      <c r="K11" s="21">
        <v>0.20638030272335089</v>
      </c>
      <c r="L11" s="21">
        <v>0.1042373305212152</v>
      </c>
      <c r="N11" s="21">
        <v>0.2350352373289038</v>
      </c>
      <c r="O11" s="21">
        <v>0.1589093923965432</v>
      </c>
      <c r="P11" s="21">
        <v>0.15853626660092371</v>
      </c>
      <c r="Q11" s="21">
        <v>6.2795735122651172E-2</v>
      </c>
      <c r="R11" s="21">
        <v>0.22541040343470781</v>
      </c>
      <c r="S11" s="21">
        <v>0.14927713768413431</v>
      </c>
      <c r="T11" s="21">
        <v>2.4683320184785081E-2</v>
      </c>
      <c r="U11" s="21">
        <v>9.7461207117706616E-2</v>
      </c>
      <c r="W11" s="21">
        <v>0.1075424026629581</v>
      </c>
      <c r="X11" s="21">
        <v>0.1576032338905197</v>
      </c>
      <c r="Y11" s="21">
        <v>0.21774973546175919</v>
      </c>
      <c r="Z11" s="21">
        <v>3.9080531138486113E-2</v>
      </c>
      <c r="AA11" s="21">
        <v>0.17366760660136599</v>
      </c>
      <c r="AB11" s="21">
        <v>0.16803332185557551</v>
      </c>
      <c r="AC11" s="21">
        <v>0.17074132325144389</v>
      </c>
      <c r="AD11" s="21">
        <v>6.498688873883221E-2</v>
      </c>
      <c r="AE11" s="21">
        <v>0.38750904741151282</v>
      </c>
      <c r="AG11" s="21">
        <v>0.16533439646191159</v>
      </c>
      <c r="AH11" s="21">
        <v>0.10727165078294069</v>
      </c>
      <c r="AI11" s="21">
        <v>0.1956636123112328</v>
      </c>
      <c r="AJ11" s="21">
        <v>0.19255403679215111</v>
      </c>
      <c r="AK11" s="21">
        <v>0.14799388484706899</v>
      </c>
      <c r="AL11" s="21">
        <v>0.7769632331763795</v>
      </c>
      <c r="AM11" s="21">
        <v>0</v>
      </c>
    </row>
    <row r="12" spans="2:41" ht="32" customHeight="1" x14ac:dyDescent="0.2">
      <c r="B12" s="23" t="s">
        <v>130</v>
      </c>
      <c r="C12" s="21">
        <v>9.3682119138839878E-2</v>
      </c>
      <c r="D12" s="21">
        <v>6.1368896230282161E-2</v>
      </c>
      <c r="E12" s="21">
        <v>0.2915485802250492</v>
      </c>
      <c r="F12" s="21">
        <v>0.20774195134959919</v>
      </c>
      <c r="G12" s="21">
        <v>1.535322521746587E-2</v>
      </c>
      <c r="H12" s="21">
        <v>0</v>
      </c>
      <c r="I12" s="21">
        <v>0</v>
      </c>
      <c r="K12" s="21">
        <v>8.514421892594852E-2</v>
      </c>
      <c r="L12" s="21">
        <v>0.1026378136108721</v>
      </c>
      <c r="N12" s="21">
        <v>0</v>
      </c>
      <c r="O12" s="21">
        <v>0.10436759105188929</v>
      </c>
      <c r="P12" s="21">
        <v>0.10384344518040189</v>
      </c>
      <c r="Q12" s="21">
        <v>9.8795999985537342E-2</v>
      </c>
      <c r="R12" s="21">
        <v>0.1092015538972793</v>
      </c>
      <c r="S12" s="21">
        <v>0.10822115813185761</v>
      </c>
      <c r="T12" s="21">
        <v>5.1615392405407211E-2</v>
      </c>
      <c r="U12" s="21">
        <v>0.1008726091626917</v>
      </c>
      <c r="W12" s="21">
        <v>5.4803762917132591E-2</v>
      </c>
      <c r="X12" s="21">
        <v>0.11815737783434931</v>
      </c>
      <c r="Y12" s="21">
        <v>9.1363903727278775E-2</v>
      </c>
      <c r="Z12" s="21">
        <v>6.9921382092797468E-2</v>
      </c>
      <c r="AA12" s="21">
        <v>9.2597686637852436E-2</v>
      </c>
      <c r="AB12" s="21">
        <v>9.3453565740192424E-2</v>
      </c>
      <c r="AC12" s="21">
        <v>0.1238151899933846</v>
      </c>
      <c r="AD12" s="21">
        <v>3.1841192843667508E-2</v>
      </c>
      <c r="AE12" s="21">
        <v>0.22294881436825861</v>
      </c>
      <c r="AG12" s="21">
        <v>0.11847713662570231</v>
      </c>
      <c r="AH12" s="21">
        <v>3.5746452067783298E-2</v>
      </c>
      <c r="AI12" s="21">
        <v>0.17270587501198451</v>
      </c>
      <c r="AJ12" s="21">
        <v>9.1058507479215942E-2</v>
      </c>
      <c r="AK12" s="21">
        <v>7.0795818421328288E-2</v>
      </c>
      <c r="AL12" s="21">
        <v>0.42606137067182909</v>
      </c>
      <c r="AM12" s="21">
        <v>0</v>
      </c>
    </row>
    <row r="13" spans="2:41" ht="32" customHeight="1" x14ac:dyDescent="0.2">
      <c r="B13" s="23" t="s">
        <v>131</v>
      </c>
      <c r="C13" s="21">
        <v>8.1235651933446118E-2</v>
      </c>
      <c r="D13" s="21">
        <v>6.1368896230282161E-2</v>
      </c>
      <c r="E13" s="21">
        <v>7.2349086642155586E-2</v>
      </c>
      <c r="F13" s="21">
        <v>0.19673311184079489</v>
      </c>
      <c r="G13" s="21">
        <v>0.13875786680408661</v>
      </c>
      <c r="H13" s="21">
        <v>4.645406471474809E-2</v>
      </c>
      <c r="I13" s="21">
        <v>0</v>
      </c>
      <c r="K13" s="21">
        <v>8.6966285983230071E-2</v>
      </c>
      <c r="L13" s="21">
        <v>7.6676168104306996E-2</v>
      </c>
      <c r="N13" s="21">
        <v>0.1182468600606114</v>
      </c>
      <c r="O13" s="21">
        <v>8.0661253775922537E-2</v>
      </c>
      <c r="P13" s="21">
        <v>2.3544058149466879E-2</v>
      </c>
      <c r="Q13" s="21">
        <v>6.2795735122651172E-2</v>
      </c>
      <c r="R13" s="21">
        <v>4.0500605418796867E-2</v>
      </c>
      <c r="S13" s="21">
        <v>0.10938514241803229</v>
      </c>
      <c r="T13" s="21">
        <v>0</v>
      </c>
      <c r="U13" s="21">
        <v>8.4129910459030371E-2</v>
      </c>
      <c r="W13" s="21">
        <v>7.0219350228958963E-2</v>
      </c>
      <c r="X13" s="21">
        <v>9.7409100268755724E-2</v>
      </c>
      <c r="Y13" s="21">
        <v>7.0632060052725279E-2</v>
      </c>
      <c r="Z13" s="21">
        <v>0.1032713609116965</v>
      </c>
      <c r="AA13" s="21">
        <v>7.5293946205278281E-2</v>
      </c>
      <c r="AB13" s="21">
        <v>0.10846564616241711</v>
      </c>
      <c r="AC13" s="21">
        <v>4.7805642101497917E-2</v>
      </c>
      <c r="AD13" s="21">
        <v>2.7780737844764401E-2</v>
      </c>
      <c r="AE13" s="21">
        <v>0</v>
      </c>
      <c r="AG13" s="21">
        <v>4.4542593944024517E-2</v>
      </c>
      <c r="AH13" s="21">
        <v>3.6979334008941683E-2</v>
      </c>
      <c r="AI13" s="21">
        <v>3.8334035071413503E-2</v>
      </c>
      <c r="AJ13" s="21">
        <v>0.17906035634026549</v>
      </c>
      <c r="AK13" s="21">
        <v>9.804772874742472E-2</v>
      </c>
      <c r="AL13" s="21">
        <v>0.7769632331763795</v>
      </c>
      <c r="AM13" s="21">
        <v>0.13023560418142341</v>
      </c>
    </row>
    <row r="14" spans="2:41" ht="32" customHeight="1" x14ac:dyDescent="0.2">
      <c r="B14" s="23" t="s">
        <v>132</v>
      </c>
      <c r="C14" s="21">
        <v>5.1987375426917601E-2</v>
      </c>
      <c r="D14" s="21">
        <v>0</v>
      </c>
      <c r="E14" s="21">
        <v>0</v>
      </c>
      <c r="F14" s="21">
        <v>0.10381500198248141</v>
      </c>
      <c r="G14" s="21">
        <v>0.116167830097756</v>
      </c>
      <c r="H14" s="21">
        <v>5.8039333578318197E-2</v>
      </c>
      <c r="I14" s="21">
        <v>2.9778314985555571E-2</v>
      </c>
      <c r="K14" s="21">
        <v>7.1115705740176019E-2</v>
      </c>
      <c r="L14" s="21">
        <v>3.4560687874512018E-2</v>
      </c>
      <c r="N14" s="21">
        <v>2.1338257540880961E-2</v>
      </c>
      <c r="O14" s="21">
        <v>3.2093726100185502E-2</v>
      </c>
      <c r="P14" s="21">
        <v>4.1538049519975591E-2</v>
      </c>
      <c r="Q14" s="21">
        <v>0</v>
      </c>
      <c r="R14" s="21">
        <v>5.5695246523283441E-2</v>
      </c>
      <c r="S14" s="21">
        <v>8.5148190014523673E-2</v>
      </c>
      <c r="T14" s="21">
        <v>0</v>
      </c>
      <c r="U14" s="21">
        <v>6.5458633777893155E-2</v>
      </c>
      <c r="W14" s="21">
        <v>0</v>
      </c>
      <c r="X14" s="21">
        <v>8.6275212495390691E-2</v>
      </c>
      <c r="Y14" s="21">
        <v>9.28187009527945E-2</v>
      </c>
      <c r="Z14" s="21">
        <v>0</v>
      </c>
      <c r="AA14" s="21">
        <v>4.6279504407261363E-2</v>
      </c>
      <c r="AB14" s="21">
        <v>7.2090954735651747E-2</v>
      </c>
      <c r="AC14" s="21">
        <v>4.7910278923192308E-2</v>
      </c>
      <c r="AD14" s="21">
        <v>0</v>
      </c>
      <c r="AE14" s="21">
        <v>0</v>
      </c>
      <c r="AG14" s="21">
        <v>5.5034346973746477E-2</v>
      </c>
      <c r="AH14" s="21">
        <v>4.0196349799847243E-2</v>
      </c>
      <c r="AI14" s="21">
        <v>3.1420732642286668E-2</v>
      </c>
      <c r="AJ14" s="21">
        <v>7.5279125235711758E-2</v>
      </c>
      <c r="AK14" s="21">
        <v>7.793721542300816E-2</v>
      </c>
      <c r="AL14" s="21">
        <v>0</v>
      </c>
      <c r="AM14" s="21">
        <v>3.2252802816708073E-2</v>
      </c>
    </row>
    <row r="15" spans="2:41" ht="19" customHeight="1" x14ac:dyDescent="0.2">
      <c r="B15" s="23" t="s">
        <v>133</v>
      </c>
      <c r="C15" s="21">
        <v>1.217597538945674E-2</v>
      </c>
      <c r="D15" s="21">
        <v>7.8921196929148882E-2</v>
      </c>
      <c r="E15" s="21">
        <v>1.141180897027063E-2</v>
      </c>
      <c r="F15" s="21">
        <v>0</v>
      </c>
      <c r="G15" s="21">
        <v>0</v>
      </c>
      <c r="H15" s="21">
        <v>1.0585928073500041E-2</v>
      </c>
      <c r="I15" s="21">
        <v>0</v>
      </c>
      <c r="K15" s="21">
        <v>0</v>
      </c>
      <c r="L15" s="21">
        <v>1.7679417015676799E-2</v>
      </c>
      <c r="N15" s="21">
        <v>0</v>
      </c>
      <c r="O15" s="21">
        <v>6.8502757977454004E-3</v>
      </c>
      <c r="P15" s="21">
        <v>0</v>
      </c>
      <c r="Q15" s="21">
        <v>0</v>
      </c>
      <c r="R15" s="21">
        <v>0</v>
      </c>
      <c r="S15" s="21">
        <v>0</v>
      </c>
      <c r="T15" s="21">
        <v>0.25207639545717242</v>
      </c>
      <c r="U15" s="21">
        <v>0</v>
      </c>
      <c r="W15" s="21">
        <v>0</v>
      </c>
      <c r="X15" s="21">
        <v>8.9218091842993737E-3</v>
      </c>
      <c r="Y15" s="21">
        <v>0</v>
      </c>
      <c r="Z15" s="21">
        <v>0</v>
      </c>
      <c r="AA15" s="21">
        <v>0</v>
      </c>
      <c r="AB15" s="21">
        <v>0</v>
      </c>
      <c r="AC15" s="21">
        <v>0</v>
      </c>
      <c r="AD15" s="21">
        <v>0.1185597518981639</v>
      </c>
      <c r="AE15" s="21">
        <v>0</v>
      </c>
      <c r="AG15" s="21">
        <v>0</v>
      </c>
      <c r="AH15" s="21">
        <v>0</v>
      </c>
      <c r="AI15" s="21">
        <v>0</v>
      </c>
      <c r="AJ15" s="21">
        <v>1.2170697459389319E-2</v>
      </c>
      <c r="AK15" s="21">
        <v>0</v>
      </c>
      <c r="AL15" s="21">
        <v>0</v>
      </c>
      <c r="AM15" s="21">
        <v>0.15444035335999501</v>
      </c>
    </row>
    <row r="17" spans="2:2" x14ac:dyDescent="0.2">
      <c r="B17" t="s">
        <v>267</v>
      </c>
    </row>
    <row r="18" spans="2:2" x14ac:dyDescent="0.2">
      <c r="B18" t="s">
        <v>11</v>
      </c>
    </row>
    <row r="20" spans="2:2" x14ac:dyDescent="0.2">
      <c r="B20"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O20"/>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46" customHeight="1" x14ac:dyDescent="0.2">
      <c r="B9" s="23" t="s">
        <v>44</v>
      </c>
      <c r="C9" s="21">
        <v>0.21425723960125109</v>
      </c>
      <c r="D9" s="21">
        <v>0.2030074538320526</v>
      </c>
      <c r="E9" s="21">
        <v>0.18716548118535051</v>
      </c>
      <c r="F9" s="21">
        <v>0.18090737126355</v>
      </c>
      <c r="G9" s="21">
        <v>0.24276638795311109</v>
      </c>
      <c r="H9" s="21">
        <v>0.29482678574309829</v>
      </c>
      <c r="I9" s="21">
        <v>0.18950167137754789</v>
      </c>
      <c r="K9" s="21">
        <v>0.25298741653526108</v>
      </c>
      <c r="L9" s="21">
        <v>0.18007031051787831</v>
      </c>
      <c r="N9" s="21">
        <v>0.2495694480807272</v>
      </c>
      <c r="O9" s="21">
        <v>0.2083204637215981</v>
      </c>
      <c r="P9" s="21">
        <v>0.1239008290734922</v>
      </c>
      <c r="Q9" s="21">
        <v>0</v>
      </c>
      <c r="R9" s="21">
        <v>0.40940560547896693</v>
      </c>
      <c r="S9" s="21">
        <v>0.16471802539056041</v>
      </c>
      <c r="T9" s="21">
        <v>0.1217388914373428</v>
      </c>
      <c r="U9" s="21">
        <v>0.26687846068335558</v>
      </c>
      <c r="W9" s="21">
        <v>0.225208786490912</v>
      </c>
      <c r="X9" s="21">
        <v>0.16407827844891951</v>
      </c>
      <c r="Y9" s="21">
        <v>0.1302554253326908</v>
      </c>
      <c r="Z9" s="21">
        <v>0.18220495449049859</v>
      </c>
      <c r="AA9" s="21">
        <v>0.35271264787996398</v>
      </c>
      <c r="AB9" s="21">
        <v>0.19140349146980309</v>
      </c>
      <c r="AC9" s="21">
        <v>0.25941532013106061</v>
      </c>
      <c r="AD9" s="21">
        <v>0.1686643844318573</v>
      </c>
      <c r="AE9" s="21">
        <v>0.16456023304325429</v>
      </c>
      <c r="AG9" s="21">
        <v>0</v>
      </c>
      <c r="AH9" s="21">
        <v>1</v>
      </c>
      <c r="AI9" s="21">
        <v>0</v>
      </c>
      <c r="AJ9" s="21">
        <v>0</v>
      </c>
      <c r="AK9" s="21">
        <v>0</v>
      </c>
      <c r="AL9" s="21">
        <v>0</v>
      </c>
      <c r="AM9" s="21">
        <v>0</v>
      </c>
    </row>
    <row r="10" spans="2:41" ht="46" customHeight="1" x14ac:dyDescent="0.2">
      <c r="B10" s="23" t="s">
        <v>47</v>
      </c>
      <c r="C10" s="21">
        <v>0.188605728101153</v>
      </c>
      <c r="D10" s="21">
        <v>0.31856270579656132</v>
      </c>
      <c r="E10" s="21">
        <v>0.16698090313873429</v>
      </c>
      <c r="F10" s="21">
        <v>0.20873197242334379</v>
      </c>
      <c r="G10" s="21">
        <v>0.13122481466705921</v>
      </c>
      <c r="H10" s="21">
        <v>0.16596292637863699</v>
      </c>
      <c r="I10" s="21">
        <v>0.1828117101322029</v>
      </c>
      <c r="K10" s="21">
        <v>0.19197820599200349</v>
      </c>
      <c r="L10" s="21">
        <v>0.1873406408067278</v>
      </c>
      <c r="N10" s="21">
        <v>0.18235567204652581</v>
      </c>
      <c r="O10" s="21">
        <v>0.17967714142905791</v>
      </c>
      <c r="P10" s="21">
        <v>4.5304723103958069E-2</v>
      </c>
      <c r="Q10" s="21">
        <v>9.1904683068362664E-2</v>
      </c>
      <c r="R10" s="21">
        <v>0.1526991106436878</v>
      </c>
      <c r="S10" s="21">
        <v>0.23604794017679859</v>
      </c>
      <c r="T10" s="21">
        <v>4.0976174828786668E-2</v>
      </c>
      <c r="U10" s="21">
        <v>0.26150552290827739</v>
      </c>
      <c r="W10" s="21">
        <v>7.9163522785788004E-2</v>
      </c>
      <c r="X10" s="21">
        <v>0.2104571442724481</v>
      </c>
      <c r="Y10" s="21">
        <v>0</v>
      </c>
      <c r="Z10" s="21">
        <v>0.29625152066636379</v>
      </c>
      <c r="AA10" s="21">
        <v>0.14658792189314679</v>
      </c>
      <c r="AB10" s="21">
        <v>0.20519005878621591</v>
      </c>
      <c r="AC10" s="21">
        <v>0.32125351993839191</v>
      </c>
      <c r="AD10" s="21">
        <v>0.18196509145813561</v>
      </c>
      <c r="AE10" s="21">
        <v>9.7304455870526746E-2</v>
      </c>
      <c r="AG10" s="21">
        <v>0</v>
      </c>
      <c r="AH10" s="21">
        <v>0</v>
      </c>
      <c r="AI10" s="21">
        <v>0</v>
      </c>
      <c r="AJ10" s="21">
        <v>0</v>
      </c>
      <c r="AK10" s="21">
        <v>1</v>
      </c>
      <c r="AL10" s="21">
        <v>0</v>
      </c>
      <c r="AM10" s="21">
        <v>0</v>
      </c>
    </row>
    <row r="11" spans="2:41" ht="46" customHeight="1" x14ac:dyDescent="0.2">
      <c r="B11" s="23" t="s">
        <v>43</v>
      </c>
      <c r="C11" s="21">
        <v>0.16617882291766409</v>
      </c>
      <c r="D11" s="21">
        <v>0.12273779246056429</v>
      </c>
      <c r="E11" s="21">
        <v>0.13334635277733919</v>
      </c>
      <c r="F11" s="21">
        <v>0.14196901676859899</v>
      </c>
      <c r="G11" s="21">
        <v>0.21167148289063711</v>
      </c>
      <c r="H11" s="21">
        <v>0.22789767004813069</v>
      </c>
      <c r="I11" s="21">
        <v>0.1554038704018369</v>
      </c>
      <c r="K11" s="21">
        <v>0.17837371294694099</v>
      </c>
      <c r="L11" s="21">
        <v>0.15640875641988111</v>
      </c>
      <c r="N11" s="21">
        <v>0.1525426474163831</v>
      </c>
      <c r="O11" s="21">
        <v>0.1244356211259352</v>
      </c>
      <c r="P11" s="21">
        <v>0.2132610408087029</v>
      </c>
      <c r="Q11" s="21">
        <v>7.1075987682754874E-2</v>
      </c>
      <c r="R11" s="21">
        <v>0.17035378330988851</v>
      </c>
      <c r="S11" s="21">
        <v>0.2127625268602206</v>
      </c>
      <c r="T11" s="21">
        <v>0.2531875283186566</v>
      </c>
      <c r="U11" s="21">
        <v>0.1214425942105485</v>
      </c>
      <c r="W11" s="21">
        <v>0.1684660219540616</v>
      </c>
      <c r="X11" s="21">
        <v>0.117715355510323</v>
      </c>
      <c r="Y11" s="21">
        <v>0.31057736720595142</v>
      </c>
      <c r="Z11" s="21">
        <v>7.5742904347523551E-2</v>
      </c>
      <c r="AA11" s="21">
        <v>0.1521713144171061</v>
      </c>
      <c r="AB11" s="21">
        <v>0.19944969155402181</v>
      </c>
      <c r="AC11" s="21">
        <v>0.1037126364261334</v>
      </c>
      <c r="AD11" s="21">
        <v>0.23933954719925779</v>
      </c>
      <c r="AE11" s="21">
        <v>0.157530609980993</v>
      </c>
      <c r="AG11" s="21">
        <v>1</v>
      </c>
      <c r="AH11" s="21">
        <v>0</v>
      </c>
      <c r="AI11" s="21">
        <v>0</v>
      </c>
      <c r="AJ11" s="21">
        <v>0</v>
      </c>
      <c r="AK11" s="21">
        <v>0</v>
      </c>
      <c r="AL11" s="21">
        <v>0</v>
      </c>
      <c r="AM11" s="21">
        <v>0</v>
      </c>
    </row>
    <row r="12" spans="2:41" ht="32" customHeight="1" x14ac:dyDescent="0.2">
      <c r="B12" s="23" t="s">
        <v>45</v>
      </c>
      <c r="C12" s="21">
        <v>0.21637577158801699</v>
      </c>
      <c r="D12" s="21">
        <v>0.12693363311798139</v>
      </c>
      <c r="E12" s="21">
        <v>0.27553190938559552</v>
      </c>
      <c r="F12" s="21">
        <v>0.2328248930329222</v>
      </c>
      <c r="G12" s="21">
        <v>0.1738506340265952</v>
      </c>
      <c r="H12" s="21">
        <v>0.18751063754118519</v>
      </c>
      <c r="I12" s="21">
        <v>0.25037342741446572</v>
      </c>
      <c r="K12" s="21">
        <v>0.21608015927783891</v>
      </c>
      <c r="L12" s="21">
        <v>0.2148055834994802</v>
      </c>
      <c r="N12" s="21">
        <v>0.12893494526255461</v>
      </c>
      <c r="O12" s="21">
        <v>0.27583353121985371</v>
      </c>
      <c r="P12" s="21">
        <v>0.4896007219387768</v>
      </c>
      <c r="Q12" s="21">
        <v>0.32904379215855889</v>
      </c>
      <c r="R12" s="21">
        <v>0.14224918265347031</v>
      </c>
      <c r="S12" s="21">
        <v>0.210024598828397</v>
      </c>
      <c r="T12" s="21">
        <v>0</v>
      </c>
      <c r="U12" s="21">
        <v>0.15390635796246471</v>
      </c>
      <c r="W12" s="21">
        <v>0.2160570787920526</v>
      </c>
      <c r="X12" s="21">
        <v>0.25823093623173621</v>
      </c>
      <c r="Y12" s="21">
        <v>0.41406782880919341</v>
      </c>
      <c r="Z12" s="21">
        <v>0.22722973971850199</v>
      </c>
      <c r="AA12" s="21">
        <v>0.208162012942364</v>
      </c>
      <c r="AB12" s="21">
        <v>0.2056408991707504</v>
      </c>
      <c r="AC12" s="21">
        <v>0.18464815591819031</v>
      </c>
      <c r="AD12" s="21">
        <v>4.4273288533944431E-2</v>
      </c>
      <c r="AE12" s="21">
        <v>0.35765588673696752</v>
      </c>
      <c r="AG12" s="21">
        <v>0</v>
      </c>
      <c r="AH12" s="21">
        <v>0</v>
      </c>
      <c r="AI12" s="21">
        <v>1</v>
      </c>
      <c r="AJ12" s="21">
        <v>0</v>
      </c>
      <c r="AK12" s="21">
        <v>0</v>
      </c>
      <c r="AL12" s="21">
        <v>0</v>
      </c>
      <c r="AM12" s="21">
        <v>0</v>
      </c>
    </row>
    <row r="13" spans="2:41" ht="32" customHeight="1" x14ac:dyDescent="0.2">
      <c r="B13" s="23" t="s">
        <v>46</v>
      </c>
      <c r="C13" s="21">
        <v>0.14007357965601411</v>
      </c>
      <c r="D13" s="21">
        <v>8.8468321633409161E-2</v>
      </c>
      <c r="E13" s="21">
        <v>0.19471107169598709</v>
      </c>
      <c r="F13" s="21">
        <v>0.16613401973273251</v>
      </c>
      <c r="G13" s="21">
        <v>0.20110391877741121</v>
      </c>
      <c r="H13" s="21">
        <v>7.1910365953976943E-2</v>
      </c>
      <c r="I13" s="21">
        <v>0.11271369464520629</v>
      </c>
      <c r="K13" s="21">
        <v>0.1154559939765531</v>
      </c>
      <c r="L13" s="21">
        <v>0.1645859697575042</v>
      </c>
      <c r="N13" s="21">
        <v>0.24052328955669511</v>
      </c>
      <c r="O13" s="21">
        <v>0.15774412326144099</v>
      </c>
      <c r="P13" s="21">
        <v>0.12793268507507011</v>
      </c>
      <c r="Q13" s="21">
        <v>0.35720736735650449</v>
      </c>
      <c r="R13" s="21">
        <v>8.5637996974385538E-2</v>
      </c>
      <c r="S13" s="21">
        <v>0.14978887995758261</v>
      </c>
      <c r="T13" s="21">
        <v>0.23054766145687119</v>
      </c>
      <c r="U13" s="21">
        <v>9.8415942779837076E-3</v>
      </c>
      <c r="W13" s="21">
        <v>0.29377249047528481</v>
      </c>
      <c r="X13" s="21">
        <v>0.16516793873561131</v>
      </c>
      <c r="Y13" s="21">
        <v>0.1034972071181533</v>
      </c>
      <c r="Z13" s="21">
        <v>8.2717071316843499E-2</v>
      </c>
      <c r="AA13" s="21">
        <v>8.4538305867050731E-2</v>
      </c>
      <c r="AB13" s="21">
        <v>0.16803544696045811</v>
      </c>
      <c r="AC13" s="21">
        <v>0</v>
      </c>
      <c r="AD13" s="21">
        <v>0.16352464438233771</v>
      </c>
      <c r="AE13" s="21">
        <v>0.22294881436825861</v>
      </c>
      <c r="AG13" s="21">
        <v>0</v>
      </c>
      <c r="AH13" s="21">
        <v>0</v>
      </c>
      <c r="AI13" s="21">
        <v>0</v>
      </c>
      <c r="AJ13" s="21">
        <v>1</v>
      </c>
      <c r="AK13" s="21">
        <v>0</v>
      </c>
      <c r="AL13" s="21">
        <v>0</v>
      </c>
      <c r="AM13" s="21">
        <v>0</v>
      </c>
    </row>
    <row r="14" spans="2:41" ht="19" customHeight="1" x14ac:dyDescent="0.2">
      <c r="B14" s="23" t="s">
        <v>48</v>
      </c>
      <c r="C14" s="21">
        <v>6.7080405283303224E-3</v>
      </c>
      <c r="D14" s="21">
        <v>0</v>
      </c>
      <c r="E14" s="21">
        <v>3.0852472846723319E-2</v>
      </c>
      <c r="F14" s="21">
        <v>8.7734487794586414E-3</v>
      </c>
      <c r="G14" s="21">
        <v>0</v>
      </c>
      <c r="H14" s="21">
        <v>0</v>
      </c>
      <c r="I14" s="21">
        <v>0</v>
      </c>
      <c r="K14" s="21">
        <v>5.9343118733102707E-3</v>
      </c>
      <c r="L14" s="21">
        <v>7.5016850395946072E-3</v>
      </c>
      <c r="N14" s="21">
        <v>0</v>
      </c>
      <c r="O14" s="21">
        <v>2.094269213347473E-2</v>
      </c>
      <c r="P14" s="21">
        <v>0</v>
      </c>
      <c r="Q14" s="21">
        <v>6.2795735122651172E-2</v>
      </c>
      <c r="R14" s="21">
        <v>0</v>
      </c>
      <c r="S14" s="21">
        <v>0</v>
      </c>
      <c r="T14" s="21">
        <v>0</v>
      </c>
      <c r="U14" s="21">
        <v>0</v>
      </c>
      <c r="W14" s="21">
        <v>0</v>
      </c>
      <c r="X14" s="21">
        <v>2.7275792761787061E-2</v>
      </c>
      <c r="Y14" s="21">
        <v>0</v>
      </c>
      <c r="Z14" s="21">
        <v>0</v>
      </c>
      <c r="AA14" s="21">
        <v>0</v>
      </c>
      <c r="AB14" s="21">
        <v>5.6914482368388732E-3</v>
      </c>
      <c r="AC14" s="21">
        <v>0</v>
      </c>
      <c r="AD14" s="21">
        <v>0</v>
      </c>
      <c r="AE14" s="21">
        <v>0</v>
      </c>
      <c r="AG14" s="21">
        <v>0</v>
      </c>
      <c r="AH14" s="21">
        <v>0</v>
      </c>
      <c r="AI14" s="21">
        <v>0</v>
      </c>
      <c r="AJ14" s="21">
        <v>0</v>
      </c>
      <c r="AK14" s="21">
        <v>0</v>
      </c>
      <c r="AL14" s="21">
        <v>1</v>
      </c>
      <c r="AM14" s="21">
        <v>0</v>
      </c>
    </row>
    <row r="15" spans="2:41" ht="19" customHeight="1" x14ac:dyDescent="0.2">
      <c r="B15" s="23" t="s">
        <v>49</v>
      </c>
      <c r="C15" s="21">
        <v>6.7800817607570271E-2</v>
      </c>
      <c r="D15" s="21">
        <v>0.14029009315943111</v>
      </c>
      <c r="E15" s="21">
        <v>1.141180897027063E-2</v>
      </c>
      <c r="F15" s="21">
        <v>6.0659277999393912E-2</v>
      </c>
      <c r="G15" s="21">
        <v>3.9382761685186278E-2</v>
      </c>
      <c r="H15" s="21">
        <v>5.1891614334972143E-2</v>
      </c>
      <c r="I15" s="21">
        <v>0.10919562602874019</v>
      </c>
      <c r="K15" s="21">
        <v>3.9190199398092138E-2</v>
      </c>
      <c r="L15" s="21">
        <v>8.9287053958933715E-2</v>
      </c>
      <c r="N15" s="21">
        <v>4.6073997637114138E-2</v>
      </c>
      <c r="O15" s="21">
        <v>3.3046427108639212E-2</v>
      </c>
      <c r="P15" s="21">
        <v>0</v>
      </c>
      <c r="Q15" s="21">
        <v>8.7972434611167757E-2</v>
      </c>
      <c r="R15" s="21">
        <v>3.9654320939601161E-2</v>
      </c>
      <c r="S15" s="21">
        <v>2.6658028786440829E-2</v>
      </c>
      <c r="T15" s="21">
        <v>0.35354974395834282</v>
      </c>
      <c r="U15" s="21">
        <v>0.18642546995737011</v>
      </c>
      <c r="W15" s="21">
        <v>1.7332099501901059E-2</v>
      </c>
      <c r="X15" s="21">
        <v>5.7074554039175017E-2</v>
      </c>
      <c r="Y15" s="21">
        <v>4.1602171534011259E-2</v>
      </c>
      <c r="Z15" s="21">
        <v>0.1358538094602684</v>
      </c>
      <c r="AA15" s="21">
        <v>5.5827797000368128E-2</v>
      </c>
      <c r="AB15" s="21">
        <v>2.4588963821911891E-2</v>
      </c>
      <c r="AC15" s="21">
        <v>0.1309703675862236</v>
      </c>
      <c r="AD15" s="21">
        <v>0.2022330439944672</v>
      </c>
      <c r="AE15" s="21">
        <v>0</v>
      </c>
      <c r="AG15" s="21">
        <v>0</v>
      </c>
      <c r="AH15" s="21">
        <v>0</v>
      </c>
      <c r="AI15" s="21">
        <v>0</v>
      </c>
      <c r="AJ15" s="21">
        <v>0</v>
      </c>
      <c r="AK15" s="21">
        <v>0</v>
      </c>
      <c r="AL15" s="21">
        <v>0</v>
      </c>
      <c r="AM15" s="21">
        <v>1</v>
      </c>
    </row>
    <row r="17" spans="2:2" x14ac:dyDescent="0.2">
      <c r="B17" t="s">
        <v>267</v>
      </c>
    </row>
    <row r="18" spans="2:2" x14ac:dyDescent="0.2">
      <c r="B18" t="s">
        <v>11</v>
      </c>
    </row>
    <row r="20" spans="2:2" x14ac:dyDescent="0.2">
      <c r="B20"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O20"/>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32" customHeight="1" x14ac:dyDescent="0.2">
      <c r="B9" s="23" t="s">
        <v>136</v>
      </c>
      <c r="C9" s="21">
        <v>0.45626460544252151</v>
      </c>
      <c r="D9" s="21">
        <v>0.3558908155744982</v>
      </c>
      <c r="E9" s="21">
        <v>0.63563104470489229</v>
      </c>
      <c r="F9" s="21">
        <v>0.590574840552054</v>
      </c>
      <c r="G9" s="21">
        <v>0.49379492073376929</v>
      </c>
      <c r="H9" s="21">
        <v>0.39032341436582269</v>
      </c>
      <c r="I9" s="21">
        <v>0.2983728133469512</v>
      </c>
      <c r="K9" s="21">
        <v>0.50330722690650898</v>
      </c>
      <c r="L9" s="21">
        <v>0.41268772421690919</v>
      </c>
      <c r="N9" s="21">
        <v>0.2206613418170901</v>
      </c>
      <c r="O9" s="21">
        <v>0.4148595824836388</v>
      </c>
      <c r="P9" s="21">
        <v>0.2281593111799243</v>
      </c>
      <c r="Q9" s="21">
        <v>0.535651039175428</v>
      </c>
      <c r="R9" s="21">
        <v>0.40673468980144523</v>
      </c>
      <c r="S9" s="21">
        <v>0.70496684170094637</v>
      </c>
      <c r="T9" s="21">
        <v>0.46804598354920501</v>
      </c>
      <c r="U9" s="21">
        <v>0.30437504168477009</v>
      </c>
      <c r="W9" s="21">
        <v>8.846790163912524E-2</v>
      </c>
      <c r="X9" s="21">
        <v>0.41772689352768722</v>
      </c>
      <c r="Y9" s="21">
        <v>0.28579962268683751</v>
      </c>
      <c r="Z9" s="21">
        <v>0.43074226350056899</v>
      </c>
      <c r="AA9" s="21">
        <v>0.40704895850514528</v>
      </c>
      <c r="AB9" s="21">
        <v>0.70584759051739798</v>
      </c>
      <c r="AC9" s="21">
        <v>0.37633930587019537</v>
      </c>
      <c r="AD9" s="21">
        <v>0.37998965918915328</v>
      </c>
      <c r="AE9" s="21">
        <v>0.44778625658271232</v>
      </c>
      <c r="AG9" s="21">
        <v>0.55529409431614329</v>
      </c>
      <c r="AH9" s="21">
        <v>0.45688080861757141</v>
      </c>
      <c r="AI9" s="21">
        <v>0.39188286141222128</v>
      </c>
      <c r="AJ9" s="21">
        <v>0.39923529011857678</v>
      </c>
      <c r="AK9" s="21">
        <v>0.52797760844554498</v>
      </c>
      <c r="AL9" s="21">
        <v>0.7769632331763795</v>
      </c>
      <c r="AM9" s="21">
        <v>0.30366434329243658</v>
      </c>
    </row>
    <row r="10" spans="2:41" ht="46" customHeight="1" x14ac:dyDescent="0.2">
      <c r="B10" s="23" t="s">
        <v>137</v>
      </c>
      <c r="C10" s="21">
        <v>0.35055467225801978</v>
      </c>
      <c r="D10" s="21">
        <v>6.2860976266608581E-2</v>
      </c>
      <c r="E10" s="21">
        <v>0.1559923211435735</v>
      </c>
      <c r="F10" s="21">
        <v>0.22319257287059149</v>
      </c>
      <c r="G10" s="21">
        <v>0.35983115712716179</v>
      </c>
      <c r="H10" s="21">
        <v>0.48158236947949312</v>
      </c>
      <c r="I10" s="21">
        <v>0.61672611924272347</v>
      </c>
      <c r="K10" s="21">
        <v>0.3321605978720491</v>
      </c>
      <c r="L10" s="21">
        <v>0.37134685696190028</v>
      </c>
      <c r="N10" s="21">
        <v>0.67142516847614597</v>
      </c>
      <c r="O10" s="21">
        <v>0.51222700329039428</v>
      </c>
      <c r="P10" s="21">
        <v>0.6042792222176554</v>
      </c>
      <c r="Q10" s="21">
        <v>0.1590484222939226</v>
      </c>
      <c r="R10" s="21">
        <v>0.49022418760224501</v>
      </c>
      <c r="S10" s="21">
        <v>0.1397825819756216</v>
      </c>
      <c r="T10" s="21">
        <v>4.7151908541508733E-2</v>
      </c>
      <c r="U10" s="21">
        <v>0.19675728741444709</v>
      </c>
      <c r="W10" s="21">
        <v>0.75331988738295996</v>
      </c>
      <c r="X10" s="21">
        <v>0.50304453729159815</v>
      </c>
      <c r="Y10" s="21">
        <v>0.46599445613582008</v>
      </c>
      <c r="Z10" s="21">
        <v>9.9540494657068657E-2</v>
      </c>
      <c r="AA10" s="21">
        <v>0.4680981440721001</v>
      </c>
      <c r="AB10" s="21">
        <v>0.1221831816323292</v>
      </c>
      <c r="AC10" s="21">
        <v>0.21808253332083299</v>
      </c>
      <c r="AD10" s="21">
        <v>0.35942559278058289</v>
      </c>
      <c r="AE10" s="21">
        <v>0.55221374341728779</v>
      </c>
      <c r="AG10" s="21">
        <v>0.31423172210754668</v>
      </c>
      <c r="AH10" s="21">
        <v>0.39065470466978319</v>
      </c>
      <c r="AI10" s="21">
        <v>0.38465299272526943</v>
      </c>
      <c r="AJ10" s="21">
        <v>0.47453378501394627</v>
      </c>
      <c r="AK10" s="21">
        <v>0.25048443511537982</v>
      </c>
      <c r="AL10" s="21">
        <v>0</v>
      </c>
      <c r="AM10" s="21">
        <v>0.26096119821568048</v>
      </c>
    </row>
    <row r="11" spans="2:41" ht="19" customHeight="1" x14ac:dyDescent="0.2">
      <c r="B11" s="23" t="s">
        <v>138</v>
      </c>
      <c r="C11" s="21">
        <v>9.8729337994248947E-2</v>
      </c>
      <c r="D11" s="21">
        <v>0.20117299053806259</v>
      </c>
      <c r="E11" s="21">
        <v>0.10665523755992749</v>
      </c>
      <c r="F11" s="21">
        <v>0.1237588023705251</v>
      </c>
      <c r="G11" s="21">
        <v>0.1158841050159579</v>
      </c>
      <c r="H11" s="21">
        <v>7.1710141418896173E-2</v>
      </c>
      <c r="I11" s="21">
        <v>3.5625181630777158E-2</v>
      </c>
      <c r="K11" s="21">
        <v>0.1133528028352053</v>
      </c>
      <c r="L11" s="21">
        <v>8.6000886172130198E-2</v>
      </c>
      <c r="N11" s="21">
        <v>4.2252897980429319E-2</v>
      </c>
      <c r="O11" s="21">
        <v>4.0254253112043503E-2</v>
      </c>
      <c r="P11" s="21">
        <v>0.16756146660242041</v>
      </c>
      <c r="Q11" s="21">
        <v>0.1615917351081885</v>
      </c>
      <c r="R11" s="21">
        <v>2.9683421898471288E-2</v>
      </c>
      <c r="S11" s="21">
        <v>6.3306413561214511E-2</v>
      </c>
      <c r="T11" s="21">
        <v>5.6665381055109522E-2</v>
      </c>
      <c r="U11" s="21">
        <v>0.32246832035714679</v>
      </c>
      <c r="W11" s="21">
        <v>7.3854244585645545E-2</v>
      </c>
      <c r="X11" s="21">
        <v>6.6941229906373176E-2</v>
      </c>
      <c r="Y11" s="21">
        <v>0.2066037496433312</v>
      </c>
      <c r="Z11" s="21">
        <v>3.6591184506389027E-2</v>
      </c>
      <c r="AA11" s="21">
        <v>4.3801297127110499E-2</v>
      </c>
      <c r="AB11" s="21">
        <v>0.1038823120592591</v>
      </c>
      <c r="AC11" s="21">
        <v>0.31744492227371851</v>
      </c>
      <c r="AD11" s="21">
        <v>6.3226262461000909E-2</v>
      </c>
      <c r="AE11" s="21">
        <v>0</v>
      </c>
      <c r="AG11" s="21">
        <v>4.1597726588288482E-2</v>
      </c>
      <c r="AH11" s="21">
        <v>0.1270175701175163</v>
      </c>
      <c r="AI11" s="21">
        <v>0.1449730307021492</v>
      </c>
      <c r="AJ11" s="21">
        <v>4.09679829759034E-2</v>
      </c>
      <c r="AK11" s="21">
        <v>9.4655256408216759E-2</v>
      </c>
      <c r="AL11" s="21">
        <v>0.2230367668236205</v>
      </c>
      <c r="AM11" s="21">
        <v>0.1201518869239042</v>
      </c>
    </row>
    <row r="12" spans="2:41" ht="19" customHeight="1" x14ac:dyDescent="0.2">
      <c r="B12" s="23" t="s">
        <v>139</v>
      </c>
      <c r="C12" s="21">
        <v>3.2967264722957329E-2</v>
      </c>
      <c r="D12" s="21">
        <v>0.23978512446139949</v>
      </c>
      <c r="E12" s="21">
        <v>4.1496613795432263E-2</v>
      </c>
      <c r="F12" s="21">
        <v>0</v>
      </c>
      <c r="G12" s="21">
        <v>0</v>
      </c>
      <c r="H12" s="21">
        <v>0</v>
      </c>
      <c r="I12" s="21">
        <v>0</v>
      </c>
      <c r="K12" s="21">
        <v>2.8808566130320661E-2</v>
      </c>
      <c r="L12" s="21">
        <v>3.7201908862682369E-2</v>
      </c>
      <c r="N12" s="21">
        <v>0</v>
      </c>
      <c r="O12" s="21">
        <v>0</v>
      </c>
      <c r="P12" s="21">
        <v>0</v>
      </c>
      <c r="Q12" s="21">
        <v>8.0913068299809474E-2</v>
      </c>
      <c r="R12" s="21">
        <v>5.5499082805351319E-2</v>
      </c>
      <c r="S12" s="21">
        <v>3.7347562703959863E-2</v>
      </c>
      <c r="T12" s="21">
        <v>0</v>
      </c>
      <c r="U12" s="21">
        <v>0.1020577834863306</v>
      </c>
      <c r="W12" s="21">
        <v>0</v>
      </c>
      <c r="X12" s="21">
        <v>0</v>
      </c>
      <c r="Y12" s="21">
        <v>0</v>
      </c>
      <c r="Z12" s="21">
        <v>0.15693660233155241</v>
      </c>
      <c r="AA12" s="21">
        <v>3.4317560681268101E-2</v>
      </c>
      <c r="AB12" s="21">
        <v>4.0533782917406821E-2</v>
      </c>
      <c r="AC12" s="21">
        <v>7.6579080378168282E-2</v>
      </c>
      <c r="AD12" s="21">
        <v>0</v>
      </c>
      <c r="AE12" s="21">
        <v>0</v>
      </c>
      <c r="AG12" s="21">
        <v>3.9976899146164903E-2</v>
      </c>
      <c r="AH12" s="21">
        <v>1.098615813182246E-2</v>
      </c>
      <c r="AI12" s="21">
        <v>2.5756584478933399E-2</v>
      </c>
      <c r="AJ12" s="21">
        <v>3.3240737743176811E-2</v>
      </c>
      <c r="AK12" s="21">
        <v>7.2854822257774482E-2</v>
      </c>
      <c r="AL12" s="21">
        <v>0</v>
      </c>
      <c r="AM12" s="21">
        <v>0</v>
      </c>
    </row>
    <row r="13" spans="2:41" ht="46" customHeight="1" x14ac:dyDescent="0.2">
      <c r="B13" s="23" t="s">
        <v>140</v>
      </c>
      <c r="C13" s="21">
        <v>3.4268926357812923E-2</v>
      </c>
      <c r="D13" s="21">
        <v>6.1368896230282161E-2</v>
      </c>
      <c r="E13" s="21">
        <v>3.1681603990025703E-2</v>
      </c>
      <c r="F13" s="21">
        <v>3.0119957246439261E-2</v>
      </c>
      <c r="G13" s="21">
        <v>2.3690219897140478E-2</v>
      </c>
      <c r="H13" s="21">
        <v>1.1135665710774839E-2</v>
      </c>
      <c r="I13" s="21">
        <v>4.9275885779548161E-2</v>
      </c>
      <c r="K13" s="21">
        <v>1.749575549224466E-2</v>
      </c>
      <c r="L13" s="21">
        <v>5.0354297319003677E-2</v>
      </c>
      <c r="N13" s="21">
        <v>6.5660591726334469E-2</v>
      </c>
      <c r="O13" s="21">
        <v>1.5420052084723331E-2</v>
      </c>
      <c r="P13" s="21">
        <v>0</v>
      </c>
      <c r="Q13" s="21">
        <v>6.2795735122651172E-2</v>
      </c>
      <c r="R13" s="21">
        <v>1.785861789248731E-2</v>
      </c>
      <c r="S13" s="21">
        <v>3.6579507318244102E-2</v>
      </c>
      <c r="T13" s="21">
        <v>0</v>
      </c>
      <c r="U13" s="21">
        <v>7.434156705730556E-2</v>
      </c>
      <c r="W13" s="21">
        <v>8.4357966392269376E-2</v>
      </c>
      <c r="X13" s="21">
        <v>0</v>
      </c>
      <c r="Y13" s="21">
        <v>4.1602171534011259E-2</v>
      </c>
      <c r="Z13" s="21">
        <v>0.2428592574180124</v>
      </c>
      <c r="AA13" s="21">
        <v>4.6734039614375937E-2</v>
      </c>
      <c r="AB13" s="21">
        <v>1.123279651021585E-2</v>
      </c>
      <c r="AC13" s="21">
        <v>0</v>
      </c>
      <c r="AD13" s="21">
        <v>0</v>
      </c>
      <c r="AE13" s="21">
        <v>0</v>
      </c>
      <c r="AG13" s="21">
        <v>1.9193543607996091E-2</v>
      </c>
      <c r="AH13" s="21">
        <v>0</v>
      </c>
      <c r="AI13" s="21">
        <v>4.6281817319211542E-2</v>
      </c>
      <c r="AJ13" s="21">
        <v>3.1361646924473997E-2</v>
      </c>
      <c r="AK13" s="21">
        <v>4.157924271809945E-2</v>
      </c>
      <c r="AL13" s="21">
        <v>0</v>
      </c>
      <c r="AM13" s="21">
        <v>0.13023560418142341</v>
      </c>
    </row>
    <row r="14" spans="2:41" ht="19" customHeight="1" x14ac:dyDescent="0.2">
      <c r="B14" s="23" t="s">
        <v>141</v>
      </c>
      <c r="C14" s="21">
        <v>1.569826373374883E-2</v>
      </c>
      <c r="D14" s="21">
        <v>0</v>
      </c>
      <c r="E14" s="21">
        <v>1.7131369835878311E-2</v>
      </c>
      <c r="F14" s="21">
        <v>3.2353826960389957E-2</v>
      </c>
      <c r="G14" s="21">
        <v>0</v>
      </c>
      <c r="H14" s="21">
        <v>4.5248409025013377E-2</v>
      </c>
      <c r="I14" s="21">
        <v>0</v>
      </c>
      <c r="K14" s="21">
        <v>4.8750507636710792E-3</v>
      </c>
      <c r="L14" s="21">
        <v>2.6013052348800889E-2</v>
      </c>
      <c r="N14" s="21">
        <v>0</v>
      </c>
      <c r="O14" s="21">
        <v>1.7239109029199989E-2</v>
      </c>
      <c r="P14" s="21">
        <v>0</v>
      </c>
      <c r="Q14" s="21">
        <v>0</v>
      </c>
      <c r="R14" s="21">
        <v>0</v>
      </c>
      <c r="S14" s="21">
        <v>1.8017092740013448E-2</v>
      </c>
      <c r="T14" s="21">
        <v>0.1508856954860264</v>
      </c>
      <c r="U14" s="21">
        <v>0</v>
      </c>
      <c r="W14" s="21">
        <v>0</v>
      </c>
      <c r="X14" s="21">
        <v>1.2287339274341551E-2</v>
      </c>
      <c r="Y14" s="21">
        <v>0</v>
      </c>
      <c r="Z14" s="21">
        <v>3.3330197586408442E-2</v>
      </c>
      <c r="AA14" s="21">
        <v>0</v>
      </c>
      <c r="AB14" s="21">
        <v>1.632033636339111E-2</v>
      </c>
      <c r="AC14" s="21">
        <v>1.155415815708472E-2</v>
      </c>
      <c r="AD14" s="21">
        <v>6.6958281167329062E-2</v>
      </c>
      <c r="AE14" s="21">
        <v>0</v>
      </c>
      <c r="AG14" s="21">
        <v>2.9706014233860521E-2</v>
      </c>
      <c r="AH14" s="21">
        <v>1.446075846330663E-2</v>
      </c>
      <c r="AI14" s="21">
        <v>6.4527133622150276E-3</v>
      </c>
      <c r="AJ14" s="21">
        <v>2.0660557223922689E-2</v>
      </c>
      <c r="AK14" s="21">
        <v>1.2448635054984419E-2</v>
      </c>
      <c r="AL14" s="21">
        <v>0</v>
      </c>
      <c r="AM14" s="21">
        <v>1.512279912017298E-2</v>
      </c>
    </row>
    <row r="15" spans="2:41" ht="19" customHeight="1" x14ac:dyDescent="0.2">
      <c r="B15" s="23" t="s">
        <v>88</v>
      </c>
      <c r="C15" s="21">
        <v>1.15169294906906E-2</v>
      </c>
      <c r="D15" s="21">
        <v>7.8921196929148882E-2</v>
      </c>
      <c r="E15" s="21">
        <v>1.141180897027063E-2</v>
      </c>
      <c r="F15" s="21">
        <v>0</v>
      </c>
      <c r="G15" s="21">
        <v>6.7995972259706607E-3</v>
      </c>
      <c r="H15" s="21">
        <v>0</v>
      </c>
      <c r="I15" s="21">
        <v>0</v>
      </c>
      <c r="K15" s="21">
        <v>0</v>
      </c>
      <c r="L15" s="21">
        <v>1.6395274118573291E-2</v>
      </c>
      <c r="N15" s="21">
        <v>0</v>
      </c>
      <c r="O15" s="21">
        <v>0</v>
      </c>
      <c r="P15" s="21">
        <v>0</v>
      </c>
      <c r="Q15" s="21">
        <v>0</v>
      </c>
      <c r="R15" s="21">
        <v>0</v>
      </c>
      <c r="S15" s="21">
        <v>0</v>
      </c>
      <c r="T15" s="21">
        <v>0.2772510313681506</v>
      </c>
      <c r="U15" s="21">
        <v>0</v>
      </c>
      <c r="W15" s="21">
        <v>0</v>
      </c>
      <c r="X15" s="21">
        <v>0</v>
      </c>
      <c r="Y15" s="21">
        <v>0</v>
      </c>
      <c r="Z15" s="21">
        <v>0</v>
      </c>
      <c r="AA15" s="21">
        <v>0</v>
      </c>
      <c r="AB15" s="21">
        <v>0</v>
      </c>
      <c r="AC15" s="21">
        <v>0</v>
      </c>
      <c r="AD15" s="21">
        <v>0.13040020440193389</v>
      </c>
      <c r="AE15" s="21">
        <v>0</v>
      </c>
      <c r="AG15" s="21">
        <v>0</v>
      </c>
      <c r="AH15" s="21">
        <v>0</v>
      </c>
      <c r="AI15" s="21">
        <v>0</v>
      </c>
      <c r="AJ15" s="21">
        <v>0</v>
      </c>
      <c r="AK15" s="21">
        <v>0</v>
      </c>
      <c r="AL15" s="21">
        <v>0</v>
      </c>
      <c r="AM15" s="21">
        <v>0.16986416826638209</v>
      </c>
    </row>
    <row r="17" spans="2:2" x14ac:dyDescent="0.2">
      <c r="B17" t="s">
        <v>267</v>
      </c>
    </row>
    <row r="18" spans="2:2" x14ac:dyDescent="0.2">
      <c r="B18" t="s">
        <v>11</v>
      </c>
    </row>
    <row r="20" spans="2:2" x14ac:dyDescent="0.2">
      <c r="B20"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O18"/>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143</v>
      </c>
      <c r="C9" s="21">
        <v>0.57648249860182654</v>
      </c>
      <c r="D9" s="21">
        <v>0.19013699264225359</v>
      </c>
      <c r="E9" s="21">
        <v>0.63576436232264288</v>
      </c>
      <c r="F9" s="21">
        <v>0.62006977405669206</v>
      </c>
      <c r="G9" s="21">
        <v>0.6656508951334339</v>
      </c>
      <c r="H9" s="21">
        <v>0.60402107089868706</v>
      </c>
      <c r="I9" s="21">
        <v>0.60270582660431304</v>
      </c>
      <c r="K9" s="21">
        <v>0.59082045695746632</v>
      </c>
      <c r="L9" s="21">
        <v>0.56480705320608948</v>
      </c>
      <c r="N9" s="21">
        <v>0.46901335194524318</v>
      </c>
      <c r="O9" s="21">
        <v>0.68396103056242019</v>
      </c>
      <c r="P9" s="21">
        <v>0.68976603349128496</v>
      </c>
      <c r="Q9" s="21">
        <v>0.62362347378659577</v>
      </c>
      <c r="R9" s="21">
        <v>0.42345151961378102</v>
      </c>
      <c r="S9" s="21">
        <v>0.77255108835769504</v>
      </c>
      <c r="T9" s="21">
        <v>0.22345421948416919</v>
      </c>
      <c r="U9" s="21">
        <v>0.22206045990879619</v>
      </c>
      <c r="W9" s="21">
        <v>0.4872247199090855</v>
      </c>
      <c r="X9" s="21">
        <v>0.72256162086147724</v>
      </c>
      <c r="Y9" s="21">
        <v>0.67915964540088847</v>
      </c>
      <c r="Z9" s="21">
        <v>0.54015087819173813</v>
      </c>
      <c r="AA9" s="21">
        <v>0.35526120554085588</v>
      </c>
      <c r="AB9" s="21">
        <v>0.7574017204852368</v>
      </c>
      <c r="AC9" s="21">
        <v>0.17525280768700929</v>
      </c>
      <c r="AD9" s="21">
        <v>0.4557709179126711</v>
      </c>
      <c r="AE9" s="21">
        <v>1</v>
      </c>
      <c r="AG9" s="21">
        <v>0.7248264867698474</v>
      </c>
      <c r="AH9" s="21">
        <v>0.47444396803341837</v>
      </c>
      <c r="AI9" s="21">
        <v>0.62217308839159913</v>
      </c>
      <c r="AJ9" s="21">
        <v>0.65622773943163804</v>
      </c>
      <c r="AK9" s="21">
        <v>0.5583391159273613</v>
      </c>
      <c r="AL9" s="21">
        <v>0.7769632331763795</v>
      </c>
      <c r="AM9" s="21">
        <v>0.25541615791415268</v>
      </c>
    </row>
    <row r="10" spans="2:41" ht="19" customHeight="1" x14ac:dyDescent="0.2">
      <c r="B10" s="23" t="s">
        <v>144</v>
      </c>
      <c r="C10" s="21">
        <v>0.20106025684980791</v>
      </c>
      <c r="D10" s="21">
        <v>8.8468321633409161E-2</v>
      </c>
      <c r="E10" s="21">
        <v>0.1448137898269497</v>
      </c>
      <c r="F10" s="21">
        <v>0.174195557594469</v>
      </c>
      <c r="G10" s="21">
        <v>0.16223247718370781</v>
      </c>
      <c r="H10" s="21">
        <v>0.28769016206314241</v>
      </c>
      <c r="I10" s="21">
        <v>0.27809424112267139</v>
      </c>
      <c r="K10" s="21">
        <v>0.21292672809535829</v>
      </c>
      <c r="L10" s="21">
        <v>0.19194972075754879</v>
      </c>
      <c r="N10" s="21">
        <v>0.33892691731535463</v>
      </c>
      <c r="O10" s="21">
        <v>0.21218114302151941</v>
      </c>
      <c r="P10" s="21">
        <v>0.14267249990629469</v>
      </c>
      <c r="Q10" s="21">
        <v>0.13387172280540599</v>
      </c>
      <c r="R10" s="21">
        <v>0.50682630365905035</v>
      </c>
      <c r="S10" s="21">
        <v>7.4228592722500278E-2</v>
      </c>
      <c r="T10" s="21">
        <v>0.2715238362856579</v>
      </c>
      <c r="U10" s="21">
        <v>0.15108507911394009</v>
      </c>
      <c r="W10" s="21">
        <v>0.42262640737265839</v>
      </c>
      <c r="X10" s="21">
        <v>0.1366697430724271</v>
      </c>
      <c r="Y10" s="21">
        <v>4.4921761356264973E-2</v>
      </c>
      <c r="Z10" s="21">
        <v>0.1119147327593729</v>
      </c>
      <c r="AA10" s="21">
        <v>0.50879743900739294</v>
      </c>
      <c r="AB10" s="21">
        <v>6.6890977764359968E-2</v>
      </c>
      <c r="AC10" s="21">
        <v>0.1207808084442405</v>
      </c>
      <c r="AD10" s="21">
        <v>0.28364433405706507</v>
      </c>
      <c r="AE10" s="21">
        <v>0</v>
      </c>
      <c r="AG10" s="21">
        <v>0.13966747217655109</v>
      </c>
      <c r="AH10" s="21">
        <v>0.28567262134220872</v>
      </c>
      <c r="AI10" s="21">
        <v>0.160052927743846</v>
      </c>
      <c r="AJ10" s="21">
        <v>0.19375840687120369</v>
      </c>
      <c r="AK10" s="21">
        <v>0.211798766664861</v>
      </c>
      <c r="AL10" s="21">
        <v>0.2230367668236205</v>
      </c>
      <c r="AM10" s="21">
        <v>0.198057254701659</v>
      </c>
    </row>
    <row r="11" spans="2:41" ht="19" customHeight="1" x14ac:dyDescent="0.2">
      <c r="B11" s="23" t="s">
        <v>138</v>
      </c>
      <c r="C11" s="21">
        <v>0.1253018217006959</v>
      </c>
      <c r="D11" s="21">
        <v>0.14014647756544399</v>
      </c>
      <c r="E11" s="21">
        <v>0.1182498609498449</v>
      </c>
      <c r="F11" s="21">
        <v>0.1697148289435188</v>
      </c>
      <c r="G11" s="21">
        <v>0.1323741204456122</v>
      </c>
      <c r="H11" s="21">
        <v>7.793415008805174E-2</v>
      </c>
      <c r="I11" s="21">
        <v>0.1191999322730157</v>
      </c>
      <c r="K11" s="21">
        <v>0.1273935316398358</v>
      </c>
      <c r="L11" s="21">
        <v>0.1246010093682459</v>
      </c>
      <c r="N11" s="21">
        <v>0.19205973073940219</v>
      </c>
      <c r="O11" s="21">
        <v>5.9275226767581533E-2</v>
      </c>
      <c r="P11" s="21">
        <v>4.1538049519975591E-2</v>
      </c>
      <c r="Q11" s="21">
        <v>0.1615917351081885</v>
      </c>
      <c r="R11" s="21">
        <v>1.422309392181759E-2</v>
      </c>
      <c r="S11" s="21">
        <v>4.5580722321698221E-2</v>
      </c>
      <c r="T11" s="21">
        <v>0.12794684982030699</v>
      </c>
      <c r="U11" s="21">
        <v>0.46135200305752821</v>
      </c>
      <c r="W11" s="21">
        <v>9.014887271825614E-2</v>
      </c>
      <c r="X11" s="21">
        <v>9.2869094751921108E-2</v>
      </c>
      <c r="Y11" s="21">
        <v>0.1205313730182988</v>
      </c>
      <c r="Z11" s="21">
        <v>8.772642580564001E-2</v>
      </c>
      <c r="AA11" s="21">
        <v>0.101623794770483</v>
      </c>
      <c r="AB11" s="21">
        <v>5.8218049220415298E-2</v>
      </c>
      <c r="AC11" s="21">
        <v>0.59783098583341354</v>
      </c>
      <c r="AD11" s="21">
        <v>6.3226262461000909E-2</v>
      </c>
      <c r="AE11" s="21">
        <v>0</v>
      </c>
      <c r="AG11" s="21">
        <v>8.0957195043616453E-2</v>
      </c>
      <c r="AH11" s="21">
        <v>0.14659687814946371</v>
      </c>
      <c r="AI11" s="21">
        <v>0.1211749616824902</v>
      </c>
      <c r="AJ11" s="21">
        <v>7.2329629900377404E-2</v>
      </c>
      <c r="AK11" s="21">
        <v>0.1390140391982449</v>
      </c>
      <c r="AL11" s="21">
        <v>0</v>
      </c>
      <c r="AM11" s="21">
        <v>0.26355681863291769</v>
      </c>
    </row>
    <row r="12" spans="2:41" ht="19" customHeight="1" x14ac:dyDescent="0.2">
      <c r="B12" s="23" t="s">
        <v>139</v>
      </c>
      <c r="C12" s="21">
        <v>7.0667861762947592E-2</v>
      </c>
      <c r="D12" s="21">
        <v>0.50232701122974421</v>
      </c>
      <c r="E12" s="21">
        <v>7.2628808094414105E-2</v>
      </c>
      <c r="F12" s="21">
        <v>0</v>
      </c>
      <c r="G12" s="21">
        <v>2.6143312785304729E-2</v>
      </c>
      <c r="H12" s="21">
        <v>0</v>
      </c>
      <c r="I12" s="21">
        <v>0</v>
      </c>
      <c r="K12" s="21">
        <v>6.3984232543668279E-2</v>
      </c>
      <c r="L12" s="21">
        <v>7.7651672551973444E-2</v>
      </c>
      <c r="N12" s="21">
        <v>0</v>
      </c>
      <c r="O12" s="21">
        <v>2.7343490619278901E-2</v>
      </c>
      <c r="P12" s="21">
        <v>0.1260234170824448</v>
      </c>
      <c r="Q12" s="21">
        <v>8.0913068299809474E-2</v>
      </c>
      <c r="R12" s="21">
        <v>5.5499082805351319E-2</v>
      </c>
      <c r="S12" s="21">
        <v>8.4738361606234366E-2</v>
      </c>
      <c r="T12" s="21">
        <v>0</v>
      </c>
      <c r="U12" s="21">
        <v>0.16550245791973561</v>
      </c>
      <c r="W12" s="21">
        <v>0</v>
      </c>
      <c r="X12" s="21">
        <v>3.5612202039832841E-2</v>
      </c>
      <c r="Y12" s="21">
        <v>0.1553872202245479</v>
      </c>
      <c r="Z12" s="21">
        <v>0.26020796324324891</v>
      </c>
      <c r="AA12" s="21">
        <v>3.4317560681268101E-2</v>
      </c>
      <c r="AB12" s="21">
        <v>9.1967617307451385E-2</v>
      </c>
      <c r="AC12" s="21">
        <v>0.1061353980353365</v>
      </c>
      <c r="AD12" s="21">
        <v>0</v>
      </c>
      <c r="AE12" s="21">
        <v>0</v>
      </c>
      <c r="AG12" s="21">
        <v>3.9976899146164903E-2</v>
      </c>
      <c r="AH12" s="21">
        <v>8.3503959516275442E-2</v>
      </c>
      <c r="AI12" s="21">
        <v>8.2086639290832888E-2</v>
      </c>
      <c r="AJ12" s="21">
        <v>5.7023666572858137E-2</v>
      </c>
      <c r="AK12" s="21">
        <v>7.2854822257774482E-2</v>
      </c>
      <c r="AL12" s="21">
        <v>0</v>
      </c>
      <c r="AM12" s="21">
        <v>9.7982801364715391E-2</v>
      </c>
    </row>
    <row r="13" spans="2:41" ht="19" customHeight="1" x14ac:dyDescent="0.2">
      <c r="B13" s="23" t="s">
        <v>145</v>
      </c>
      <c r="C13" s="21">
        <v>2.6487561084721979E-2</v>
      </c>
      <c r="D13" s="21">
        <v>7.8921196929148882E-2</v>
      </c>
      <c r="E13" s="21">
        <v>2.8543178806148942E-2</v>
      </c>
      <c r="F13" s="21">
        <v>3.6019839405319873E-2</v>
      </c>
      <c r="G13" s="21">
        <v>1.359919445194132E-2</v>
      </c>
      <c r="H13" s="21">
        <v>3.0354616950119061E-2</v>
      </c>
      <c r="I13" s="21">
        <v>0</v>
      </c>
      <c r="K13" s="21">
        <v>4.8750507636710792E-3</v>
      </c>
      <c r="L13" s="21">
        <v>4.099054411614228E-2</v>
      </c>
      <c r="N13" s="21">
        <v>0</v>
      </c>
      <c r="O13" s="21">
        <v>1.7239109029199989E-2</v>
      </c>
      <c r="P13" s="21">
        <v>0</v>
      </c>
      <c r="Q13" s="21">
        <v>0</v>
      </c>
      <c r="R13" s="21">
        <v>0</v>
      </c>
      <c r="S13" s="21">
        <v>2.2901234991872191E-2</v>
      </c>
      <c r="T13" s="21">
        <v>0.37707509440986609</v>
      </c>
      <c r="U13" s="21">
        <v>0</v>
      </c>
      <c r="W13" s="21">
        <v>0</v>
      </c>
      <c r="X13" s="21">
        <v>1.2287339274341551E-2</v>
      </c>
      <c r="Y13" s="21">
        <v>0</v>
      </c>
      <c r="Z13" s="21">
        <v>0</v>
      </c>
      <c r="AA13" s="21">
        <v>0</v>
      </c>
      <c r="AB13" s="21">
        <v>2.552163522253665E-2</v>
      </c>
      <c r="AC13" s="21">
        <v>0</v>
      </c>
      <c r="AD13" s="21">
        <v>0.19735848556926289</v>
      </c>
      <c r="AE13" s="21">
        <v>0</v>
      </c>
      <c r="AG13" s="21">
        <v>1.4571946863820011E-2</v>
      </c>
      <c r="AH13" s="21">
        <v>9.7825729586337711E-3</v>
      </c>
      <c r="AI13" s="21">
        <v>1.4512382891231759E-2</v>
      </c>
      <c r="AJ13" s="21">
        <v>2.0660557223922689E-2</v>
      </c>
      <c r="AK13" s="21">
        <v>1.7993255951758168E-2</v>
      </c>
      <c r="AL13" s="21">
        <v>0</v>
      </c>
      <c r="AM13" s="21">
        <v>0.1849869673865551</v>
      </c>
    </row>
    <row r="15" spans="2:41" x14ac:dyDescent="0.2">
      <c r="B15" t="s">
        <v>267</v>
      </c>
    </row>
    <row r="16" spans="2:41" x14ac:dyDescent="0.2">
      <c r="B16" t="s">
        <v>11</v>
      </c>
    </row>
    <row r="18" spans="2:2" x14ac:dyDescent="0.2">
      <c r="B18"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O24"/>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147</v>
      </c>
      <c r="C9" s="21">
        <v>0.16151910636622821</v>
      </c>
      <c r="D9" s="21">
        <v>0.1386543975291176</v>
      </c>
      <c r="E9" s="21">
        <v>4.8192031284283017E-2</v>
      </c>
      <c r="F9" s="21">
        <v>0.1053250793234389</v>
      </c>
      <c r="G9" s="21">
        <v>0.1398570100405121</v>
      </c>
      <c r="H9" s="21">
        <v>0.24489744492770399</v>
      </c>
      <c r="I9" s="21">
        <v>0.25040671539684178</v>
      </c>
      <c r="K9" s="21">
        <v>0.1766293503218874</v>
      </c>
      <c r="L9" s="21">
        <v>0.1489662924330831</v>
      </c>
      <c r="N9" s="21">
        <v>0.89407822884478783</v>
      </c>
      <c r="O9" s="21">
        <v>0.114791683754059</v>
      </c>
      <c r="P9" s="21">
        <v>0.14224003985522821</v>
      </c>
      <c r="Q9" s="21">
        <v>0</v>
      </c>
      <c r="R9" s="21">
        <v>0.3485058893872291</v>
      </c>
      <c r="S9" s="21">
        <v>9.5630549677522356E-3</v>
      </c>
      <c r="T9" s="21">
        <v>2.5174635910978162E-2</v>
      </c>
      <c r="U9" s="21">
        <v>3.026762759174477E-2</v>
      </c>
      <c r="W9" s="21">
        <v>0.88852085113441315</v>
      </c>
      <c r="X9" s="21">
        <v>0.10388190659344521</v>
      </c>
      <c r="Y9" s="21">
        <v>0.16050296629212299</v>
      </c>
      <c r="Z9" s="21">
        <v>0</v>
      </c>
      <c r="AA9" s="21">
        <v>0.30330370206920609</v>
      </c>
      <c r="AB9" s="21">
        <v>7.6625538527954331E-3</v>
      </c>
      <c r="AC9" s="21">
        <v>9.6440590911428509E-2</v>
      </c>
      <c r="AD9" s="21">
        <v>0.1276470381494185</v>
      </c>
      <c r="AE9" s="21">
        <v>0</v>
      </c>
      <c r="AG9" s="21">
        <v>0.19122151585895111</v>
      </c>
      <c r="AH9" s="21">
        <v>0.13499078881751961</v>
      </c>
      <c r="AI9" s="21">
        <v>0.13546723199578209</v>
      </c>
      <c r="AJ9" s="21">
        <v>0.23198423110392091</v>
      </c>
      <c r="AK9" s="21">
        <v>0.16372109954761829</v>
      </c>
      <c r="AL9" s="21">
        <v>0</v>
      </c>
      <c r="AM9" s="21">
        <v>0.1199684714651062</v>
      </c>
    </row>
    <row r="10" spans="2:41" ht="19" customHeight="1" x14ac:dyDescent="0.2">
      <c r="B10" s="23" t="s">
        <v>148</v>
      </c>
      <c r="C10" s="21">
        <v>0.18255381003162219</v>
      </c>
      <c r="D10" s="21">
        <v>0.1287680964119714</v>
      </c>
      <c r="E10" s="21">
        <v>0.20294735996769159</v>
      </c>
      <c r="F10" s="21">
        <v>0.26475179302893831</v>
      </c>
      <c r="G10" s="21">
        <v>8.6944536390020075E-2</v>
      </c>
      <c r="H10" s="21">
        <v>0.2320929264114619</v>
      </c>
      <c r="I10" s="21">
        <v>0.1618605802576733</v>
      </c>
      <c r="K10" s="21">
        <v>0.21655517559154219</v>
      </c>
      <c r="L10" s="21">
        <v>0.15248514350500861</v>
      </c>
      <c r="N10" s="21">
        <v>6.6336387675517652E-2</v>
      </c>
      <c r="O10" s="21">
        <v>0.54563361774199504</v>
      </c>
      <c r="P10" s="21">
        <v>0.16191599159657419</v>
      </c>
      <c r="Q10" s="21">
        <v>0.2134985639340439</v>
      </c>
      <c r="R10" s="21">
        <v>7.1289771871465263E-2</v>
      </c>
      <c r="S10" s="21">
        <v>1.8001401859272289E-2</v>
      </c>
      <c r="T10" s="21">
        <v>5.1615392405407211E-2</v>
      </c>
      <c r="U10" s="21">
        <v>7.4194958442477574E-2</v>
      </c>
      <c r="W10" s="21">
        <v>4.1861834668362179E-2</v>
      </c>
      <c r="X10" s="21">
        <v>0.56508190655721569</v>
      </c>
      <c r="Y10" s="21">
        <v>0.1975916115069028</v>
      </c>
      <c r="Z10" s="21">
        <v>0.1496603677634841</v>
      </c>
      <c r="AA10" s="21">
        <v>0.14179309790815389</v>
      </c>
      <c r="AB10" s="21">
        <v>2.9359849570780229E-2</v>
      </c>
      <c r="AC10" s="21">
        <v>2.0672086053532799E-2</v>
      </c>
      <c r="AD10" s="21">
        <v>0.16175948146118979</v>
      </c>
      <c r="AE10" s="21">
        <v>0.22294881436825861</v>
      </c>
      <c r="AG10" s="21">
        <v>0.1170282766757877</v>
      </c>
      <c r="AH10" s="21">
        <v>0.15684506442255289</v>
      </c>
      <c r="AI10" s="21">
        <v>0.1716262745356798</v>
      </c>
      <c r="AJ10" s="21">
        <v>0.26207560695574572</v>
      </c>
      <c r="AK10" s="21">
        <v>0.20431751870540621</v>
      </c>
      <c r="AL10" s="21">
        <v>0.7769632331763795</v>
      </c>
      <c r="AM10" s="21">
        <v>0.1756322035163583</v>
      </c>
    </row>
    <row r="11" spans="2:41" ht="19" customHeight="1" x14ac:dyDescent="0.2">
      <c r="B11" s="23" t="s">
        <v>149</v>
      </c>
      <c r="C11" s="21">
        <v>6.4491813020980532E-2</v>
      </c>
      <c r="D11" s="21">
        <v>0.1639193596382546</v>
      </c>
      <c r="E11" s="21">
        <v>4.0023184096771129E-2</v>
      </c>
      <c r="F11" s="21">
        <v>0</v>
      </c>
      <c r="G11" s="21">
        <v>4.4534860807120102E-2</v>
      </c>
      <c r="H11" s="21">
        <v>3.6982081541465733E-2</v>
      </c>
      <c r="I11" s="21">
        <v>0.1144713969138362</v>
      </c>
      <c r="K11" s="21">
        <v>5.0145357185370859E-2</v>
      </c>
      <c r="L11" s="21">
        <v>7.8604331763811194E-2</v>
      </c>
      <c r="N11" s="21">
        <v>1.9684975945917109E-2</v>
      </c>
      <c r="O11" s="21">
        <v>5.7631554412639729E-2</v>
      </c>
      <c r="P11" s="21">
        <v>0.55941499951560936</v>
      </c>
      <c r="Q11" s="21">
        <v>0</v>
      </c>
      <c r="R11" s="21">
        <v>2.5315784819067249E-2</v>
      </c>
      <c r="S11" s="21">
        <v>0</v>
      </c>
      <c r="T11" s="21">
        <v>0.23054766145687119</v>
      </c>
      <c r="U11" s="21">
        <v>0</v>
      </c>
      <c r="W11" s="21">
        <v>0</v>
      </c>
      <c r="X11" s="21">
        <v>6.3526564457369525E-2</v>
      </c>
      <c r="Y11" s="21">
        <v>0.49545230654896433</v>
      </c>
      <c r="Z11" s="21">
        <v>0</v>
      </c>
      <c r="AA11" s="21">
        <v>2.6151508579662579E-2</v>
      </c>
      <c r="AB11" s="21">
        <v>0</v>
      </c>
      <c r="AC11" s="21">
        <v>0</v>
      </c>
      <c r="AD11" s="21">
        <v>0.1695059112751614</v>
      </c>
      <c r="AE11" s="21">
        <v>0.32926492904902932</v>
      </c>
      <c r="AG11" s="21">
        <v>4.0755355344733013E-2</v>
      </c>
      <c r="AH11" s="21">
        <v>2.8409159865936021E-2</v>
      </c>
      <c r="AI11" s="21">
        <v>0.16238235489622199</v>
      </c>
      <c r="AJ11" s="21">
        <v>7.9264089005735242E-2</v>
      </c>
      <c r="AK11" s="21">
        <v>2.8598579195257708E-2</v>
      </c>
      <c r="AL11" s="21">
        <v>0</v>
      </c>
      <c r="AM11" s="21">
        <v>0</v>
      </c>
    </row>
    <row r="12" spans="2:41" ht="19" customHeight="1" x14ac:dyDescent="0.2">
      <c r="B12" s="23" t="s">
        <v>150</v>
      </c>
      <c r="C12" s="21">
        <v>1.899885624828242E-2</v>
      </c>
      <c r="D12" s="21">
        <v>0</v>
      </c>
      <c r="E12" s="21">
        <v>2.282361794054126E-2</v>
      </c>
      <c r="F12" s="21">
        <v>3.9892763616768002E-2</v>
      </c>
      <c r="G12" s="21">
        <v>1.535322521746587E-2</v>
      </c>
      <c r="H12" s="21">
        <v>2.66118553583399E-2</v>
      </c>
      <c r="I12" s="21">
        <v>7.1317272119069564E-3</v>
      </c>
      <c r="K12" s="21">
        <v>1.296551935500982E-2</v>
      </c>
      <c r="L12" s="21">
        <v>2.0824993318586869E-2</v>
      </c>
      <c r="N12" s="21">
        <v>0</v>
      </c>
      <c r="O12" s="21">
        <v>9.4881060703728183E-3</v>
      </c>
      <c r="P12" s="21">
        <v>2.6907628680128581E-2</v>
      </c>
      <c r="Q12" s="21">
        <v>0.5442021938706354</v>
      </c>
      <c r="R12" s="21">
        <v>0</v>
      </c>
      <c r="S12" s="21">
        <v>6.7570392182639584E-3</v>
      </c>
      <c r="T12" s="21">
        <v>0</v>
      </c>
      <c r="U12" s="21">
        <v>0</v>
      </c>
      <c r="W12" s="21">
        <v>0</v>
      </c>
      <c r="X12" s="21">
        <v>1.235732317640695E-2</v>
      </c>
      <c r="Y12" s="21">
        <v>0</v>
      </c>
      <c r="Z12" s="21">
        <v>0.15197455339830851</v>
      </c>
      <c r="AA12" s="21">
        <v>1.9640401028134951E-2</v>
      </c>
      <c r="AB12" s="21">
        <v>7.3335002610083562E-3</v>
      </c>
      <c r="AC12" s="21">
        <v>0</v>
      </c>
      <c r="AD12" s="21">
        <v>1.974546785497025E-2</v>
      </c>
      <c r="AE12" s="21">
        <v>0</v>
      </c>
      <c r="AG12" s="21">
        <v>1.0190352678536369E-2</v>
      </c>
      <c r="AH12" s="21">
        <v>0</v>
      </c>
      <c r="AI12" s="21">
        <v>1.646613093469701E-2</v>
      </c>
      <c r="AJ12" s="21">
        <v>5.0656556506087413E-2</v>
      </c>
      <c r="AK12" s="21">
        <v>2.4129338030352481E-2</v>
      </c>
      <c r="AL12" s="21">
        <v>0</v>
      </c>
      <c r="AM12" s="21">
        <v>3.0913890897986601E-2</v>
      </c>
    </row>
    <row r="13" spans="2:41" ht="19" customHeight="1" x14ac:dyDescent="0.2">
      <c r="B13" s="23" t="s">
        <v>151</v>
      </c>
      <c r="C13" s="21">
        <v>2.048736187635198E-2</v>
      </c>
      <c r="D13" s="21">
        <v>5.1482595113135937E-2</v>
      </c>
      <c r="E13" s="21">
        <v>0</v>
      </c>
      <c r="F13" s="21">
        <v>2.058538503009618E-2</v>
      </c>
      <c r="G13" s="21">
        <v>4.310761430894134E-2</v>
      </c>
      <c r="H13" s="21">
        <v>1.1135665710774839E-2</v>
      </c>
      <c r="I13" s="21">
        <v>1.255321277494556E-2</v>
      </c>
      <c r="K13" s="21">
        <v>3.9432602764464107E-2</v>
      </c>
      <c r="L13" s="21">
        <v>2.9152099047921342E-3</v>
      </c>
      <c r="N13" s="21">
        <v>1.9900407533777351E-2</v>
      </c>
      <c r="O13" s="21">
        <v>0</v>
      </c>
      <c r="P13" s="21">
        <v>0</v>
      </c>
      <c r="Q13" s="21">
        <v>6.2795735122651172E-2</v>
      </c>
      <c r="R13" s="21">
        <v>0.17126328102538901</v>
      </c>
      <c r="S13" s="21">
        <v>0</v>
      </c>
      <c r="T13" s="21">
        <v>0</v>
      </c>
      <c r="U13" s="21">
        <v>0</v>
      </c>
      <c r="W13" s="21">
        <v>0</v>
      </c>
      <c r="X13" s="21">
        <v>0</v>
      </c>
      <c r="Y13" s="21">
        <v>0</v>
      </c>
      <c r="Z13" s="21">
        <v>0</v>
      </c>
      <c r="AA13" s="21">
        <v>0.1169425135372702</v>
      </c>
      <c r="AB13" s="21">
        <v>5.6914482368388732E-3</v>
      </c>
      <c r="AC13" s="21">
        <v>0</v>
      </c>
      <c r="AD13" s="21">
        <v>0</v>
      </c>
      <c r="AE13" s="21">
        <v>0</v>
      </c>
      <c r="AG13" s="21">
        <v>2.567604298323263E-2</v>
      </c>
      <c r="AH13" s="21">
        <v>9.4012885561142231E-3</v>
      </c>
      <c r="AI13" s="21">
        <v>3.9532371845244232E-2</v>
      </c>
      <c r="AJ13" s="21">
        <v>2.96720196614822E-2</v>
      </c>
      <c r="AK13" s="21">
        <v>0</v>
      </c>
      <c r="AL13" s="21">
        <v>0.2230367668236205</v>
      </c>
      <c r="AM13" s="21">
        <v>0</v>
      </c>
    </row>
    <row r="14" spans="2:41" ht="32" customHeight="1" x14ac:dyDescent="0.2">
      <c r="B14" s="23" t="s">
        <v>152</v>
      </c>
      <c r="C14" s="21">
        <v>1.1024951093717631E-2</v>
      </c>
      <c r="D14" s="21">
        <v>0</v>
      </c>
      <c r="E14" s="21">
        <v>2.424556468024882E-2</v>
      </c>
      <c r="F14" s="21">
        <v>0</v>
      </c>
      <c r="G14" s="21">
        <v>6.7995972259706607E-3</v>
      </c>
      <c r="H14" s="21">
        <v>1.1135665710774839E-2</v>
      </c>
      <c r="I14" s="21">
        <v>1.7225102210610001E-2</v>
      </c>
      <c r="K14" s="21">
        <v>1.222793421035992E-2</v>
      </c>
      <c r="L14" s="21">
        <v>1.000710000311808E-2</v>
      </c>
      <c r="N14" s="21">
        <v>0</v>
      </c>
      <c r="O14" s="21">
        <v>0</v>
      </c>
      <c r="P14" s="21">
        <v>0</v>
      </c>
      <c r="Q14" s="21">
        <v>0</v>
      </c>
      <c r="R14" s="21">
        <v>6.9003178547626276E-2</v>
      </c>
      <c r="S14" s="21">
        <v>1.4356026449460581E-2</v>
      </c>
      <c r="T14" s="21">
        <v>0</v>
      </c>
      <c r="U14" s="21">
        <v>0</v>
      </c>
      <c r="W14" s="21">
        <v>0</v>
      </c>
      <c r="X14" s="21">
        <v>0</v>
      </c>
      <c r="Y14" s="21">
        <v>0</v>
      </c>
      <c r="Z14" s="21">
        <v>0</v>
      </c>
      <c r="AA14" s="21">
        <v>4.2667745975438237E-2</v>
      </c>
      <c r="AB14" s="21">
        <v>1.558077736615697E-2</v>
      </c>
      <c r="AC14" s="21">
        <v>0</v>
      </c>
      <c r="AD14" s="21">
        <v>0</v>
      </c>
      <c r="AE14" s="21">
        <v>0</v>
      </c>
      <c r="AG14" s="21">
        <v>1.0791535955014159E-2</v>
      </c>
      <c r="AH14" s="21">
        <v>1.9089584353812621E-2</v>
      </c>
      <c r="AI14" s="21">
        <v>0</v>
      </c>
      <c r="AJ14" s="21">
        <v>0</v>
      </c>
      <c r="AK14" s="21">
        <v>2.17161879568104E-2</v>
      </c>
      <c r="AL14" s="21">
        <v>0</v>
      </c>
      <c r="AM14" s="21">
        <v>1.542381490638718E-2</v>
      </c>
    </row>
    <row r="15" spans="2:41" ht="32" customHeight="1" x14ac:dyDescent="0.2">
      <c r="B15" s="23" t="s">
        <v>153</v>
      </c>
      <c r="C15" s="21">
        <v>0.3407711097768058</v>
      </c>
      <c r="D15" s="21">
        <v>6.2860976266608581E-2</v>
      </c>
      <c r="E15" s="21">
        <v>0.39596456377552031</v>
      </c>
      <c r="F15" s="21">
        <v>0.3769291427324431</v>
      </c>
      <c r="G15" s="21">
        <v>0.52590357745706651</v>
      </c>
      <c r="H15" s="21">
        <v>0.3529452143410246</v>
      </c>
      <c r="I15" s="21">
        <v>0.27406796435304931</v>
      </c>
      <c r="K15" s="21">
        <v>0.34990027993882949</v>
      </c>
      <c r="L15" s="21">
        <v>0.3356365124962104</v>
      </c>
      <c r="N15" s="21">
        <v>0</v>
      </c>
      <c r="O15" s="21">
        <v>0.13259633752483671</v>
      </c>
      <c r="P15" s="21">
        <v>0.1095213403524597</v>
      </c>
      <c r="Q15" s="21">
        <v>8.0707507087132146E-2</v>
      </c>
      <c r="R15" s="21">
        <v>0.17665338973822631</v>
      </c>
      <c r="S15" s="21">
        <v>0.88221845550237499</v>
      </c>
      <c r="T15" s="21">
        <v>0.12022343467335481</v>
      </c>
      <c r="U15" s="21">
        <v>0.1675797560767896</v>
      </c>
      <c r="W15" s="21">
        <v>2.133027614733083E-2</v>
      </c>
      <c r="X15" s="21">
        <v>0.14893556523802221</v>
      </c>
      <c r="Y15" s="21">
        <v>7.7138272052494489E-2</v>
      </c>
      <c r="Z15" s="21">
        <v>0.26941383327908902</v>
      </c>
      <c r="AA15" s="21">
        <v>0.18320101817305581</v>
      </c>
      <c r="AB15" s="21">
        <v>0.85678177436276304</v>
      </c>
      <c r="AC15" s="21">
        <v>4.9401856907348878E-2</v>
      </c>
      <c r="AD15" s="21">
        <v>0.23235083336691029</v>
      </c>
      <c r="AE15" s="21">
        <v>0.44778625658271232</v>
      </c>
      <c r="AG15" s="21">
        <v>0.44228189627431408</v>
      </c>
      <c r="AH15" s="21">
        <v>0.37104518854216811</v>
      </c>
      <c r="AI15" s="21">
        <v>0.33569830795017558</v>
      </c>
      <c r="AJ15" s="21">
        <v>0.2809275826557705</v>
      </c>
      <c r="AK15" s="21">
        <v>0.34270710536746701</v>
      </c>
      <c r="AL15" s="21">
        <v>0</v>
      </c>
      <c r="AM15" s="21">
        <v>0.1644533461650626</v>
      </c>
    </row>
    <row r="16" spans="2:41" ht="32" customHeight="1" x14ac:dyDescent="0.2">
      <c r="B16" s="23" t="s">
        <v>154</v>
      </c>
      <c r="C16" s="21">
        <v>2.7283549667891588E-3</v>
      </c>
      <c r="D16" s="21">
        <v>0</v>
      </c>
      <c r="E16" s="21">
        <v>1.6150824782725559E-2</v>
      </c>
      <c r="F16" s="21">
        <v>0</v>
      </c>
      <c r="G16" s="21">
        <v>0</v>
      </c>
      <c r="H16" s="21">
        <v>0</v>
      </c>
      <c r="I16" s="21">
        <v>0</v>
      </c>
      <c r="K16" s="21">
        <v>5.6650454848788086E-3</v>
      </c>
      <c r="L16" s="21">
        <v>0</v>
      </c>
      <c r="N16" s="21">
        <v>0</v>
      </c>
      <c r="O16" s="21">
        <v>0</v>
      </c>
      <c r="P16" s="21">
        <v>0</v>
      </c>
      <c r="Q16" s="21">
        <v>0</v>
      </c>
      <c r="R16" s="21">
        <v>0</v>
      </c>
      <c r="S16" s="21">
        <v>9.5630549677522356E-3</v>
      </c>
      <c r="T16" s="21">
        <v>0</v>
      </c>
      <c r="U16" s="21">
        <v>0</v>
      </c>
      <c r="W16" s="21">
        <v>0</v>
      </c>
      <c r="X16" s="21">
        <v>0</v>
      </c>
      <c r="Y16" s="21">
        <v>0</v>
      </c>
      <c r="Z16" s="21">
        <v>4.2412706761115103E-2</v>
      </c>
      <c r="AA16" s="21">
        <v>0</v>
      </c>
      <c r="AB16" s="21">
        <v>0</v>
      </c>
      <c r="AC16" s="21">
        <v>0</v>
      </c>
      <c r="AD16" s="21">
        <v>0</v>
      </c>
      <c r="AE16" s="21">
        <v>0</v>
      </c>
      <c r="AG16" s="21">
        <v>0</v>
      </c>
      <c r="AH16" s="21">
        <v>1.273401529799802E-2</v>
      </c>
      <c r="AI16" s="21">
        <v>0</v>
      </c>
      <c r="AJ16" s="21">
        <v>0</v>
      </c>
      <c r="AK16" s="21">
        <v>0</v>
      </c>
      <c r="AL16" s="21">
        <v>0</v>
      </c>
      <c r="AM16" s="21">
        <v>0</v>
      </c>
    </row>
    <row r="17" spans="2:39" ht="19" customHeight="1" x14ac:dyDescent="0.2">
      <c r="B17" s="23" t="s">
        <v>138</v>
      </c>
      <c r="C17" s="21">
        <v>0.1217569044670176</v>
      </c>
      <c r="D17" s="21">
        <v>0.1242298724968907</v>
      </c>
      <c r="E17" s="21">
        <v>0.12982256486421781</v>
      </c>
      <c r="F17" s="21">
        <v>0.14549659304175061</v>
      </c>
      <c r="G17" s="21">
        <v>0.1374995785529034</v>
      </c>
      <c r="H17" s="21">
        <v>4.7620520379179632E-2</v>
      </c>
      <c r="I17" s="21">
        <v>0.1379264714586198</v>
      </c>
      <c r="K17" s="21">
        <v>8.028127605664119E-2</v>
      </c>
      <c r="L17" s="21">
        <v>0.16190465133944859</v>
      </c>
      <c r="N17" s="21">
        <v>0</v>
      </c>
      <c r="O17" s="21">
        <v>8.3665366171779318E-2</v>
      </c>
      <c r="P17" s="21">
        <v>0</v>
      </c>
      <c r="Q17" s="21">
        <v>9.8795999985537342E-2</v>
      </c>
      <c r="R17" s="21">
        <v>4.9356731943319347E-2</v>
      </c>
      <c r="S17" s="21">
        <v>5.1057620880372153E-3</v>
      </c>
      <c r="T17" s="21">
        <v>0.15543268200202551</v>
      </c>
      <c r="U17" s="21">
        <v>0.59061191394133838</v>
      </c>
      <c r="W17" s="21">
        <v>4.8287038049893968E-2</v>
      </c>
      <c r="X17" s="21">
        <v>4.9199631405586038E-2</v>
      </c>
      <c r="Y17" s="21">
        <v>6.9314843599515535E-2</v>
      </c>
      <c r="Z17" s="21">
        <v>0.1035492306148857</v>
      </c>
      <c r="AA17" s="21">
        <v>9.0598389650003261E-2</v>
      </c>
      <c r="AB17" s="21">
        <v>3.2830083679868068E-2</v>
      </c>
      <c r="AC17" s="21">
        <v>0.76289874514535816</v>
      </c>
      <c r="AD17" s="21">
        <v>0.1034732348268568</v>
      </c>
      <c r="AE17" s="21">
        <v>0</v>
      </c>
      <c r="AG17" s="21">
        <v>0.11988767599937721</v>
      </c>
      <c r="AH17" s="21">
        <v>0.14683407809542301</v>
      </c>
      <c r="AI17" s="21">
        <v>9.6182591689337266E-2</v>
      </c>
      <c r="AJ17" s="21">
        <v>6.5419914111258026E-2</v>
      </c>
      <c r="AK17" s="21">
        <v>0.1329304972580834</v>
      </c>
      <c r="AL17" s="21">
        <v>0</v>
      </c>
      <c r="AM17" s="21">
        <v>0.22606231920421571</v>
      </c>
    </row>
    <row r="18" spans="2:39" ht="32" customHeight="1" x14ac:dyDescent="0.2">
      <c r="B18" s="23" t="s">
        <v>155</v>
      </c>
      <c r="C18" s="21">
        <v>3.7867632488201339E-2</v>
      </c>
      <c r="D18" s="21">
        <v>0.25116350561487211</v>
      </c>
      <c r="E18" s="21">
        <v>4.4332545280357141E-2</v>
      </c>
      <c r="F18" s="21">
        <v>8.7734487794586414E-3</v>
      </c>
      <c r="G18" s="21">
        <v>0</v>
      </c>
      <c r="H18" s="21">
        <v>0</v>
      </c>
      <c r="I18" s="21">
        <v>7.1317272119069564E-3</v>
      </c>
      <c r="K18" s="21">
        <v>3.7721540974852238E-2</v>
      </c>
      <c r="L18" s="21">
        <v>3.8386142122638148E-2</v>
      </c>
      <c r="N18" s="21">
        <v>0</v>
      </c>
      <c r="O18" s="21">
        <v>3.4148069546603078E-2</v>
      </c>
      <c r="P18" s="21">
        <v>0</v>
      </c>
      <c r="Q18" s="21">
        <v>0</v>
      </c>
      <c r="R18" s="21">
        <v>0</v>
      </c>
      <c r="S18" s="21">
        <v>3.667182034046132E-2</v>
      </c>
      <c r="T18" s="21">
        <v>0</v>
      </c>
      <c r="U18" s="21">
        <v>0.13028049615103959</v>
      </c>
      <c r="W18" s="21">
        <v>0</v>
      </c>
      <c r="X18" s="21">
        <v>3.5612202039832841E-2</v>
      </c>
      <c r="Y18" s="21">
        <v>0</v>
      </c>
      <c r="Z18" s="21">
        <v>0.28298930818311752</v>
      </c>
      <c r="AA18" s="21">
        <v>1.042760093249292E-2</v>
      </c>
      <c r="AB18" s="21">
        <v>2.689201898670306E-2</v>
      </c>
      <c r="AC18" s="21">
        <v>4.7213243176935107E-2</v>
      </c>
      <c r="AD18" s="21">
        <v>0</v>
      </c>
      <c r="AE18" s="21">
        <v>0</v>
      </c>
      <c r="AG18" s="21">
        <v>1.9193543607996091E-2</v>
      </c>
      <c r="AH18" s="21">
        <v>5.0876378110269502E-2</v>
      </c>
      <c r="AI18" s="21">
        <v>1.5682388108753709E-2</v>
      </c>
      <c r="AJ18" s="21">
        <v>0</v>
      </c>
      <c r="AK18" s="21">
        <v>7.2854822257774482E-2</v>
      </c>
      <c r="AL18" s="21">
        <v>0</v>
      </c>
      <c r="AM18" s="21">
        <v>9.7982801364715391E-2</v>
      </c>
    </row>
    <row r="19" spans="2:39" ht="19" customHeight="1" x14ac:dyDescent="0.2">
      <c r="B19" s="23" t="s">
        <v>145</v>
      </c>
      <c r="C19" s="21">
        <v>3.7800099664002947E-2</v>
      </c>
      <c r="D19" s="21">
        <v>7.8921196929148882E-2</v>
      </c>
      <c r="E19" s="21">
        <v>7.5497743327643849E-2</v>
      </c>
      <c r="F19" s="21">
        <v>3.8245794447106081E-2</v>
      </c>
      <c r="G19" s="21">
        <v>0</v>
      </c>
      <c r="H19" s="21">
        <v>3.6578625619274607E-2</v>
      </c>
      <c r="I19" s="21">
        <v>1.7225102210610001E-2</v>
      </c>
      <c r="K19" s="21">
        <v>1.847591811616375E-2</v>
      </c>
      <c r="L19" s="21">
        <v>5.0269623113302672E-2</v>
      </c>
      <c r="N19" s="21">
        <v>0</v>
      </c>
      <c r="O19" s="21">
        <v>2.2045264777714211E-2</v>
      </c>
      <c r="P19" s="21">
        <v>0</v>
      </c>
      <c r="Q19" s="21">
        <v>0</v>
      </c>
      <c r="R19" s="21">
        <v>8.8611972667677605E-2</v>
      </c>
      <c r="S19" s="21">
        <v>1.776338460662516E-2</v>
      </c>
      <c r="T19" s="21">
        <v>0.41700619355136331</v>
      </c>
      <c r="U19" s="21">
        <v>7.0652477966100628E-3</v>
      </c>
      <c r="W19" s="21">
        <v>0</v>
      </c>
      <c r="X19" s="21">
        <v>2.140490053212156E-2</v>
      </c>
      <c r="Y19" s="21">
        <v>0</v>
      </c>
      <c r="Z19" s="21">
        <v>0</v>
      </c>
      <c r="AA19" s="21">
        <v>6.52740221465819E-2</v>
      </c>
      <c r="AB19" s="21">
        <v>1.7867993683086041E-2</v>
      </c>
      <c r="AC19" s="21">
        <v>2.337347780539659E-2</v>
      </c>
      <c r="AD19" s="21">
        <v>0.185518033065493</v>
      </c>
      <c r="AE19" s="21">
        <v>0</v>
      </c>
      <c r="AG19" s="21">
        <v>2.2973804622057701E-2</v>
      </c>
      <c r="AH19" s="21">
        <v>6.9774453938206027E-2</v>
      </c>
      <c r="AI19" s="21">
        <v>2.69623480441081E-2</v>
      </c>
      <c r="AJ19" s="21">
        <v>0</v>
      </c>
      <c r="AK19" s="21">
        <v>9.0248516812300242E-3</v>
      </c>
      <c r="AL19" s="21">
        <v>0</v>
      </c>
      <c r="AM19" s="21">
        <v>0.1695631524801679</v>
      </c>
    </row>
    <row r="21" spans="2:39" x14ac:dyDescent="0.2">
      <c r="B21" t="s">
        <v>267</v>
      </c>
    </row>
    <row r="22" spans="2:39" x14ac:dyDescent="0.2">
      <c r="B22" t="s">
        <v>11</v>
      </c>
    </row>
    <row r="24" spans="2:39" x14ac:dyDescent="0.2">
      <c r="B24"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O23"/>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157</v>
      </c>
      <c r="C9" s="21">
        <v>0.2488648939664749</v>
      </c>
      <c r="D9" s="21">
        <v>0.19162907267858001</v>
      </c>
      <c r="E9" s="21">
        <v>0.26057613451116801</v>
      </c>
      <c r="F9" s="21">
        <v>0.26846076249502993</v>
      </c>
      <c r="G9" s="21">
        <v>0.1307324540648063</v>
      </c>
      <c r="H9" s="21">
        <v>0.27710989753528159</v>
      </c>
      <c r="I9" s="21">
        <v>0.30991127522166179</v>
      </c>
      <c r="K9" s="21">
        <v>0.27954280339393672</v>
      </c>
      <c r="L9" s="21">
        <v>0.22258291690446741</v>
      </c>
      <c r="N9" s="21">
        <v>0</v>
      </c>
      <c r="O9" s="21">
        <v>1</v>
      </c>
      <c r="P9" s="21">
        <v>0</v>
      </c>
      <c r="Q9" s="21">
        <v>0</v>
      </c>
      <c r="R9" s="21">
        <v>0</v>
      </c>
      <c r="S9" s="21">
        <v>0</v>
      </c>
      <c r="T9" s="21">
        <v>0</v>
      </c>
      <c r="U9" s="21">
        <v>0</v>
      </c>
      <c r="W9" s="21">
        <v>0.1195459474725085</v>
      </c>
      <c r="X9" s="21">
        <v>0.75548565375849519</v>
      </c>
      <c r="Y9" s="21">
        <v>0.176758707606679</v>
      </c>
      <c r="Z9" s="21">
        <v>0.21145522741644149</v>
      </c>
      <c r="AA9" s="21">
        <v>0.19904051836034381</v>
      </c>
      <c r="AB9" s="21">
        <v>4.3405638444876417E-2</v>
      </c>
      <c r="AC9" s="21">
        <v>9.1449540544644228E-2</v>
      </c>
      <c r="AD9" s="21">
        <v>0.18972891720089011</v>
      </c>
      <c r="AE9" s="21">
        <v>0.22294881436825861</v>
      </c>
      <c r="AG9" s="21">
        <v>0.18635140816048329</v>
      </c>
      <c r="AH9" s="21">
        <v>0.24196918718642749</v>
      </c>
      <c r="AI9" s="21">
        <v>0.31725031871927412</v>
      </c>
      <c r="AJ9" s="21">
        <v>0.28025966499677141</v>
      </c>
      <c r="AK9" s="21">
        <v>0.2370836410968393</v>
      </c>
      <c r="AL9" s="21">
        <v>0.7769632331763795</v>
      </c>
      <c r="AM9" s="21">
        <v>0.1212978820692581</v>
      </c>
    </row>
    <row r="10" spans="2:41" ht="19" customHeight="1" x14ac:dyDescent="0.2">
      <c r="B10" s="23" t="s">
        <v>158</v>
      </c>
      <c r="C10" s="21">
        <v>9.011497575786119E-2</v>
      </c>
      <c r="D10" s="21">
        <v>0.1386543975291176</v>
      </c>
      <c r="E10" s="21">
        <v>0</v>
      </c>
      <c r="F10" s="21">
        <v>3.7830154247723943E-2</v>
      </c>
      <c r="G10" s="21">
        <v>0.116385654188146</v>
      </c>
      <c r="H10" s="21">
        <v>0.10907129275681079</v>
      </c>
      <c r="I10" s="21">
        <v>0.13977473972635079</v>
      </c>
      <c r="K10" s="21">
        <v>0.10097565759086009</v>
      </c>
      <c r="L10" s="21">
        <v>8.0830811106126166E-2</v>
      </c>
      <c r="N10" s="21">
        <v>1</v>
      </c>
      <c r="O10" s="21">
        <v>0</v>
      </c>
      <c r="P10" s="21">
        <v>0</v>
      </c>
      <c r="Q10" s="21">
        <v>0</v>
      </c>
      <c r="R10" s="21">
        <v>0</v>
      </c>
      <c r="S10" s="21">
        <v>0</v>
      </c>
      <c r="T10" s="21">
        <v>0</v>
      </c>
      <c r="U10" s="21">
        <v>0</v>
      </c>
      <c r="W10" s="21">
        <v>0.64428605809746908</v>
      </c>
      <c r="X10" s="21">
        <v>3.934418055136997E-2</v>
      </c>
      <c r="Y10" s="21">
        <v>0.12638583173448051</v>
      </c>
      <c r="Z10" s="21">
        <v>0</v>
      </c>
      <c r="AA10" s="21">
        <v>8.4989614022023902E-2</v>
      </c>
      <c r="AB10" s="21">
        <v>7.6625538527954331E-3</v>
      </c>
      <c r="AC10" s="21">
        <v>9.6440590911428509E-2</v>
      </c>
      <c r="AD10" s="21">
        <v>5.4413542388204388E-2</v>
      </c>
      <c r="AE10" s="21">
        <v>8.2352348002887502E-2</v>
      </c>
      <c r="AG10" s="21">
        <v>8.2720389593673921E-2</v>
      </c>
      <c r="AH10" s="21">
        <v>0.1049670237773669</v>
      </c>
      <c r="AI10" s="21">
        <v>5.369810760882681E-2</v>
      </c>
      <c r="AJ10" s="21">
        <v>0.15473832010883429</v>
      </c>
      <c r="AK10" s="21">
        <v>8.7128726848464649E-2</v>
      </c>
      <c r="AL10" s="21">
        <v>0</v>
      </c>
      <c r="AM10" s="21">
        <v>6.1237568021196093E-2</v>
      </c>
    </row>
    <row r="11" spans="2:41" ht="19" customHeight="1" x14ac:dyDescent="0.2">
      <c r="B11" s="23" t="s">
        <v>159</v>
      </c>
      <c r="C11" s="21">
        <v>6.481125608713767E-2</v>
      </c>
      <c r="D11" s="21">
        <v>7.5451038004845428E-2</v>
      </c>
      <c r="E11" s="21">
        <v>5.1434993067041759E-2</v>
      </c>
      <c r="F11" s="21">
        <v>2.7153887776577141E-2</v>
      </c>
      <c r="G11" s="21">
        <v>6.1206619433515547E-2</v>
      </c>
      <c r="H11" s="21">
        <v>0.1132927800231731</v>
      </c>
      <c r="I11" s="21">
        <v>6.5975069120793525E-2</v>
      </c>
      <c r="K11" s="21">
        <v>6.7591565556719871E-2</v>
      </c>
      <c r="L11" s="21">
        <v>6.2854970666487528E-2</v>
      </c>
      <c r="N11" s="21">
        <v>0</v>
      </c>
      <c r="O11" s="21">
        <v>0</v>
      </c>
      <c r="P11" s="21">
        <v>1</v>
      </c>
      <c r="Q11" s="21">
        <v>0</v>
      </c>
      <c r="R11" s="21">
        <v>0</v>
      </c>
      <c r="S11" s="21">
        <v>0</v>
      </c>
      <c r="T11" s="21">
        <v>0</v>
      </c>
      <c r="U11" s="21">
        <v>0</v>
      </c>
      <c r="W11" s="21">
        <v>8.1558416784983268E-2</v>
      </c>
      <c r="X11" s="21">
        <v>2.5357355607397929E-2</v>
      </c>
      <c r="Y11" s="21">
        <v>0.62754061705932507</v>
      </c>
      <c r="Z11" s="21">
        <v>0</v>
      </c>
      <c r="AA11" s="21">
        <v>2.2368433541493989E-2</v>
      </c>
      <c r="AB11" s="21">
        <v>1.1339024975669141E-2</v>
      </c>
      <c r="AC11" s="21">
        <v>2.5240909241982881E-2</v>
      </c>
      <c r="AD11" s="21">
        <v>8.0817293132291759E-2</v>
      </c>
      <c r="AE11" s="21">
        <v>0.2469125810461418</v>
      </c>
      <c r="AG11" s="21">
        <v>8.3173750340682945E-2</v>
      </c>
      <c r="AH11" s="21">
        <v>3.7479099317416401E-2</v>
      </c>
      <c r="AI11" s="21">
        <v>0.14665060481188771</v>
      </c>
      <c r="AJ11" s="21">
        <v>5.9193732570248528E-2</v>
      </c>
      <c r="AK11" s="21">
        <v>1.556822287747653E-2</v>
      </c>
      <c r="AL11" s="21">
        <v>0</v>
      </c>
      <c r="AM11" s="21">
        <v>0</v>
      </c>
    </row>
    <row r="12" spans="2:41" ht="19" customHeight="1" x14ac:dyDescent="0.2">
      <c r="B12" s="23" t="s">
        <v>160</v>
      </c>
      <c r="C12" s="21">
        <v>0.1004178908622214</v>
      </c>
      <c r="D12" s="21">
        <v>5.1482595113135937E-2</v>
      </c>
      <c r="E12" s="21">
        <v>8.9295185795240289E-2</v>
      </c>
      <c r="F12" s="21">
        <v>0.1169008781147481</v>
      </c>
      <c r="G12" s="21">
        <v>6.5260436752377873E-2</v>
      </c>
      <c r="H12" s="21">
        <v>8.3388423496516997E-2</v>
      </c>
      <c r="I12" s="21">
        <v>0.15312394705089691</v>
      </c>
      <c r="K12" s="21">
        <v>0.1298960043581964</v>
      </c>
      <c r="L12" s="21">
        <v>7.3766614433963137E-2</v>
      </c>
      <c r="N12" s="21">
        <v>0</v>
      </c>
      <c r="O12" s="21">
        <v>0</v>
      </c>
      <c r="P12" s="21">
        <v>0</v>
      </c>
      <c r="Q12" s="21">
        <v>0</v>
      </c>
      <c r="R12" s="21">
        <v>1</v>
      </c>
      <c r="S12" s="21">
        <v>0</v>
      </c>
      <c r="T12" s="21">
        <v>0</v>
      </c>
      <c r="U12" s="21">
        <v>0</v>
      </c>
      <c r="W12" s="21">
        <v>8.4992263447814395E-2</v>
      </c>
      <c r="X12" s="21">
        <v>1.1459373315591241E-2</v>
      </c>
      <c r="Y12" s="21">
        <v>0</v>
      </c>
      <c r="Z12" s="21">
        <v>0</v>
      </c>
      <c r="AA12" s="21">
        <v>0.53192375062564912</v>
      </c>
      <c r="AB12" s="21">
        <v>6.8219666521761174E-3</v>
      </c>
      <c r="AC12" s="21">
        <v>0</v>
      </c>
      <c r="AD12" s="21">
        <v>4.6309867873467088E-2</v>
      </c>
      <c r="AE12" s="21">
        <v>0</v>
      </c>
      <c r="AG12" s="21">
        <v>0.10294071964184399</v>
      </c>
      <c r="AH12" s="21">
        <v>0.191879851928833</v>
      </c>
      <c r="AI12" s="21">
        <v>6.6016461982324137E-2</v>
      </c>
      <c r="AJ12" s="21">
        <v>6.1393355227670643E-2</v>
      </c>
      <c r="AK12" s="21">
        <v>8.1300407902523131E-2</v>
      </c>
      <c r="AL12" s="21">
        <v>0</v>
      </c>
      <c r="AM12" s="21">
        <v>5.8730903443910097E-2</v>
      </c>
    </row>
    <row r="13" spans="2:41" ht="32" customHeight="1" x14ac:dyDescent="0.2">
      <c r="B13" s="23" t="s">
        <v>153</v>
      </c>
      <c r="C13" s="21">
        <v>0.28530160874213301</v>
      </c>
      <c r="D13" s="21">
        <v>0.1143435713797445</v>
      </c>
      <c r="E13" s="21">
        <v>0.42703882807859639</v>
      </c>
      <c r="F13" s="21">
        <v>0.33971007256241209</v>
      </c>
      <c r="G13" s="21">
        <v>0.42456034903837331</v>
      </c>
      <c r="H13" s="21">
        <v>0.2292495336858299</v>
      </c>
      <c r="I13" s="21">
        <v>0.17114690531892479</v>
      </c>
      <c r="K13" s="21">
        <v>0.28755010012802329</v>
      </c>
      <c r="L13" s="21">
        <v>0.28606524010810869</v>
      </c>
      <c r="N13" s="21">
        <v>0</v>
      </c>
      <c r="O13" s="21">
        <v>0</v>
      </c>
      <c r="P13" s="21">
        <v>0</v>
      </c>
      <c r="Q13" s="21">
        <v>0</v>
      </c>
      <c r="R13" s="21">
        <v>0</v>
      </c>
      <c r="S13" s="21">
        <v>1</v>
      </c>
      <c r="T13" s="21">
        <v>0</v>
      </c>
      <c r="U13" s="21">
        <v>0</v>
      </c>
      <c r="W13" s="21">
        <v>2.133027614733083E-2</v>
      </c>
      <c r="X13" s="21">
        <v>8.0370980939846987E-2</v>
      </c>
      <c r="Y13" s="21">
        <v>2.7712672065504269E-2</v>
      </c>
      <c r="Z13" s="21">
        <v>0.25376779965604263</v>
      </c>
      <c r="AA13" s="21">
        <v>2.4417773446909419E-2</v>
      </c>
      <c r="AB13" s="21">
        <v>0.86790562335971688</v>
      </c>
      <c r="AC13" s="21">
        <v>0</v>
      </c>
      <c r="AD13" s="21">
        <v>0.1478876999191536</v>
      </c>
      <c r="AE13" s="21">
        <v>0.25483506585151983</v>
      </c>
      <c r="AG13" s="21">
        <v>0.36527813910041768</v>
      </c>
      <c r="AH13" s="21">
        <v>0.21933596139021649</v>
      </c>
      <c r="AI13" s="21">
        <v>0.27692728941598921</v>
      </c>
      <c r="AJ13" s="21">
        <v>0.30508971448096861</v>
      </c>
      <c r="AK13" s="21">
        <v>0.35706687040061169</v>
      </c>
      <c r="AL13" s="21">
        <v>0</v>
      </c>
      <c r="AM13" s="21">
        <v>0.11217532128722379</v>
      </c>
    </row>
    <row r="14" spans="2:41" ht="32" customHeight="1" x14ac:dyDescent="0.2">
      <c r="B14" s="23" t="s">
        <v>154</v>
      </c>
      <c r="C14" s="21">
        <v>2.1867664011085519E-3</v>
      </c>
      <c r="D14" s="21">
        <v>0</v>
      </c>
      <c r="E14" s="21">
        <v>0</v>
      </c>
      <c r="F14" s="21">
        <v>0</v>
      </c>
      <c r="G14" s="21">
        <v>1.421866573823119E-2</v>
      </c>
      <c r="H14" s="21">
        <v>0</v>
      </c>
      <c r="I14" s="21">
        <v>0</v>
      </c>
      <c r="K14" s="21">
        <v>0</v>
      </c>
      <c r="L14" s="21">
        <v>4.2608876663454073E-3</v>
      </c>
      <c r="N14" s="21">
        <v>0</v>
      </c>
      <c r="O14" s="21">
        <v>0</v>
      </c>
      <c r="P14" s="21">
        <v>0</v>
      </c>
      <c r="Q14" s="21">
        <v>0</v>
      </c>
      <c r="R14" s="21">
        <v>0</v>
      </c>
      <c r="S14" s="21">
        <v>0</v>
      </c>
      <c r="T14" s="21">
        <v>0</v>
      </c>
      <c r="U14" s="21">
        <v>1.5068245119468259E-2</v>
      </c>
      <c r="W14" s="21">
        <v>0</v>
      </c>
      <c r="X14" s="21">
        <v>0</v>
      </c>
      <c r="Y14" s="21">
        <v>0</v>
      </c>
      <c r="Z14" s="21">
        <v>0</v>
      </c>
      <c r="AA14" s="21">
        <v>0</v>
      </c>
      <c r="AB14" s="21">
        <v>8.3186536777766738E-3</v>
      </c>
      <c r="AC14" s="21">
        <v>0</v>
      </c>
      <c r="AD14" s="21">
        <v>0</v>
      </c>
      <c r="AE14" s="21">
        <v>0</v>
      </c>
      <c r="AG14" s="21">
        <v>0</v>
      </c>
      <c r="AH14" s="21">
        <v>1.020626609947131E-2</v>
      </c>
      <c r="AI14" s="21">
        <v>0</v>
      </c>
      <c r="AJ14" s="21">
        <v>0</v>
      </c>
      <c r="AK14" s="21">
        <v>0</v>
      </c>
      <c r="AL14" s="21">
        <v>0</v>
      </c>
      <c r="AM14" s="21">
        <v>0</v>
      </c>
    </row>
    <row r="15" spans="2:41" ht="46" customHeight="1" x14ac:dyDescent="0.2">
      <c r="B15" s="23" t="s">
        <v>161</v>
      </c>
      <c r="C15" s="21">
        <v>7.3128627775424417E-3</v>
      </c>
      <c r="D15" s="21">
        <v>0</v>
      </c>
      <c r="E15" s="21">
        <v>0</v>
      </c>
      <c r="F15" s="21">
        <v>0</v>
      </c>
      <c r="G15" s="21">
        <v>2.7024631931340259E-2</v>
      </c>
      <c r="H15" s="21">
        <v>1.9600915304869581E-2</v>
      </c>
      <c r="I15" s="21">
        <v>0</v>
      </c>
      <c r="K15" s="21">
        <v>1.518413137723386E-2</v>
      </c>
      <c r="L15" s="21">
        <v>0</v>
      </c>
      <c r="N15" s="21">
        <v>0</v>
      </c>
      <c r="O15" s="21">
        <v>0</v>
      </c>
      <c r="P15" s="21">
        <v>0</v>
      </c>
      <c r="Q15" s="21">
        <v>0</v>
      </c>
      <c r="R15" s="21">
        <v>0</v>
      </c>
      <c r="S15" s="21">
        <v>0</v>
      </c>
      <c r="T15" s="21">
        <v>0</v>
      </c>
      <c r="U15" s="21">
        <v>5.0390388658424892E-2</v>
      </c>
      <c r="W15" s="21">
        <v>0</v>
      </c>
      <c r="X15" s="21">
        <v>1.6519631058653159E-2</v>
      </c>
      <c r="Y15" s="21">
        <v>0</v>
      </c>
      <c r="Z15" s="21">
        <v>0</v>
      </c>
      <c r="AA15" s="21">
        <v>0</v>
      </c>
      <c r="AB15" s="21">
        <v>0</v>
      </c>
      <c r="AC15" s="21">
        <v>0</v>
      </c>
      <c r="AD15" s="21">
        <v>0</v>
      </c>
      <c r="AE15" s="21">
        <v>0.19295119073119249</v>
      </c>
      <c r="AG15" s="21">
        <v>1.8995180688570552E-2</v>
      </c>
      <c r="AH15" s="21">
        <v>0</v>
      </c>
      <c r="AI15" s="21">
        <v>1.9208555463968682E-2</v>
      </c>
      <c r="AJ15" s="21">
        <v>0</v>
      </c>
      <c r="AK15" s="21">
        <v>0</v>
      </c>
      <c r="AL15" s="21">
        <v>0</v>
      </c>
      <c r="AM15" s="21">
        <v>0</v>
      </c>
    </row>
    <row r="16" spans="2:41" ht="32" customHeight="1" x14ac:dyDescent="0.2">
      <c r="B16" s="23" t="s">
        <v>162</v>
      </c>
      <c r="C16" s="21">
        <v>0.1356245298571771</v>
      </c>
      <c r="D16" s="21">
        <v>0.26104980673201827</v>
      </c>
      <c r="E16" s="21">
        <v>8.9281676532514814E-2</v>
      </c>
      <c r="F16" s="21">
        <v>0.11307564556355949</v>
      </c>
      <c r="G16" s="21">
        <v>0.15381159162723909</v>
      </c>
      <c r="H16" s="21">
        <v>0.12243624303138111</v>
      </c>
      <c r="I16" s="21">
        <v>0.12477251588601231</v>
      </c>
      <c r="K16" s="21">
        <v>9.962134350768119E-2</v>
      </c>
      <c r="L16" s="21">
        <v>0.17077653161027451</v>
      </c>
      <c r="N16" s="21">
        <v>0</v>
      </c>
      <c r="O16" s="21">
        <v>0</v>
      </c>
      <c r="P16" s="21">
        <v>0</v>
      </c>
      <c r="Q16" s="21">
        <v>0</v>
      </c>
      <c r="R16" s="21">
        <v>0</v>
      </c>
      <c r="S16" s="21">
        <v>0</v>
      </c>
      <c r="T16" s="21">
        <v>0</v>
      </c>
      <c r="U16" s="21">
        <v>0.93454136622210682</v>
      </c>
      <c r="W16" s="21">
        <v>4.8287038049893968E-2</v>
      </c>
      <c r="X16" s="21">
        <v>7.146282476864553E-2</v>
      </c>
      <c r="Y16" s="21">
        <v>4.1602171534011259E-2</v>
      </c>
      <c r="Z16" s="21">
        <v>0.23024010005476139</v>
      </c>
      <c r="AA16" s="21">
        <v>0.1071382256525877</v>
      </c>
      <c r="AB16" s="21">
        <v>4.4954613398721872E-2</v>
      </c>
      <c r="AC16" s="21">
        <v>0.70088767632440085</v>
      </c>
      <c r="AD16" s="21">
        <v>0.13094851994266499</v>
      </c>
      <c r="AE16" s="21">
        <v>0</v>
      </c>
      <c r="AG16" s="21">
        <v>8.7060777865591202E-2</v>
      </c>
      <c r="AH16" s="21">
        <v>0.17056014461098451</v>
      </c>
      <c r="AI16" s="21">
        <v>8.4017099634315751E-2</v>
      </c>
      <c r="AJ16" s="21">
        <v>1.0196448871169271E-2</v>
      </c>
      <c r="AK16" s="21">
        <v>0.20121747879753929</v>
      </c>
      <c r="AL16" s="21">
        <v>0</v>
      </c>
      <c r="AM16" s="21">
        <v>0.39903411942633521</v>
      </c>
    </row>
    <row r="17" spans="2:39" ht="19" customHeight="1" x14ac:dyDescent="0.2">
      <c r="B17" s="23" t="s">
        <v>145</v>
      </c>
      <c r="C17" s="21">
        <v>4.1539717395668509E-2</v>
      </c>
      <c r="D17" s="21">
        <v>0.16738951856255799</v>
      </c>
      <c r="E17" s="21">
        <v>3.6940412402624079E-2</v>
      </c>
      <c r="F17" s="21">
        <v>4.7152841689698161E-2</v>
      </c>
      <c r="G17" s="21">
        <v>6.7995972259706607E-3</v>
      </c>
      <c r="H17" s="21">
        <v>1.9239058807797089E-2</v>
      </c>
      <c r="I17" s="21">
        <v>2.1032093251546018E-2</v>
      </c>
      <c r="K17" s="21">
        <v>4.0669173102648839E-3</v>
      </c>
      <c r="L17" s="21">
        <v>7.1077852079823922E-2</v>
      </c>
      <c r="N17" s="21">
        <v>0</v>
      </c>
      <c r="O17" s="21">
        <v>0</v>
      </c>
      <c r="P17" s="21">
        <v>0</v>
      </c>
      <c r="Q17" s="21">
        <v>0</v>
      </c>
      <c r="R17" s="21">
        <v>0</v>
      </c>
      <c r="S17" s="21">
        <v>0</v>
      </c>
      <c r="T17" s="21">
        <v>1</v>
      </c>
      <c r="U17" s="21">
        <v>0</v>
      </c>
      <c r="W17" s="21">
        <v>0</v>
      </c>
      <c r="X17" s="21">
        <v>0</v>
      </c>
      <c r="Y17" s="21">
        <v>0</v>
      </c>
      <c r="Z17" s="21">
        <v>3.3330197586408442E-2</v>
      </c>
      <c r="AA17" s="21">
        <v>1.048128332285698E-2</v>
      </c>
      <c r="AB17" s="21">
        <v>3.9004774014286718E-3</v>
      </c>
      <c r="AC17" s="21">
        <v>8.5981282977543524E-2</v>
      </c>
      <c r="AD17" s="21">
        <v>0.33072043616828828</v>
      </c>
      <c r="AE17" s="21">
        <v>0</v>
      </c>
      <c r="AG17" s="21">
        <v>6.328928193019992E-2</v>
      </c>
      <c r="AH17" s="21">
        <v>2.360246568928381E-2</v>
      </c>
      <c r="AI17" s="21">
        <v>0</v>
      </c>
      <c r="AJ17" s="21">
        <v>6.8370385954789878E-2</v>
      </c>
      <c r="AK17" s="21">
        <v>9.0248516812300242E-3</v>
      </c>
      <c r="AL17" s="21">
        <v>0</v>
      </c>
      <c r="AM17" s="21">
        <v>0.21661031485408991</v>
      </c>
    </row>
    <row r="18" spans="2:39" ht="19" customHeight="1" x14ac:dyDescent="0.2">
      <c r="B18" s="23" t="s">
        <v>150</v>
      </c>
      <c r="C18" s="21">
        <v>2.3825498152675189E-2</v>
      </c>
      <c r="D18" s="21">
        <v>0</v>
      </c>
      <c r="E18" s="21">
        <v>4.5432769612815033E-2</v>
      </c>
      <c r="F18" s="21">
        <v>4.9715757550251011E-2</v>
      </c>
      <c r="G18" s="21">
        <v>0</v>
      </c>
      <c r="H18" s="21">
        <v>2.66118553583399E-2</v>
      </c>
      <c r="I18" s="21">
        <v>1.4263454423813909E-2</v>
      </c>
      <c r="K18" s="21">
        <v>1.557147677708348E-2</v>
      </c>
      <c r="L18" s="21">
        <v>2.7784175424403271E-2</v>
      </c>
      <c r="N18" s="21">
        <v>0</v>
      </c>
      <c r="O18" s="21">
        <v>0</v>
      </c>
      <c r="P18" s="21">
        <v>0</v>
      </c>
      <c r="Q18" s="21">
        <v>1</v>
      </c>
      <c r="R18" s="21">
        <v>0</v>
      </c>
      <c r="S18" s="21">
        <v>0</v>
      </c>
      <c r="T18" s="21">
        <v>0</v>
      </c>
      <c r="U18" s="21">
        <v>0</v>
      </c>
      <c r="W18" s="21">
        <v>0</v>
      </c>
      <c r="X18" s="21">
        <v>0</v>
      </c>
      <c r="Y18" s="21">
        <v>0</v>
      </c>
      <c r="Z18" s="21">
        <v>0.27120667528634601</v>
      </c>
      <c r="AA18" s="21">
        <v>1.9640401028134951E-2</v>
      </c>
      <c r="AB18" s="21">
        <v>5.6914482368388732E-3</v>
      </c>
      <c r="AC18" s="21">
        <v>0</v>
      </c>
      <c r="AD18" s="21">
        <v>1.917372337503969E-2</v>
      </c>
      <c r="AE18" s="21">
        <v>0</v>
      </c>
      <c r="AG18" s="21">
        <v>1.0190352678536369E-2</v>
      </c>
      <c r="AH18" s="21">
        <v>0</v>
      </c>
      <c r="AI18" s="21">
        <v>3.6231562363413648E-2</v>
      </c>
      <c r="AJ18" s="21">
        <v>6.0758377789547409E-2</v>
      </c>
      <c r="AK18" s="21">
        <v>1.160980039531518E-2</v>
      </c>
      <c r="AL18" s="21">
        <v>0.2230367668236205</v>
      </c>
      <c r="AM18" s="21">
        <v>3.0913890897986601E-2</v>
      </c>
    </row>
    <row r="20" spans="2:39" x14ac:dyDescent="0.2">
      <c r="B20" t="s">
        <v>267</v>
      </c>
    </row>
    <row r="21" spans="2:39" x14ac:dyDescent="0.2">
      <c r="B21" t="s">
        <v>11</v>
      </c>
    </row>
    <row r="23" spans="2:39" x14ac:dyDescent="0.2">
      <c r="B23"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O25"/>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164</v>
      </c>
      <c r="C9" s="21">
        <v>7.2030630579756436E-2</v>
      </c>
      <c r="D9" s="21">
        <v>5.0260594486534312E-2</v>
      </c>
      <c r="E9" s="21">
        <v>8.6714580515226361E-2</v>
      </c>
      <c r="F9" s="21">
        <v>7.0876991477890033E-2</v>
      </c>
      <c r="G9" s="21">
        <v>5.5261292052749468E-2</v>
      </c>
      <c r="H9" s="21">
        <v>3.5187867813208831E-2</v>
      </c>
      <c r="I9" s="21">
        <v>0.1081864384844855</v>
      </c>
      <c r="K9" s="21">
        <v>5.805658764885166E-2</v>
      </c>
      <c r="L9" s="21">
        <v>8.5869604707207323E-2</v>
      </c>
      <c r="N9" s="21">
        <v>0</v>
      </c>
      <c r="O9" s="21">
        <v>3.6271339169825709E-2</v>
      </c>
      <c r="P9" s="21">
        <v>3.3785409956003487E-2</v>
      </c>
      <c r="Q9" s="21">
        <v>9.1904683068362664E-2</v>
      </c>
      <c r="R9" s="21">
        <v>0</v>
      </c>
      <c r="S9" s="21">
        <v>8.2294799835250353E-3</v>
      </c>
      <c r="T9" s="21">
        <v>0.30588772949453841</v>
      </c>
      <c r="U9" s="21">
        <v>0.30022736712450132</v>
      </c>
      <c r="W9" s="21">
        <v>2.7924612353475441E-2</v>
      </c>
      <c r="X9" s="21">
        <v>1.2287339274341551E-2</v>
      </c>
      <c r="Y9" s="21">
        <v>0</v>
      </c>
      <c r="Z9" s="21">
        <v>3.4038839787521327E-2</v>
      </c>
      <c r="AA9" s="21">
        <v>1.7775139977998719E-2</v>
      </c>
      <c r="AB9" s="21">
        <v>5.4332016626116629E-3</v>
      </c>
      <c r="AC9" s="21">
        <v>0.60893279674362533</v>
      </c>
      <c r="AD9" s="21">
        <v>9.5040319728471379E-2</v>
      </c>
      <c r="AE9" s="21">
        <v>0</v>
      </c>
      <c r="AG9" s="21">
        <v>1.416464428992481E-2</v>
      </c>
      <c r="AH9" s="21">
        <v>0.1296375654304682</v>
      </c>
      <c r="AI9" s="21">
        <v>5.0346361711273692E-2</v>
      </c>
      <c r="AJ9" s="21">
        <v>0</v>
      </c>
      <c r="AK9" s="21">
        <v>7.1024208400815206E-2</v>
      </c>
      <c r="AL9" s="21">
        <v>0</v>
      </c>
      <c r="AM9" s="21">
        <v>0.25975607622634572</v>
      </c>
    </row>
    <row r="10" spans="2:41" ht="19" customHeight="1" x14ac:dyDescent="0.2">
      <c r="B10" s="23" t="s">
        <v>165</v>
      </c>
      <c r="C10" s="21">
        <v>3.6717113723898158E-3</v>
      </c>
      <c r="D10" s="21">
        <v>0</v>
      </c>
      <c r="E10" s="21">
        <v>1.141180897027063E-2</v>
      </c>
      <c r="F10" s="21">
        <v>1.0226430486100521E-2</v>
      </c>
      <c r="G10" s="21">
        <v>0</v>
      </c>
      <c r="H10" s="21">
        <v>0</v>
      </c>
      <c r="I10" s="21">
        <v>0</v>
      </c>
      <c r="K10" s="21">
        <v>0</v>
      </c>
      <c r="L10" s="21">
        <v>7.1542848349348334E-3</v>
      </c>
      <c r="N10" s="21">
        <v>0</v>
      </c>
      <c r="O10" s="21">
        <v>0</v>
      </c>
      <c r="P10" s="21">
        <v>0</v>
      </c>
      <c r="Q10" s="21">
        <v>0</v>
      </c>
      <c r="R10" s="21">
        <v>0</v>
      </c>
      <c r="S10" s="21">
        <v>6.7570392182639584E-3</v>
      </c>
      <c r="T10" s="21">
        <v>0</v>
      </c>
      <c r="U10" s="21">
        <v>1.2016725710395941E-2</v>
      </c>
      <c r="W10" s="21">
        <v>0</v>
      </c>
      <c r="X10" s="21">
        <v>0</v>
      </c>
      <c r="Y10" s="21">
        <v>0</v>
      </c>
      <c r="Z10" s="21">
        <v>0</v>
      </c>
      <c r="AA10" s="21">
        <v>0</v>
      </c>
      <c r="AB10" s="21">
        <v>7.3335002610083562E-3</v>
      </c>
      <c r="AC10" s="21">
        <v>2.0102553567251161E-2</v>
      </c>
      <c r="AD10" s="21">
        <v>0</v>
      </c>
      <c r="AE10" s="21">
        <v>0</v>
      </c>
      <c r="AG10" s="21">
        <v>0</v>
      </c>
      <c r="AH10" s="21">
        <v>0</v>
      </c>
      <c r="AI10" s="21">
        <v>0</v>
      </c>
      <c r="AJ10" s="21">
        <v>1.376272501951171E-2</v>
      </c>
      <c r="AK10" s="21">
        <v>9.2463639924558715E-3</v>
      </c>
      <c r="AL10" s="21">
        <v>0</v>
      </c>
      <c r="AM10" s="21">
        <v>0</v>
      </c>
    </row>
    <row r="11" spans="2:41" ht="19" customHeight="1" x14ac:dyDescent="0.2">
      <c r="B11" s="23" t="s">
        <v>166</v>
      </c>
      <c r="C11" s="21">
        <v>1.0932364714458249E-2</v>
      </c>
      <c r="D11" s="21">
        <v>6.1368896230282161E-2</v>
      </c>
      <c r="E11" s="21">
        <v>1.141180897027063E-2</v>
      </c>
      <c r="F11" s="21">
        <v>0</v>
      </c>
      <c r="G11" s="21">
        <v>1.535322521746587E-2</v>
      </c>
      <c r="H11" s="21">
        <v>0</v>
      </c>
      <c r="I11" s="21">
        <v>0</v>
      </c>
      <c r="K11" s="21">
        <v>4.9028171553683478E-3</v>
      </c>
      <c r="L11" s="21">
        <v>1.6700699814983209E-2</v>
      </c>
      <c r="N11" s="21">
        <v>0</v>
      </c>
      <c r="O11" s="21">
        <v>1.7234454414563501E-2</v>
      </c>
      <c r="P11" s="21">
        <v>0</v>
      </c>
      <c r="Q11" s="21">
        <v>0</v>
      </c>
      <c r="R11" s="21">
        <v>0</v>
      </c>
      <c r="S11" s="21">
        <v>0</v>
      </c>
      <c r="T11" s="21">
        <v>0</v>
      </c>
      <c r="U11" s="21">
        <v>4.5776761692501951E-2</v>
      </c>
      <c r="W11" s="21">
        <v>0</v>
      </c>
      <c r="X11" s="21">
        <v>1.0088855374951321E-2</v>
      </c>
      <c r="Y11" s="21">
        <v>4.4921761356264973E-2</v>
      </c>
      <c r="Z11" s="21">
        <v>0</v>
      </c>
      <c r="AA11" s="21">
        <v>0</v>
      </c>
      <c r="AB11" s="21">
        <v>0</v>
      </c>
      <c r="AC11" s="21">
        <v>7.6579080378168282E-2</v>
      </c>
      <c r="AD11" s="21">
        <v>0</v>
      </c>
      <c r="AE11" s="21">
        <v>0</v>
      </c>
      <c r="AG11" s="21">
        <v>3.9976899146164903E-2</v>
      </c>
      <c r="AH11" s="21">
        <v>1.1020661498022071E-2</v>
      </c>
      <c r="AI11" s="21">
        <v>0</v>
      </c>
      <c r="AJ11" s="21">
        <v>0</v>
      </c>
      <c r="AK11" s="21">
        <v>1.022129167927751E-2</v>
      </c>
      <c r="AL11" s="21">
        <v>0</v>
      </c>
      <c r="AM11" s="21">
        <v>0</v>
      </c>
    </row>
    <row r="12" spans="2:41" ht="19" customHeight="1" x14ac:dyDescent="0.2">
      <c r="B12" s="23" t="s">
        <v>167</v>
      </c>
      <c r="C12" s="21">
        <v>2.042528419586628E-2</v>
      </c>
      <c r="D12" s="21">
        <v>0.10594610374145</v>
      </c>
      <c r="E12" s="21">
        <v>0</v>
      </c>
      <c r="F12" s="21">
        <v>3.1492958347613662E-2</v>
      </c>
      <c r="G12" s="21">
        <v>0</v>
      </c>
      <c r="H12" s="21">
        <v>2.226658862543713E-2</v>
      </c>
      <c r="I12" s="21">
        <v>0</v>
      </c>
      <c r="K12" s="21">
        <v>2.1918040250529101E-2</v>
      </c>
      <c r="L12" s="21">
        <v>1.3184866350803589E-2</v>
      </c>
      <c r="N12" s="21">
        <v>0.12073821051259841</v>
      </c>
      <c r="O12" s="21">
        <v>0</v>
      </c>
      <c r="P12" s="21">
        <v>0</v>
      </c>
      <c r="Q12" s="21">
        <v>0</v>
      </c>
      <c r="R12" s="21">
        <v>0</v>
      </c>
      <c r="S12" s="21">
        <v>4.8938063782442082E-3</v>
      </c>
      <c r="T12" s="21">
        <v>7.4689275744037331E-2</v>
      </c>
      <c r="U12" s="21">
        <v>3.4771474829012342E-2</v>
      </c>
      <c r="W12" s="21">
        <v>0</v>
      </c>
      <c r="X12" s="21">
        <v>3.2090634711850141E-2</v>
      </c>
      <c r="Y12" s="21">
        <v>0</v>
      </c>
      <c r="Z12" s="21">
        <v>0</v>
      </c>
      <c r="AA12" s="21">
        <v>0</v>
      </c>
      <c r="AB12" s="21">
        <v>5.3113100565071033E-3</v>
      </c>
      <c r="AC12" s="21">
        <v>9.6440590911428509E-2</v>
      </c>
      <c r="AD12" s="21">
        <v>5.1300170014456928E-2</v>
      </c>
      <c r="AE12" s="21">
        <v>0</v>
      </c>
      <c r="AG12" s="21">
        <v>8.4018577582376918E-3</v>
      </c>
      <c r="AH12" s="21">
        <v>0</v>
      </c>
      <c r="AI12" s="21">
        <v>1.011977838644823E-2</v>
      </c>
      <c r="AJ12" s="21">
        <v>1.0196448871169271E-2</v>
      </c>
      <c r="AK12" s="21">
        <v>6.5260870549770422E-2</v>
      </c>
      <c r="AL12" s="21">
        <v>0</v>
      </c>
      <c r="AM12" s="21">
        <v>4.5760088393802099E-2</v>
      </c>
    </row>
    <row r="13" spans="2:41" ht="19" customHeight="1" x14ac:dyDescent="0.2">
      <c r="B13" s="23" t="s">
        <v>168</v>
      </c>
      <c r="C13" s="21">
        <v>1.616602319737331E-2</v>
      </c>
      <c r="D13" s="21">
        <v>6.1368896230282161E-2</v>
      </c>
      <c r="E13" s="21">
        <v>3.7218350435986633E-2</v>
      </c>
      <c r="F13" s="21">
        <v>0</v>
      </c>
      <c r="G13" s="21">
        <v>6.7995972259706607E-3</v>
      </c>
      <c r="H13" s="21">
        <v>1.3596805219698371E-2</v>
      </c>
      <c r="I13" s="21">
        <v>0</v>
      </c>
      <c r="K13" s="21">
        <v>4.5465519740325354E-3</v>
      </c>
      <c r="L13" s="21">
        <v>2.7232744309255749E-2</v>
      </c>
      <c r="N13" s="21">
        <v>7.3720422029057986E-2</v>
      </c>
      <c r="O13" s="21">
        <v>0</v>
      </c>
      <c r="P13" s="21">
        <v>0</v>
      </c>
      <c r="Q13" s="21">
        <v>0</v>
      </c>
      <c r="R13" s="21">
        <v>0</v>
      </c>
      <c r="S13" s="21">
        <v>2.5702744295865051E-2</v>
      </c>
      <c r="T13" s="21">
        <v>0</v>
      </c>
      <c r="U13" s="21">
        <v>1.5088286273044919E-2</v>
      </c>
      <c r="W13" s="21">
        <v>0</v>
      </c>
      <c r="X13" s="21">
        <v>1.1459373315591241E-2</v>
      </c>
      <c r="Y13" s="21">
        <v>0.12638583173448051</v>
      </c>
      <c r="Z13" s="21">
        <v>0</v>
      </c>
      <c r="AA13" s="21">
        <v>0</v>
      </c>
      <c r="AB13" s="21">
        <v>1.4987141800458971E-2</v>
      </c>
      <c r="AC13" s="21">
        <v>0</v>
      </c>
      <c r="AD13" s="21">
        <v>0</v>
      </c>
      <c r="AE13" s="21">
        <v>0.157530609980993</v>
      </c>
      <c r="AG13" s="21">
        <v>6.6689304558102361E-2</v>
      </c>
      <c r="AH13" s="21">
        <v>0</v>
      </c>
      <c r="AI13" s="21">
        <v>1.3374871811216431E-2</v>
      </c>
      <c r="AJ13" s="21">
        <v>0</v>
      </c>
      <c r="AK13" s="21">
        <v>1.160980039531518E-2</v>
      </c>
      <c r="AL13" s="21">
        <v>0</v>
      </c>
      <c r="AM13" s="21">
        <v>0</v>
      </c>
    </row>
    <row r="14" spans="2:41" ht="19" customHeight="1" x14ac:dyDescent="0.2">
      <c r="B14" s="23" t="s">
        <v>169</v>
      </c>
      <c r="C14" s="21">
        <v>4.2821163886157892E-2</v>
      </c>
      <c r="D14" s="21">
        <v>6.2860976266608581E-2</v>
      </c>
      <c r="E14" s="21">
        <v>1.9604308671554601E-2</v>
      </c>
      <c r="F14" s="21">
        <v>6.449447691186061E-2</v>
      </c>
      <c r="G14" s="21">
        <v>5.5857508694165302E-2</v>
      </c>
      <c r="H14" s="21">
        <v>6.5656363282650579E-2</v>
      </c>
      <c r="I14" s="21">
        <v>1.0706125273745971E-2</v>
      </c>
      <c r="K14" s="21">
        <v>4.5644387179233067E-2</v>
      </c>
      <c r="L14" s="21">
        <v>4.0603116116504259E-2</v>
      </c>
      <c r="N14" s="21">
        <v>0</v>
      </c>
      <c r="O14" s="21">
        <v>1.281633389196773E-2</v>
      </c>
      <c r="P14" s="21">
        <v>0</v>
      </c>
      <c r="Q14" s="21">
        <v>6.2795735122651172E-2</v>
      </c>
      <c r="R14" s="21">
        <v>3.1148575227753359E-2</v>
      </c>
      <c r="S14" s="21">
        <v>3.0645866253467428E-2</v>
      </c>
      <c r="T14" s="21">
        <v>0.167178550130028</v>
      </c>
      <c r="U14" s="21">
        <v>0.1331256619857516</v>
      </c>
      <c r="W14" s="21">
        <v>0</v>
      </c>
      <c r="X14" s="21">
        <v>0</v>
      </c>
      <c r="Y14" s="21">
        <v>0</v>
      </c>
      <c r="Z14" s="21">
        <v>6.1207712556419061E-2</v>
      </c>
      <c r="AA14" s="21">
        <v>4.5395718017783117E-2</v>
      </c>
      <c r="AB14" s="21">
        <v>4.7281512801306637E-2</v>
      </c>
      <c r="AC14" s="21">
        <v>0.1141560759208405</v>
      </c>
      <c r="AD14" s="21">
        <v>0.1039323630821064</v>
      </c>
      <c r="AE14" s="21">
        <v>0</v>
      </c>
      <c r="AG14" s="21">
        <v>4.9283071909386092E-2</v>
      </c>
      <c r="AH14" s="21">
        <v>5.0070218540201258E-2</v>
      </c>
      <c r="AI14" s="21">
        <v>0</v>
      </c>
      <c r="AJ14" s="21">
        <v>0</v>
      </c>
      <c r="AK14" s="21">
        <v>8.2618381648381548E-2</v>
      </c>
      <c r="AL14" s="21">
        <v>0.2230367668236205</v>
      </c>
      <c r="AM14" s="21">
        <v>0.10066271676611779</v>
      </c>
    </row>
    <row r="15" spans="2:41" ht="19" customHeight="1" x14ac:dyDescent="0.2">
      <c r="B15" s="23" t="s">
        <v>170</v>
      </c>
      <c r="C15" s="21">
        <v>4.2352449889899488E-2</v>
      </c>
      <c r="D15" s="21">
        <v>0.22678033590486321</v>
      </c>
      <c r="E15" s="21">
        <v>7.0874305043810343E-2</v>
      </c>
      <c r="F15" s="21">
        <v>0</v>
      </c>
      <c r="G15" s="21">
        <v>3.7908885635371668E-2</v>
      </c>
      <c r="H15" s="21">
        <v>0</v>
      </c>
      <c r="I15" s="21">
        <v>0</v>
      </c>
      <c r="K15" s="21">
        <v>2.698069538219449E-2</v>
      </c>
      <c r="L15" s="21">
        <v>5.7204129921030973E-2</v>
      </c>
      <c r="N15" s="21">
        <v>0</v>
      </c>
      <c r="O15" s="21">
        <v>1.1484291321569889E-2</v>
      </c>
      <c r="P15" s="21">
        <v>0.1260234170824448</v>
      </c>
      <c r="Q15" s="21">
        <v>0</v>
      </c>
      <c r="R15" s="21">
        <v>0</v>
      </c>
      <c r="S15" s="21">
        <v>5.6893005201748843E-2</v>
      </c>
      <c r="T15" s="21">
        <v>0.23054766145687119</v>
      </c>
      <c r="U15" s="21">
        <v>3.8023485639106618E-2</v>
      </c>
      <c r="W15" s="21">
        <v>0</v>
      </c>
      <c r="X15" s="21">
        <v>1.495715775730872E-2</v>
      </c>
      <c r="Y15" s="21">
        <v>0.1969893917585592</v>
      </c>
      <c r="Z15" s="21">
        <v>0</v>
      </c>
      <c r="AA15" s="21">
        <v>1.3465481931677891E-2</v>
      </c>
      <c r="AB15" s="21">
        <v>5.342804558198723E-2</v>
      </c>
      <c r="AC15" s="21">
        <v>3.8401388474394997E-2</v>
      </c>
      <c r="AD15" s="21">
        <v>0.10843408599783989</v>
      </c>
      <c r="AE15" s="21">
        <v>0</v>
      </c>
      <c r="AG15" s="21">
        <v>1.160072099114306E-2</v>
      </c>
      <c r="AH15" s="21">
        <v>4.1966382613174452E-2</v>
      </c>
      <c r="AI15" s="21">
        <v>7.7695234850848643E-2</v>
      </c>
      <c r="AJ15" s="21">
        <v>6.8370385954789878E-2</v>
      </c>
      <c r="AK15" s="21">
        <v>0</v>
      </c>
      <c r="AL15" s="21">
        <v>0.42606137067182909</v>
      </c>
      <c r="AM15" s="21">
        <v>3.2252802816708073E-2</v>
      </c>
    </row>
    <row r="16" spans="2:41" ht="19" customHeight="1" x14ac:dyDescent="0.2">
      <c r="B16" s="23" t="s">
        <v>171</v>
      </c>
      <c r="C16" s="21">
        <v>5.141474250050062E-2</v>
      </c>
      <c r="D16" s="21">
        <v>0.1287680964119714</v>
      </c>
      <c r="E16" s="21">
        <v>6.9861148712710597E-2</v>
      </c>
      <c r="F16" s="21">
        <v>9.3109486790898449E-2</v>
      </c>
      <c r="G16" s="21">
        <v>4.6243649582092497E-2</v>
      </c>
      <c r="H16" s="21">
        <v>1.6664040779550859E-2</v>
      </c>
      <c r="I16" s="21">
        <v>0</v>
      </c>
      <c r="K16" s="21">
        <v>5.8840582612221248E-2</v>
      </c>
      <c r="L16" s="21">
        <v>4.4964085171850403E-2</v>
      </c>
      <c r="N16" s="21">
        <v>0</v>
      </c>
      <c r="O16" s="21">
        <v>9.6427334085986166E-2</v>
      </c>
      <c r="P16" s="21">
        <v>0</v>
      </c>
      <c r="Q16" s="21">
        <v>0.1615917351081885</v>
      </c>
      <c r="R16" s="21">
        <v>6.430182805951512E-2</v>
      </c>
      <c r="S16" s="21">
        <v>1.953406734954077E-2</v>
      </c>
      <c r="T16" s="21">
        <v>0</v>
      </c>
      <c r="U16" s="21">
        <v>7.9498864459520646E-2</v>
      </c>
      <c r="W16" s="21">
        <v>3.3473486769801747E-2</v>
      </c>
      <c r="X16" s="21">
        <v>0.1055140744015847</v>
      </c>
      <c r="Y16" s="21">
        <v>0</v>
      </c>
      <c r="Z16" s="21">
        <v>7.5671715644875126E-2</v>
      </c>
      <c r="AA16" s="21">
        <v>6.1034463545121279E-2</v>
      </c>
      <c r="AB16" s="21">
        <v>3.9273064117364247E-2</v>
      </c>
      <c r="AC16" s="21">
        <v>0</v>
      </c>
      <c r="AD16" s="21">
        <v>4.3041527648031451E-2</v>
      </c>
      <c r="AE16" s="21">
        <v>0</v>
      </c>
      <c r="AG16" s="21">
        <v>2.8337788816148301E-2</v>
      </c>
      <c r="AH16" s="21">
        <v>9.2862944018705013E-2</v>
      </c>
      <c r="AI16" s="21">
        <v>4.9798336655870579E-2</v>
      </c>
      <c r="AJ16" s="21">
        <v>1.0681098283022061E-2</v>
      </c>
      <c r="AK16" s="21">
        <v>6.5712013025086558E-2</v>
      </c>
      <c r="AL16" s="21">
        <v>0</v>
      </c>
      <c r="AM16" s="21">
        <v>3.1623347467534861E-2</v>
      </c>
    </row>
    <row r="17" spans="2:39" ht="19" customHeight="1" x14ac:dyDescent="0.2">
      <c r="B17" s="23" t="s">
        <v>172</v>
      </c>
      <c r="C17" s="21">
        <v>7.7954721401384153E-2</v>
      </c>
      <c r="D17" s="21">
        <v>6.1368896230282161E-2</v>
      </c>
      <c r="E17" s="21">
        <v>0.14744165546895119</v>
      </c>
      <c r="F17" s="21">
        <v>9.0637640431828911E-2</v>
      </c>
      <c r="G17" s="21">
        <v>1.6271151384879948E-2</v>
      </c>
      <c r="H17" s="21">
        <v>8.3174492392695684E-2</v>
      </c>
      <c r="I17" s="21">
        <v>6.3384264927131256E-2</v>
      </c>
      <c r="K17" s="21">
        <v>5.4219169500088503E-2</v>
      </c>
      <c r="L17" s="21">
        <v>0.1010137160296268</v>
      </c>
      <c r="N17" s="21">
        <v>2.3259031705747009E-2</v>
      </c>
      <c r="O17" s="21">
        <v>8.9245784092640265E-2</v>
      </c>
      <c r="P17" s="21">
        <v>9.8190421253880278E-2</v>
      </c>
      <c r="Q17" s="21">
        <v>0.36426673366786272</v>
      </c>
      <c r="R17" s="21">
        <v>2.0059116133912661E-2</v>
      </c>
      <c r="S17" s="21">
        <v>7.5608142454148083E-2</v>
      </c>
      <c r="T17" s="21">
        <v>2.4683320184785081E-2</v>
      </c>
      <c r="U17" s="21">
        <v>9.6435727433963503E-2</v>
      </c>
      <c r="W17" s="21">
        <v>5.0244651295722732E-2</v>
      </c>
      <c r="X17" s="21">
        <v>0.1112241801577647</v>
      </c>
      <c r="Y17" s="21">
        <v>5.1216529418783241E-2</v>
      </c>
      <c r="Z17" s="21">
        <v>0.21186074391786491</v>
      </c>
      <c r="AA17" s="21">
        <v>4.5199481528282681E-2</v>
      </c>
      <c r="AB17" s="21">
        <v>8.2093200793066118E-2</v>
      </c>
      <c r="AC17" s="21">
        <v>0</v>
      </c>
      <c r="AD17" s="21">
        <v>8.9857169069882378E-2</v>
      </c>
      <c r="AE17" s="21">
        <v>0</v>
      </c>
      <c r="AG17" s="21">
        <v>4.7827544227557459E-2</v>
      </c>
      <c r="AH17" s="21">
        <v>6.6015943896432741E-2</v>
      </c>
      <c r="AI17" s="21">
        <v>6.754063699210637E-2</v>
      </c>
      <c r="AJ17" s="21">
        <v>0.16541871197973421</v>
      </c>
      <c r="AK17" s="21">
        <v>4.9511501530604768E-2</v>
      </c>
      <c r="AL17" s="21">
        <v>0</v>
      </c>
      <c r="AM17" s="21">
        <v>0.12889669226270201</v>
      </c>
    </row>
    <row r="18" spans="2:39" ht="19" customHeight="1" x14ac:dyDescent="0.2">
      <c r="B18" s="23" t="s">
        <v>173</v>
      </c>
      <c r="C18" s="21">
        <v>7.5453023240810185E-2</v>
      </c>
      <c r="D18" s="21">
        <v>0</v>
      </c>
      <c r="E18" s="21">
        <v>8.8962447296786401E-2</v>
      </c>
      <c r="F18" s="21">
        <v>9.7039393638133006E-2</v>
      </c>
      <c r="G18" s="21">
        <v>3.4296333535284447E-2</v>
      </c>
      <c r="H18" s="21">
        <v>0.13790693802261911</v>
      </c>
      <c r="I18" s="21">
        <v>6.9037329874344244E-2</v>
      </c>
      <c r="K18" s="21">
        <v>9.7424185988281078E-2</v>
      </c>
      <c r="L18" s="21">
        <v>5.5594931351123082E-2</v>
      </c>
      <c r="N18" s="21">
        <v>2.294502916604519E-2</v>
      </c>
      <c r="O18" s="21">
        <v>0.17963609281124501</v>
      </c>
      <c r="P18" s="21">
        <v>5.6525213932009329E-2</v>
      </c>
      <c r="Q18" s="21">
        <v>7.1075987682754874E-2</v>
      </c>
      <c r="R18" s="21">
        <v>4.4248300637205383E-2</v>
      </c>
      <c r="S18" s="21">
        <v>6.6175593730361276E-2</v>
      </c>
      <c r="T18" s="21">
        <v>0</v>
      </c>
      <c r="U18" s="21">
        <v>0</v>
      </c>
      <c r="W18" s="21">
        <v>4.2496131723907198E-2</v>
      </c>
      <c r="X18" s="21">
        <v>0.18990822053390821</v>
      </c>
      <c r="Y18" s="21">
        <v>2.7712672065504269E-2</v>
      </c>
      <c r="Z18" s="21">
        <v>3.2582448548571931E-2</v>
      </c>
      <c r="AA18" s="21">
        <v>6.8406784884976674E-2</v>
      </c>
      <c r="AB18" s="21">
        <v>6.3645397440008772E-2</v>
      </c>
      <c r="AC18" s="21">
        <v>0</v>
      </c>
      <c r="AD18" s="21">
        <v>5.4254414571550807E-2</v>
      </c>
      <c r="AE18" s="21">
        <v>0</v>
      </c>
      <c r="AG18" s="21">
        <v>9.249155696529382E-2</v>
      </c>
      <c r="AH18" s="21">
        <v>3.7556600235560123E-2</v>
      </c>
      <c r="AI18" s="21">
        <v>5.7664102374015203E-2</v>
      </c>
      <c r="AJ18" s="21">
        <v>0.12665925520039409</v>
      </c>
      <c r="AK18" s="21">
        <v>0.1156771959276014</v>
      </c>
      <c r="AL18" s="21">
        <v>0</v>
      </c>
      <c r="AM18" s="21">
        <v>0</v>
      </c>
    </row>
    <row r="19" spans="2:39" ht="19" customHeight="1" x14ac:dyDescent="0.2">
      <c r="B19" s="23" t="s">
        <v>174</v>
      </c>
      <c r="C19" s="21">
        <v>0.56575915997822945</v>
      </c>
      <c r="D19" s="21">
        <v>0.24127720449772591</v>
      </c>
      <c r="E19" s="21">
        <v>0.44830708621314908</v>
      </c>
      <c r="F19" s="21">
        <v>0.51094777374672606</v>
      </c>
      <c r="G19" s="21">
        <v>0.72520875944604946</v>
      </c>
      <c r="H19" s="21">
        <v>0.59953755364692329</v>
      </c>
      <c r="I19" s="21">
        <v>0.71042864597813682</v>
      </c>
      <c r="K19" s="21">
        <v>0.62746698230919984</v>
      </c>
      <c r="L19" s="21">
        <v>0.50952309195593448</v>
      </c>
      <c r="N19" s="21">
        <v>0.75933730658655141</v>
      </c>
      <c r="O19" s="21">
        <v>0.55127405366520943</v>
      </c>
      <c r="P19" s="21">
        <v>0.68547553777566217</v>
      </c>
      <c r="Q19" s="21">
        <v>0.2483651253501799</v>
      </c>
      <c r="R19" s="21">
        <v>0.79951157293857522</v>
      </c>
      <c r="S19" s="21">
        <v>0.68465398686064594</v>
      </c>
      <c r="T19" s="21">
        <v>0</v>
      </c>
      <c r="U19" s="21">
        <v>0.2354992794128182</v>
      </c>
      <c r="W19" s="21">
        <v>0.84586111785709261</v>
      </c>
      <c r="X19" s="21">
        <v>0.51247016447269933</v>
      </c>
      <c r="Y19" s="21">
        <v>0.55277381366640799</v>
      </c>
      <c r="Z19" s="21">
        <v>0.58463853954474765</v>
      </c>
      <c r="AA19" s="21">
        <v>0.72353737736702706</v>
      </c>
      <c r="AB19" s="21">
        <v>0.67457960946503193</v>
      </c>
      <c r="AC19" s="21">
        <v>2.0672086053532799E-2</v>
      </c>
      <c r="AD19" s="21">
        <v>0.30648759344747828</v>
      </c>
      <c r="AE19" s="21">
        <v>0.84246939001900711</v>
      </c>
      <c r="AG19" s="21">
        <v>0.5860425269915579</v>
      </c>
      <c r="AH19" s="21">
        <v>0.54526358293472155</v>
      </c>
      <c r="AI19" s="21">
        <v>0.66540100768920407</v>
      </c>
      <c r="AJ19" s="21">
        <v>0.60491137469137868</v>
      </c>
      <c r="AK19" s="21">
        <v>0.51154568082514373</v>
      </c>
      <c r="AL19" s="21">
        <v>0.35090186250455041</v>
      </c>
      <c r="AM19" s="21">
        <v>0.35400111369286741</v>
      </c>
    </row>
    <row r="20" spans="2:39" ht="19" customHeight="1" x14ac:dyDescent="0.2">
      <c r="B20" s="23" t="s">
        <v>145</v>
      </c>
      <c r="C20" s="21">
        <v>2.1018725043174119E-2</v>
      </c>
      <c r="D20" s="21">
        <v>0</v>
      </c>
      <c r="E20" s="21">
        <v>8.1924997012839673E-3</v>
      </c>
      <c r="F20" s="21">
        <v>3.1174848168948579E-2</v>
      </c>
      <c r="G20" s="21">
        <v>6.7995972259706607E-3</v>
      </c>
      <c r="H20" s="21">
        <v>2.6009350217216301E-2</v>
      </c>
      <c r="I20" s="21">
        <v>3.8257195462156023E-2</v>
      </c>
      <c r="K20" s="21">
        <v>0</v>
      </c>
      <c r="L20" s="21">
        <v>4.0954729436745267E-2</v>
      </c>
      <c r="N20" s="21">
        <v>0</v>
      </c>
      <c r="O20" s="21">
        <v>5.610316546992242E-3</v>
      </c>
      <c r="P20" s="21">
        <v>0</v>
      </c>
      <c r="Q20" s="21">
        <v>0</v>
      </c>
      <c r="R20" s="21">
        <v>4.0730607003038273E-2</v>
      </c>
      <c r="S20" s="21">
        <v>2.0906268274189201E-2</v>
      </c>
      <c r="T20" s="21">
        <v>0.1970134629897401</v>
      </c>
      <c r="U20" s="21">
        <v>9.5363654393830904E-3</v>
      </c>
      <c r="W20" s="21">
        <v>0</v>
      </c>
      <c r="X20" s="21">
        <v>0</v>
      </c>
      <c r="Y20" s="21">
        <v>0</v>
      </c>
      <c r="Z20" s="21">
        <v>0</v>
      </c>
      <c r="AA20" s="21">
        <v>2.5185552747132491E-2</v>
      </c>
      <c r="AB20" s="21">
        <v>6.6340160206490081E-3</v>
      </c>
      <c r="AC20" s="21">
        <v>2.4715427950758411E-2</v>
      </c>
      <c r="AD20" s="21">
        <v>0.14765235644018249</v>
      </c>
      <c r="AE20" s="21">
        <v>0</v>
      </c>
      <c r="AG20" s="21">
        <v>5.5184084346483642E-2</v>
      </c>
      <c r="AH20" s="21">
        <v>2.5606100832714519E-2</v>
      </c>
      <c r="AI20" s="21">
        <v>8.0596695290167282E-3</v>
      </c>
      <c r="AJ20" s="21">
        <v>0</v>
      </c>
      <c r="AK20" s="21">
        <v>7.5726920255476142E-3</v>
      </c>
      <c r="AL20" s="21">
        <v>0</v>
      </c>
      <c r="AM20" s="21">
        <v>4.7047162373922043E-2</v>
      </c>
    </row>
    <row r="22" spans="2:39" x14ac:dyDescent="0.2">
      <c r="B22" t="s">
        <v>267</v>
      </c>
    </row>
    <row r="23" spans="2:39" x14ac:dyDescent="0.2">
      <c r="B23" t="s">
        <v>11</v>
      </c>
    </row>
    <row r="25" spans="2:39" x14ac:dyDescent="0.2">
      <c r="B25"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O23"/>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148</v>
      </c>
      <c r="C9" s="21">
        <v>0.19108155362111071</v>
      </c>
      <c r="D9" s="21">
        <v>0.19162907267858001</v>
      </c>
      <c r="E9" s="21">
        <v>0.17594116880848429</v>
      </c>
      <c r="F9" s="21">
        <v>0.2680996024990302</v>
      </c>
      <c r="G9" s="21">
        <v>8.9235916062035681E-2</v>
      </c>
      <c r="H9" s="21">
        <v>0.1864422303684064</v>
      </c>
      <c r="I9" s="21">
        <v>0.21540258916505589</v>
      </c>
      <c r="K9" s="21">
        <v>0.25444847977192708</v>
      </c>
      <c r="L9" s="21">
        <v>0.1335416846385461</v>
      </c>
      <c r="N9" s="21">
        <v>8.3426168430716485E-2</v>
      </c>
      <c r="O9" s="21">
        <v>0.58007125938012249</v>
      </c>
      <c r="P9" s="21">
        <v>7.4760515344280964E-2</v>
      </c>
      <c r="Q9" s="21">
        <v>0</v>
      </c>
      <c r="R9" s="21">
        <v>2.1805624852963921E-2</v>
      </c>
      <c r="S9" s="21">
        <v>5.3828690177205693E-2</v>
      </c>
      <c r="T9" s="21">
        <v>0</v>
      </c>
      <c r="U9" s="21">
        <v>0.1158444222007894</v>
      </c>
      <c r="W9" s="21">
        <v>0</v>
      </c>
      <c r="X9" s="21">
        <v>1</v>
      </c>
      <c r="Y9" s="21">
        <v>0</v>
      </c>
      <c r="Z9" s="21">
        <v>0</v>
      </c>
      <c r="AA9" s="21">
        <v>0</v>
      </c>
      <c r="AB9" s="21">
        <v>0</v>
      </c>
      <c r="AC9" s="21">
        <v>0</v>
      </c>
      <c r="AD9" s="21">
        <v>0</v>
      </c>
      <c r="AE9" s="21">
        <v>0</v>
      </c>
      <c r="AG9" s="21">
        <v>0.1353555923736354</v>
      </c>
      <c r="AH9" s="21">
        <v>0.14633032900006451</v>
      </c>
      <c r="AI9" s="21">
        <v>0.2280438707441991</v>
      </c>
      <c r="AJ9" s="21">
        <v>0.22531405579483221</v>
      </c>
      <c r="AK9" s="21">
        <v>0.21321981311550511</v>
      </c>
      <c r="AL9" s="21">
        <v>0.7769632331763795</v>
      </c>
      <c r="AM9" s="21">
        <v>0.16085196082974529</v>
      </c>
    </row>
    <row r="10" spans="2:41" ht="19" customHeight="1" x14ac:dyDescent="0.2">
      <c r="B10" s="23" t="s">
        <v>147</v>
      </c>
      <c r="C10" s="21">
        <v>7.0141598769119809E-2</v>
      </c>
      <c r="D10" s="21">
        <v>0</v>
      </c>
      <c r="E10" s="21">
        <v>1.1594623389917369E-2</v>
      </c>
      <c r="F10" s="21">
        <v>3.0916932401301351E-2</v>
      </c>
      <c r="G10" s="21">
        <v>9.4467879388187445E-2</v>
      </c>
      <c r="H10" s="21">
        <v>9.1690126520214674E-2</v>
      </c>
      <c r="I10" s="21">
        <v>0.1415707916044758</v>
      </c>
      <c r="K10" s="21">
        <v>7.9457361294361858E-2</v>
      </c>
      <c r="L10" s="21">
        <v>6.2106031970417627E-2</v>
      </c>
      <c r="N10" s="21">
        <v>0.50148439590151284</v>
      </c>
      <c r="O10" s="21">
        <v>3.3693558574880968E-2</v>
      </c>
      <c r="P10" s="21">
        <v>8.8266114433666248E-2</v>
      </c>
      <c r="Q10" s="21">
        <v>0</v>
      </c>
      <c r="R10" s="21">
        <v>5.9366843796942577E-2</v>
      </c>
      <c r="S10" s="21">
        <v>5.2440632135126756E-3</v>
      </c>
      <c r="T10" s="21">
        <v>0</v>
      </c>
      <c r="U10" s="21">
        <v>2.3338154523319051E-2</v>
      </c>
      <c r="W10" s="21">
        <v>1</v>
      </c>
      <c r="X10" s="21">
        <v>0</v>
      </c>
      <c r="Y10" s="21">
        <v>0</v>
      </c>
      <c r="Z10" s="21">
        <v>0</v>
      </c>
      <c r="AA10" s="21">
        <v>0</v>
      </c>
      <c r="AB10" s="21">
        <v>0</v>
      </c>
      <c r="AC10" s="21">
        <v>0</v>
      </c>
      <c r="AD10" s="21">
        <v>0</v>
      </c>
      <c r="AE10" s="21">
        <v>0</v>
      </c>
      <c r="AG10" s="21">
        <v>7.1106991316132823E-2</v>
      </c>
      <c r="AH10" s="21">
        <v>7.3726817216185569E-2</v>
      </c>
      <c r="AI10" s="21">
        <v>7.0038289502739909E-2</v>
      </c>
      <c r="AJ10" s="21">
        <v>0.1471060581654649</v>
      </c>
      <c r="AK10" s="21">
        <v>2.9440548324241849E-2</v>
      </c>
      <c r="AL10" s="21">
        <v>0</v>
      </c>
      <c r="AM10" s="21">
        <v>1.793047948367317E-2</v>
      </c>
    </row>
    <row r="11" spans="2:41" ht="19" customHeight="1" x14ac:dyDescent="0.2">
      <c r="B11" s="23" t="s">
        <v>159</v>
      </c>
      <c r="C11" s="21">
        <v>5.2563756180871293E-2</v>
      </c>
      <c r="D11" s="21">
        <v>0.13681993423512759</v>
      </c>
      <c r="E11" s="21">
        <v>2.8428560706853751E-2</v>
      </c>
      <c r="F11" s="21">
        <v>0</v>
      </c>
      <c r="G11" s="21">
        <v>8.6673407852893194E-2</v>
      </c>
      <c r="H11" s="21">
        <v>5.4248643667914272E-2</v>
      </c>
      <c r="I11" s="21">
        <v>4.5836876481954072E-2</v>
      </c>
      <c r="K11" s="21">
        <v>4.0140881176933013E-2</v>
      </c>
      <c r="L11" s="21">
        <v>6.4751013629127011E-2</v>
      </c>
      <c r="N11" s="21">
        <v>7.3720422029057986E-2</v>
      </c>
      <c r="O11" s="21">
        <v>3.7333918261428303E-2</v>
      </c>
      <c r="P11" s="21">
        <v>0.50895313530647968</v>
      </c>
      <c r="Q11" s="21">
        <v>0</v>
      </c>
      <c r="R11" s="21">
        <v>0</v>
      </c>
      <c r="S11" s="21">
        <v>5.1057620880372153E-3</v>
      </c>
      <c r="T11" s="21">
        <v>0</v>
      </c>
      <c r="U11" s="21">
        <v>1.5068245119468259E-2</v>
      </c>
      <c r="W11" s="21">
        <v>0</v>
      </c>
      <c r="X11" s="21">
        <v>0</v>
      </c>
      <c r="Y11" s="21">
        <v>1</v>
      </c>
      <c r="Z11" s="21">
        <v>0</v>
      </c>
      <c r="AA11" s="21">
        <v>0</v>
      </c>
      <c r="AB11" s="21">
        <v>0</v>
      </c>
      <c r="AC11" s="21">
        <v>0</v>
      </c>
      <c r="AD11" s="21">
        <v>0</v>
      </c>
      <c r="AE11" s="21">
        <v>0</v>
      </c>
      <c r="AG11" s="21">
        <v>9.8238227461745181E-2</v>
      </c>
      <c r="AH11" s="21">
        <v>3.1955580269611879E-2</v>
      </c>
      <c r="AI11" s="21">
        <v>0.1005887130344244</v>
      </c>
      <c r="AJ11" s="21">
        <v>3.8838173292347719E-2</v>
      </c>
      <c r="AK11" s="21">
        <v>0</v>
      </c>
      <c r="AL11" s="21">
        <v>0</v>
      </c>
      <c r="AM11" s="21">
        <v>3.2252802816708073E-2</v>
      </c>
    </row>
    <row r="12" spans="2:41" ht="19" customHeight="1" x14ac:dyDescent="0.2">
      <c r="B12" s="23" t="s">
        <v>160</v>
      </c>
      <c r="C12" s="21">
        <v>0.16239793066478581</v>
      </c>
      <c r="D12" s="21">
        <v>5.1482595113135937E-2</v>
      </c>
      <c r="E12" s="21">
        <v>0.13442809789914831</v>
      </c>
      <c r="F12" s="21">
        <v>0.21356876361142699</v>
      </c>
      <c r="G12" s="21">
        <v>0.15655166412445651</v>
      </c>
      <c r="H12" s="21">
        <v>0.15320731840748941</v>
      </c>
      <c r="I12" s="21">
        <v>0.20613278370979951</v>
      </c>
      <c r="K12" s="21">
        <v>0.20038450112729189</v>
      </c>
      <c r="L12" s="21">
        <v>0.12838646959842251</v>
      </c>
      <c r="N12" s="21">
        <v>0.15316141772330791</v>
      </c>
      <c r="O12" s="21">
        <v>0.12988480530532581</v>
      </c>
      <c r="P12" s="21">
        <v>5.6048710342343253E-2</v>
      </c>
      <c r="Q12" s="21">
        <v>0.13387172280540599</v>
      </c>
      <c r="R12" s="21">
        <v>0.860238306454568</v>
      </c>
      <c r="S12" s="21">
        <v>1.3898960810991181E-2</v>
      </c>
      <c r="T12" s="21">
        <v>4.0976174828786668E-2</v>
      </c>
      <c r="U12" s="21">
        <v>0.11989062508042959</v>
      </c>
      <c r="W12" s="21">
        <v>0</v>
      </c>
      <c r="X12" s="21">
        <v>0</v>
      </c>
      <c r="Y12" s="21">
        <v>0</v>
      </c>
      <c r="Z12" s="21">
        <v>0</v>
      </c>
      <c r="AA12" s="21">
        <v>1</v>
      </c>
      <c r="AB12" s="21">
        <v>0</v>
      </c>
      <c r="AC12" s="21">
        <v>0</v>
      </c>
      <c r="AD12" s="21">
        <v>0</v>
      </c>
      <c r="AE12" s="21">
        <v>0</v>
      </c>
      <c r="AG12" s="21">
        <v>0.14870912029580699</v>
      </c>
      <c r="AH12" s="21">
        <v>0.26734127743643782</v>
      </c>
      <c r="AI12" s="21">
        <v>0.15623320437752941</v>
      </c>
      <c r="AJ12" s="21">
        <v>9.8011673353607401E-2</v>
      </c>
      <c r="AK12" s="21">
        <v>0.12621872843188989</v>
      </c>
      <c r="AL12" s="21">
        <v>0</v>
      </c>
      <c r="AM12" s="21">
        <v>0.1337199023013142</v>
      </c>
    </row>
    <row r="13" spans="2:41" ht="19" customHeight="1" x14ac:dyDescent="0.2">
      <c r="B13" s="23" t="s">
        <v>150</v>
      </c>
      <c r="C13" s="21">
        <v>6.4328715970813133E-2</v>
      </c>
      <c r="D13" s="21">
        <v>0.13681993423512759</v>
      </c>
      <c r="E13" s="21">
        <v>0.1092332087486451</v>
      </c>
      <c r="F13" s="21">
        <v>5.9484162035817217E-2</v>
      </c>
      <c r="G13" s="21">
        <v>9.4715541589092921E-3</v>
      </c>
      <c r="H13" s="21">
        <v>5.076257120775627E-2</v>
      </c>
      <c r="I13" s="21">
        <v>4.754459799263594E-2</v>
      </c>
      <c r="K13" s="21">
        <v>2.3592853983924179E-2</v>
      </c>
      <c r="L13" s="21">
        <v>9.917681688430964E-2</v>
      </c>
      <c r="N13" s="21">
        <v>0</v>
      </c>
      <c r="O13" s="21">
        <v>5.4658746953872919E-2</v>
      </c>
      <c r="P13" s="21">
        <v>0</v>
      </c>
      <c r="Q13" s="21">
        <v>0.7322565543891878</v>
      </c>
      <c r="R13" s="21">
        <v>0</v>
      </c>
      <c r="S13" s="21">
        <v>5.7218593258499859E-2</v>
      </c>
      <c r="T13" s="21">
        <v>5.1615392405407211E-2</v>
      </c>
      <c r="U13" s="21">
        <v>0.1020577834863306</v>
      </c>
      <c r="W13" s="21">
        <v>0</v>
      </c>
      <c r="X13" s="21">
        <v>0</v>
      </c>
      <c r="Y13" s="21">
        <v>0</v>
      </c>
      <c r="Z13" s="21">
        <v>1</v>
      </c>
      <c r="AA13" s="21">
        <v>0</v>
      </c>
      <c r="AB13" s="21">
        <v>0</v>
      </c>
      <c r="AC13" s="21">
        <v>0</v>
      </c>
      <c r="AD13" s="21">
        <v>0</v>
      </c>
      <c r="AE13" s="21">
        <v>0</v>
      </c>
      <c r="AG13" s="21">
        <v>2.9320485577096891E-2</v>
      </c>
      <c r="AH13" s="21">
        <v>5.4705319585503398E-2</v>
      </c>
      <c r="AI13" s="21">
        <v>6.7555610682258266E-2</v>
      </c>
      <c r="AJ13" s="21">
        <v>3.7987770425700389E-2</v>
      </c>
      <c r="AK13" s="21">
        <v>0.10104401452031769</v>
      </c>
      <c r="AL13" s="21">
        <v>0</v>
      </c>
      <c r="AM13" s="21">
        <v>0.12889669226270201</v>
      </c>
    </row>
    <row r="14" spans="2:41" ht="32" customHeight="1" x14ac:dyDescent="0.2">
      <c r="B14" s="23" t="s">
        <v>153</v>
      </c>
      <c r="C14" s="21">
        <v>0.26287503793438471</v>
      </c>
      <c r="D14" s="21">
        <v>0.1143435713797445</v>
      </c>
      <c r="E14" s="21">
        <v>0.37267513220195969</v>
      </c>
      <c r="F14" s="21">
        <v>0.30464455055031731</v>
      </c>
      <c r="G14" s="21">
        <v>0.3980246368776878</v>
      </c>
      <c r="H14" s="21">
        <v>0.23488756027257629</v>
      </c>
      <c r="I14" s="21">
        <v>0.1539218031083148</v>
      </c>
      <c r="K14" s="21">
        <v>0.2612514151032021</v>
      </c>
      <c r="L14" s="21">
        <v>0.26704643351792479</v>
      </c>
      <c r="N14" s="21">
        <v>2.2352490446651961E-2</v>
      </c>
      <c r="O14" s="21">
        <v>4.5849210271900288E-2</v>
      </c>
      <c r="P14" s="21">
        <v>4.5991187342680061E-2</v>
      </c>
      <c r="Q14" s="21">
        <v>6.2795735122651172E-2</v>
      </c>
      <c r="R14" s="21">
        <v>1.785861789248731E-2</v>
      </c>
      <c r="S14" s="21">
        <v>0.79968256986017616</v>
      </c>
      <c r="T14" s="21">
        <v>2.4683320184785081E-2</v>
      </c>
      <c r="U14" s="21">
        <v>9.6498144738022706E-2</v>
      </c>
      <c r="W14" s="21">
        <v>0</v>
      </c>
      <c r="X14" s="21">
        <v>0</v>
      </c>
      <c r="Y14" s="21">
        <v>0</v>
      </c>
      <c r="Z14" s="21">
        <v>0</v>
      </c>
      <c r="AA14" s="21">
        <v>0</v>
      </c>
      <c r="AB14" s="21">
        <v>1</v>
      </c>
      <c r="AC14" s="21">
        <v>0</v>
      </c>
      <c r="AD14" s="21">
        <v>0</v>
      </c>
      <c r="AE14" s="21">
        <v>0</v>
      </c>
      <c r="AG14" s="21">
        <v>0.31550557593756839</v>
      </c>
      <c r="AH14" s="21">
        <v>0.23483547241875491</v>
      </c>
      <c r="AI14" s="21">
        <v>0.24983323582687919</v>
      </c>
      <c r="AJ14" s="21">
        <v>0.31535086489920489</v>
      </c>
      <c r="AK14" s="21">
        <v>0.28598995921405101</v>
      </c>
      <c r="AL14" s="21">
        <v>0.2230367668236205</v>
      </c>
      <c r="AM14" s="21">
        <v>9.5335499268825716E-2</v>
      </c>
    </row>
    <row r="15" spans="2:41" ht="32" customHeight="1" x14ac:dyDescent="0.2">
      <c r="B15" s="23" t="s">
        <v>154</v>
      </c>
      <c r="C15" s="21">
        <v>3.393288827374327E-3</v>
      </c>
      <c r="D15" s="21">
        <v>0</v>
      </c>
      <c r="E15" s="21">
        <v>2.0086980600108321E-2</v>
      </c>
      <c r="F15" s="21">
        <v>0</v>
      </c>
      <c r="G15" s="21">
        <v>0</v>
      </c>
      <c r="H15" s="21">
        <v>0</v>
      </c>
      <c r="I15" s="21">
        <v>0</v>
      </c>
      <c r="K15" s="21">
        <v>0</v>
      </c>
      <c r="L15" s="21">
        <v>6.6117819011566274E-3</v>
      </c>
      <c r="N15" s="21">
        <v>0</v>
      </c>
      <c r="O15" s="21">
        <v>0</v>
      </c>
      <c r="P15" s="21">
        <v>0</v>
      </c>
      <c r="Q15" s="21">
        <v>0</v>
      </c>
      <c r="R15" s="21">
        <v>0</v>
      </c>
      <c r="S15" s="21">
        <v>1.189368977740787E-2</v>
      </c>
      <c r="T15" s="21">
        <v>0</v>
      </c>
      <c r="U15" s="21">
        <v>0</v>
      </c>
      <c r="W15" s="21">
        <v>0</v>
      </c>
      <c r="X15" s="21">
        <v>0</v>
      </c>
      <c r="Y15" s="21">
        <v>0</v>
      </c>
      <c r="Z15" s="21">
        <v>0</v>
      </c>
      <c r="AA15" s="21">
        <v>0</v>
      </c>
      <c r="AB15" s="21">
        <v>0</v>
      </c>
      <c r="AC15" s="21">
        <v>0</v>
      </c>
      <c r="AD15" s="21">
        <v>0</v>
      </c>
      <c r="AE15" s="21">
        <v>0.157530609980993</v>
      </c>
      <c r="AG15" s="21">
        <v>2.0419502123056821E-2</v>
      </c>
      <c r="AH15" s="21">
        <v>0</v>
      </c>
      <c r="AI15" s="21">
        <v>0</v>
      </c>
      <c r="AJ15" s="21">
        <v>0</v>
      </c>
      <c r="AK15" s="21">
        <v>0</v>
      </c>
      <c r="AL15" s="21">
        <v>0</v>
      </c>
      <c r="AM15" s="21">
        <v>0</v>
      </c>
    </row>
    <row r="16" spans="2:41" ht="19" customHeight="1" x14ac:dyDescent="0.2">
      <c r="B16" s="23" t="s">
        <v>125</v>
      </c>
      <c r="C16" s="21">
        <v>1.8147215762709761E-2</v>
      </c>
      <c r="D16" s="21">
        <v>0</v>
      </c>
      <c r="E16" s="21">
        <v>2.8428560706853751E-2</v>
      </c>
      <c r="F16" s="21">
        <v>0</v>
      </c>
      <c r="G16" s="21">
        <v>5.0072842785478258E-2</v>
      </c>
      <c r="H16" s="21">
        <v>1.3015050138641531E-2</v>
      </c>
      <c r="I16" s="21">
        <v>1.494141347454152E-2</v>
      </c>
      <c r="K16" s="21">
        <v>3.3328119578333558E-2</v>
      </c>
      <c r="L16" s="21">
        <v>4.0840052628772728E-3</v>
      </c>
      <c r="N16" s="21">
        <v>1.9684975945917109E-2</v>
      </c>
      <c r="O16" s="21">
        <v>1.929733793590117E-2</v>
      </c>
      <c r="P16" s="21">
        <v>8.2063238802579708E-2</v>
      </c>
      <c r="Q16" s="21">
        <v>0</v>
      </c>
      <c r="R16" s="21">
        <v>0</v>
      </c>
      <c r="S16" s="21">
        <v>7.3465659291432643E-3</v>
      </c>
      <c r="T16" s="21">
        <v>0</v>
      </c>
      <c r="U16" s="21">
        <v>2.863938049474828E-2</v>
      </c>
      <c r="W16" s="21">
        <v>0</v>
      </c>
      <c r="X16" s="21">
        <v>0</v>
      </c>
      <c r="Y16" s="21">
        <v>0</v>
      </c>
      <c r="Z16" s="21">
        <v>0</v>
      </c>
      <c r="AA16" s="21">
        <v>0</v>
      </c>
      <c r="AB16" s="21">
        <v>0</v>
      </c>
      <c r="AC16" s="21">
        <v>0</v>
      </c>
      <c r="AD16" s="21">
        <v>0</v>
      </c>
      <c r="AE16" s="21">
        <v>0.84246939001900711</v>
      </c>
      <c r="AG16" s="21">
        <v>0</v>
      </c>
      <c r="AH16" s="21">
        <v>1.6544180545826591E-2</v>
      </c>
      <c r="AI16" s="21">
        <v>3.560513366809364E-2</v>
      </c>
      <c r="AJ16" s="21">
        <v>3.4285051978016519E-2</v>
      </c>
      <c r="AK16" s="21">
        <v>1.1113061620220761E-2</v>
      </c>
      <c r="AL16" s="21">
        <v>0</v>
      </c>
      <c r="AM16" s="21">
        <v>0</v>
      </c>
    </row>
    <row r="17" spans="2:39" ht="19" customHeight="1" x14ac:dyDescent="0.2">
      <c r="B17" s="23" t="s">
        <v>176</v>
      </c>
      <c r="C17" s="21">
        <v>8.6751029278510111E-2</v>
      </c>
      <c r="D17" s="21">
        <v>0.20151537379572609</v>
      </c>
      <c r="E17" s="21">
        <v>8.342853348374954E-2</v>
      </c>
      <c r="F17" s="21">
        <v>4.859289909284184E-2</v>
      </c>
      <c r="G17" s="21">
        <v>5.5261292052749468E-2</v>
      </c>
      <c r="H17" s="21">
        <v>5.1965787112082377E-2</v>
      </c>
      <c r="I17" s="21">
        <v>0.1081864384844855</v>
      </c>
      <c r="K17" s="21">
        <v>8.0715811619198927E-2</v>
      </c>
      <c r="L17" s="21">
        <v>9.3288355510004792E-2</v>
      </c>
      <c r="N17" s="21">
        <v>9.2840512416875548E-2</v>
      </c>
      <c r="O17" s="21">
        <v>3.1878107204479568E-2</v>
      </c>
      <c r="P17" s="21">
        <v>3.3785409956003487E-2</v>
      </c>
      <c r="Q17" s="21">
        <v>0</v>
      </c>
      <c r="R17" s="21">
        <v>0</v>
      </c>
      <c r="S17" s="21">
        <v>0</v>
      </c>
      <c r="T17" s="21">
        <v>0.17956224222571421</v>
      </c>
      <c r="U17" s="21">
        <v>0.41897040254168932</v>
      </c>
      <c r="W17" s="21">
        <v>0</v>
      </c>
      <c r="X17" s="21">
        <v>0</v>
      </c>
      <c r="Y17" s="21">
        <v>0</v>
      </c>
      <c r="Z17" s="21">
        <v>0</v>
      </c>
      <c r="AA17" s="21">
        <v>0</v>
      </c>
      <c r="AB17" s="21">
        <v>0</v>
      </c>
      <c r="AC17" s="21">
        <v>1</v>
      </c>
      <c r="AD17" s="21">
        <v>0</v>
      </c>
      <c r="AE17" s="21">
        <v>0</v>
      </c>
      <c r="AG17" s="21">
        <v>5.4141543436089713E-2</v>
      </c>
      <c r="AH17" s="21">
        <v>0.10503517208504309</v>
      </c>
      <c r="AI17" s="21">
        <v>7.4030550937935674E-2</v>
      </c>
      <c r="AJ17" s="21">
        <v>0</v>
      </c>
      <c r="AK17" s="21">
        <v>0.14776366441560629</v>
      </c>
      <c r="AL17" s="21">
        <v>0</v>
      </c>
      <c r="AM17" s="21">
        <v>0.1675763596075148</v>
      </c>
    </row>
    <row r="18" spans="2:39" ht="19" customHeight="1" x14ac:dyDescent="0.2">
      <c r="B18" s="23" t="s">
        <v>145</v>
      </c>
      <c r="C18" s="21">
        <v>8.8319872990320278E-2</v>
      </c>
      <c r="D18" s="21">
        <v>0.16738951856255799</v>
      </c>
      <c r="E18" s="21">
        <v>3.5755133454280157E-2</v>
      </c>
      <c r="F18" s="21">
        <v>7.4693089809264951E-2</v>
      </c>
      <c r="G18" s="21">
        <v>6.0240806697602421E-2</v>
      </c>
      <c r="H18" s="21">
        <v>0.163780712304919</v>
      </c>
      <c r="I18" s="21">
        <v>6.6462705978736963E-2</v>
      </c>
      <c r="K18" s="21">
        <v>2.668057634482714E-2</v>
      </c>
      <c r="L18" s="21">
        <v>0.1410074070872136</v>
      </c>
      <c r="N18" s="21">
        <v>5.3329617105960167E-2</v>
      </c>
      <c r="O18" s="21">
        <v>6.7333056112088494E-2</v>
      </c>
      <c r="P18" s="21">
        <v>0.1101316884719665</v>
      </c>
      <c r="Q18" s="21">
        <v>7.1075987682754874E-2</v>
      </c>
      <c r="R18" s="21">
        <v>4.0730607003038273E-2</v>
      </c>
      <c r="S18" s="21">
        <v>4.5781104885026007E-2</v>
      </c>
      <c r="T18" s="21">
        <v>0.703162870355307</v>
      </c>
      <c r="U18" s="21">
        <v>7.9692841815202919E-2</v>
      </c>
      <c r="W18" s="21">
        <v>0</v>
      </c>
      <c r="X18" s="21">
        <v>0</v>
      </c>
      <c r="Y18" s="21">
        <v>0</v>
      </c>
      <c r="Z18" s="21">
        <v>0</v>
      </c>
      <c r="AA18" s="21">
        <v>0</v>
      </c>
      <c r="AB18" s="21">
        <v>0</v>
      </c>
      <c r="AC18" s="21">
        <v>0</v>
      </c>
      <c r="AD18" s="21">
        <v>1</v>
      </c>
      <c r="AE18" s="21">
        <v>0</v>
      </c>
      <c r="AG18" s="21">
        <v>0.1272029614788677</v>
      </c>
      <c r="AH18" s="21">
        <v>6.9525851442572215E-2</v>
      </c>
      <c r="AI18" s="21">
        <v>1.8071391225940401E-2</v>
      </c>
      <c r="AJ18" s="21">
        <v>0.103106352090826</v>
      </c>
      <c r="AK18" s="21">
        <v>8.5210210358167282E-2</v>
      </c>
      <c r="AL18" s="21">
        <v>0</v>
      </c>
      <c r="AM18" s="21">
        <v>0.26343630342951668</v>
      </c>
    </row>
    <row r="20" spans="2:39" x14ac:dyDescent="0.2">
      <c r="B20" t="s">
        <v>267</v>
      </c>
    </row>
    <row r="21" spans="2:39" x14ac:dyDescent="0.2">
      <c r="B21" t="s">
        <v>11</v>
      </c>
    </row>
    <row r="23" spans="2:39" x14ac:dyDescent="0.2">
      <c r="B23"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I24"/>
  <sheetViews>
    <sheetView showGridLines="0" workbookViewId="0"/>
  </sheetViews>
  <sheetFormatPr baseColWidth="10" defaultColWidth="8.83203125" defaultRowHeight="15" x14ac:dyDescent="0.2"/>
  <cols>
    <col min="1" max="1" width="5" customWidth="1"/>
    <col min="2" max="2" width="25" customWidth="1"/>
    <col min="3" max="9" width="20" customWidth="1"/>
  </cols>
  <sheetData>
    <row r="2" spans="2:9" ht="40" customHeight="1" x14ac:dyDescent="0.2">
      <c r="D2" s="22" t="s">
        <v>268</v>
      </c>
    </row>
    <row r="6" spans="2:9" ht="50" customHeight="1" x14ac:dyDescent="0.2">
      <c r="C6" s="24" t="s">
        <v>159</v>
      </c>
      <c r="D6" s="24" t="s">
        <v>160</v>
      </c>
      <c r="E6" s="24" t="s">
        <v>150</v>
      </c>
      <c r="F6" s="24" t="s">
        <v>269</v>
      </c>
      <c r="G6" s="24" t="s">
        <v>39</v>
      </c>
      <c r="H6" s="24" t="s">
        <v>148</v>
      </c>
      <c r="I6" s="24" t="s">
        <v>147</v>
      </c>
    </row>
    <row r="7" spans="2:9" ht="32" x14ac:dyDescent="0.2">
      <c r="B7" s="23" t="s">
        <v>178</v>
      </c>
      <c r="C7" s="21">
        <v>0.33686892175853889</v>
      </c>
      <c r="D7" s="21">
        <v>0.50890389778449585</v>
      </c>
      <c r="E7" s="21">
        <v>0.456148432121676</v>
      </c>
      <c r="F7" s="21">
        <v>0.52253369459763055</v>
      </c>
      <c r="G7" s="21">
        <v>0.35053932911438279</v>
      </c>
      <c r="H7" s="21">
        <v>0.31387738554173561</v>
      </c>
      <c r="I7" s="21">
        <v>0.44401931851239612</v>
      </c>
    </row>
    <row r="8" spans="2:9" ht="16" x14ac:dyDescent="0.2">
      <c r="B8" s="23" t="s">
        <v>165</v>
      </c>
      <c r="C8" s="21">
        <v>6.6199911846143711E-2</v>
      </c>
      <c r="D8" s="21">
        <v>3.9373641922287442E-2</v>
      </c>
      <c r="E8" s="21">
        <v>5.5288091488751093E-2</v>
      </c>
      <c r="F8" s="21">
        <v>5.570894690217891E-2</v>
      </c>
      <c r="G8" s="21">
        <v>4.4532051213267282E-2</v>
      </c>
      <c r="H8" s="21">
        <v>4.057823204966568E-2</v>
      </c>
      <c r="I8" s="21">
        <v>6.0354936784695327E-2</v>
      </c>
    </row>
    <row r="9" spans="2:9" ht="16" x14ac:dyDescent="0.2">
      <c r="B9" s="23" t="s">
        <v>166</v>
      </c>
      <c r="C9" s="21">
        <v>0.10364020877567701</v>
      </c>
      <c r="D9" s="21">
        <v>4.1519889700757762E-2</v>
      </c>
      <c r="E9" s="21">
        <v>6.2294217159922699E-2</v>
      </c>
      <c r="F9" s="21">
        <v>6.5364023972103696E-2</v>
      </c>
      <c r="G9" s="21">
        <v>2.5558963405104849E-2</v>
      </c>
      <c r="H9" s="21">
        <v>7.1558657737846171E-2</v>
      </c>
      <c r="I9" s="21">
        <v>6.236648342944371E-2</v>
      </c>
    </row>
    <row r="10" spans="2:9" ht="16" x14ac:dyDescent="0.2">
      <c r="B10" s="23" t="s">
        <v>167</v>
      </c>
      <c r="C10" s="21">
        <v>9.9544225302585859E-2</v>
      </c>
      <c r="D10" s="21">
        <v>3.4547696821503472E-2</v>
      </c>
      <c r="E10" s="21">
        <v>4.7394237788840679E-2</v>
      </c>
      <c r="F10" s="21">
        <v>3.5795367792568283E-2</v>
      </c>
      <c r="G10" s="21">
        <v>5.8639601858753172E-2</v>
      </c>
      <c r="H10" s="21">
        <v>6.1511293624615132E-2</v>
      </c>
      <c r="I10" s="21">
        <v>4.8199484872081713E-2</v>
      </c>
    </row>
    <row r="11" spans="2:9" ht="16" x14ac:dyDescent="0.2">
      <c r="B11" s="23" t="s">
        <v>168</v>
      </c>
      <c r="C11" s="21">
        <v>7.1254029493027074E-2</v>
      </c>
      <c r="D11" s="21">
        <v>2.7931475183601451E-2</v>
      </c>
      <c r="E11" s="21">
        <v>6.482059905464678E-2</v>
      </c>
      <c r="F11" s="21">
        <v>7.0905681440766657E-2</v>
      </c>
      <c r="G11" s="21">
        <v>4.4786705317700577E-2</v>
      </c>
      <c r="H11" s="21">
        <v>7.0970303974643351E-2</v>
      </c>
      <c r="I11" s="21">
        <v>4.5067466097336979E-2</v>
      </c>
    </row>
    <row r="12" spans="2:9" ht="16" x14ac:dyDescent="0.2">
      <c r="B12" s="23" t="s">
        <v>169</v>
      </c>
      <c r="C12" s="21">
        <v>9.9857958852784284E-2</v>
      </c>
      <c r="D12" s="21">
        <v>6.9207586226407491E-2</v>
      </c>
      <c r="E12" s="21">
        <v>7.9244439505567713E-2</v>
      </c>
      <c r="F12" s="21">
        <v>7.7389091517580305E-2</v>
      </c>
      <c r="G12" s="21">
        <v>7.3750279847801872E-2</v>
      </c>
      <c r="H12" s="21">
        <v>0.1337789191734316</v>
      </c>
      <c r="I12" s="21">
        <v>0.1054370507333879</v>
      </c>
    </row>
    <row r="13" spans="2:9" ht="16" x14ac:dyDescent="0.2">
      <c r="B13" s="23" t="s">
        <v>170</v>
      </c>
      <c r="C13" s="21">
        <v>5.2641348250182129E-2</v>
      </c>
      <c r="D13" s="21">
        <v>3.8292023669081313E-2</v>
      </c>
      <c r="E13" s="21">
        <v>3.8275059530651627E-2</v>
      </c>
      <c r="F13" s="21">
        <v>2.6061722386718E-2</v>
      </c>
      <c r="G13" s="21">
        <v>5.2589316132761278E-2</v>
      </c>
      <c r="H13" s="21">
        <v>4.4573605731011039E-2</v>
      </c>
      <c r="I13" s="21">
        <v>4.2289319843270223E-2</v>
      </c>
    </row>
    <row r="14" spans="2:9" ht="16" x14ac:dyDescent="0.2">
      <c r="B14" s="23" t="s">
        <v>171</v>
      </c>
      <c r="C14" s="21">
        <v>7.6406328949541871E-2</v>
      </c>
      <c r="D14" s="21">
        <v>5.1127782676313502E-2</v>
      </c>
      <c r="E14" s="21">
        <v>5.6487990512371758E-2</v>
      </c>
      <c r="F14" s="21">
        <v>4.6298196207038143E-2</v>
      </c>
      <c r="G14" s="21">
        <v>6.1543293423251932E-2</v>
      </c>
      <c r="H14" s="21">
        <v>7.2385152943462705E-2</v>
      </c>
      <c r="I14" s="21">
        <v>3.7442072504417383E-2</v>
      </c>
    </row>
    <row r="15" spans="2:9" ht="16" x14ac:dyDescent="0.2">
      <c r="B15" s="23" t="s">
        <v>172</v>
      </c>
      <c r="C15" s="21">
        <v>3.3327355204728452E-2</v>
      </c>
      <c r="D15" s="21">
        <v>5.7803380575286903E-2</v>
      </c>
      <c r="E15" s="21">
        <v>5.433187329921501E-2</v>
      </c>
      <c r="F15" s="21">
        <v>3.8515878035511479E-2</v>
      </c>
      <c r="G15" s="21">
        <v>7.3253387326077612E-2</v>
      </c>
      <c r="H15" s="21">
        <v>6.2995621775902039E-2</v>
      </c>
      <c r="I15" s="21">
        <v>6.7988875806376858E-2</v>
      </c>
    </row>
    <row r="16" spans="2:9" ht="16" x14ac:dyDescent="0.2">
      <c r="B16" s="23" t="s">
        <v>173</v>
      </c>
      <c r="C16" s="21">
        <v>3.5495396134061177E-2</v>
      </c>
      <c r="D16" s="21">
        <v>1.5001427800760581E-2</v>
      </c>
      <c r="E16" s="21">
        <v>3.2560390624370439E-2</v>
      </c>
      <c r="F16" s="21">
        <v>7.3723063889322583E-3</v>
      </c>
      <c r="G16" s="21">
        <v>4.3038259119173888E-2</v>
      </c>
      <c r="H16" s="21">
        <v>2.782709649519249E-2</v>
      </c>
      <c r="I16" s="21">
        <v>2.2541784655226441E-2</v>
      </c>
    </row>
    <row r="17" spans="2:9" ht="32" x14ac:dyDescent="0.2">
      <c r="B17" s="23" t="s">
        <v>179</v>
      </c>
      <c r="C17" s="21">
        <v>2.476431543272941E-2</v>
      </c>
      <c r="D17" s="21">
        <v>0.1162911976395042</v>
      </c>
      <c r="E17" s="21">
        <v>5.3154668913986097E-2</v>
      </c>
      <c r="F17" s="21">
        <v>5.4055090758971573E-2</v>
      </c>
      <c r="G17" s="21">
        <v>0.1717688132417246</v>
      </c>
      <c r="H17" s="21">
        <v>9.9943730952494134E-2</v>
      </c>
      <c r="I17" s="21">
        <v>6.4293206761367266E-2</v>
      </c>
    </row>
    <row r="20" spans="2:9" x14ac:dyDescent="0.2">
      <c r="B20" t="s">
        <v>267</v>
      </c>
    </row>
    <row r="21" spans="2:9" x14ac:dyDescent="0.2">
      <c r="B21" t="s">
        <v>11</v>
      </c>
    </row>
    <row r="24" spans="2:9" x14ac:dyDescent="0.2">
      <c r="B24" t="str">
        <f>HYPERLINK("#Contents!A1", "Return to Contents")</f>
        <v>Return to Contents</v>
      </c>
    </row>
  </sheetData>
  <pageMargins left="0.75" right="0.75" top="1" bottom="1" header="0.5" footer="0.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O24"/>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46" customHeight="1" x14ac:dyDescent="0.2">
      <c r="B9" s="23" t="s">
        <v>178</v>
      </c>
      <c r="C9" s="21">
        <v>0.31387738554173561</v>
      </c>
      <c r="D9" s="21">
        <v>0.18979460938459</v>
      </c>
      <c r="E9" s="21">
        <v>0.18775002984094979</v>
      </c>
      <c r="F9" s="21">
        <v>0.30642222080960418</v>
      </c>
      <c r="G9" s="21">
        <v>0.35707735897377052</v>
      </c>
      <c r="H9" s="21">
        <v>0.34263345419993818</v>
      </c>
      <c r="I9" s="21">
        <v>0.41804837855850863</v>
      </c>
      <c r="K9" s="21">
        <v>0.31197366530774412</v>
      </c>
      <c r="L9" s="21">
        <v>0.31882534107872751</v>
      </c>
      <c r="N9" s="21">
        <v>0.57626217752400655</v>
      </c>
      <c r="O9" s="21">
        <v>8.6817671274894134E-2</v>
      </c>
      <c r="P9" s="21">
        <v>0.1670024248297525</v>
      </c>
      <c r="Q9" s="21">
        <v>0.25095310536228532</v>
      </c>
      <c r="R9" s="21">
        <v>0.50521355959190317</v>
      </c>
      <c r="S9" s="21">
        <v>0.29211140187518159</v>
      </c>
      <c r="T9" s="21">
        <v>0.34131561168895203</v>
      </c>
      <c r="U9" s="21">
        <v>0.51878651100203299</v>
      </c>
      <c r="W9" s="21">
        <v>0.59810770558067261</v>
      </c>
      <c r="X9" s="21">
        <v>1.2287339274341551E-2</v>
      </c>
      <c r="Y9" s="21">
        <v>6.6054074967527923E-2</v>
      </c>
      <c r="Z9" s="21">
        <v>0.39127644338421569</v>
      </c>
      <c r="AA9" s="21">
        <v>0.5099792526778214</v>
      </c>
      <c r="AB9" s="21">
        <v>0.28910957199758802</v>
      </c>
      <c r="AC9" s="21">
        <v>0.49985842495277072</v>
      </c>
      <c r="AD9" s="21">
        <v>0.27347206548910719</v>
      </c>
      <c r="AE9" s="21">
        <v>0.67776469401323203</v>
      </c>
      <c r="AG9" s="21">
        <v>0.23897739030872919</v>
      </c>
      <c r="AH9" s="21">
        <v>0.36454631202522231</v>
      </c>
      <c r="AI9" s="21">
        <v>0.28255026156826341</v>
      </c>
      <c r="AJ9" s="21">
        <v>0.30110102009383771</v>
      </c>
      <c r="AK9" s="21">
        <v>0.35637126275568448</v>
      </c>
      <c r="AL9" s="21">
        <v>0</v>
      </c>
      <c r="AM9" s="21">
        <v>0.37655486213327238</v>
      </c>
    </row>
    <row r="10" spans="2:41" ht="19" customHeight="1" x14ac:dyDescent="0.2">
      <c r="B10" s="23" t="s">
        <v>165</v>
      </c>
      <c r="C10" s="21">
        <v>4.057823204966568E-2</v>
      </c>
      <c r="D10" s="21">
        <v>5.0260594486534312E-2</v>
      </c>
      <c r="E10" s="21">
        <v>2.424556468024882E-2</v>
      </c>
      <c r="F10" s="21">
        <v>4.1401278655049098E-2</v>
      </c>
      <c r="G10" s="21">
        <v>5.6035919335672223E-2</v>
      </c>
      <c r="H10" s="21">
        <v>4.0977305263513689E-2</v>
      </c>
      <c r="I10" s="21">
        <v>3.6910042197462523E-2</v>
      </c>
      <c r="K10" s="21">
        <v>2.791959474511085E-2</v>
      </c>
      <c r="L10" s="21">
        <v>5.2866010397743531E-2</v>
      </c>
      <c r="N10" s="21">
        <v>1.8791780156333392E-2</v>
      </c>
      <c r="O10" s="21">
        <v>2.1431807049366879E-2</v>
      </c>
      <c r="P10" s="21">
        <v>2.6303967288567161E-2</v>
      </c>
      <c r="Q10" s="21">
        <v>0</v>
      </c>
      <c r="R10" s="21">
        <v>6.4027006926205568E-2</v>
      </c>
      <c r="S10" s="21">
        <v>5.6240259166853337E-2</v>
      </c>
      <c r="T10" s="21">
        <v>0.1309786634171515</v>
      </c>
      <c r="U10" s="21">
        <v>2.7084970829864202E-2</v>
      </c>
      <c r="W10" s="21">
        <v>6.6639020436911237E-2</v>
      </c>
      <c r="X10" s="21">
        <v>0</v>
      </c>
      <c r="Y10" s="21">
        <v>0</v>
      </c>
      <c r="Z10" s="21">
        <v>0</v>
      </c>
      <c r="AA10" s="21">
        <v>5.5979266806111962E-2</v>
      </c>
      <c r="AB10" s="21">
        <v>6.935691939695382E-2</v>
      </c>
      <c r="AC10" s="21">
        <v>2.0102553567251161E-2</v>
      </c>
      <c r="AD10" s="21">
        <v>7.7412107426216181E-2</v>
      </c>
      <c r="AE10" s="21">
        <v>0</v>
      </c>
      <c r="AG10" s="21">
        <v>6.4120605291300134E-2</v>
      </c>
      <c r="AH10" s="21">
        <v>3.2032610564201952E-2</v>
      </c>
      <c r="AI10" s="21">
        <v>1.6509897946213461E-2</v>
      </c>
      <c r="AJ10" s="21">
        <v>2.1279863254283469E-2</v>
      </c>
      <c r="AK10" s="21">
        <v>5.1267852227318549E-2</v>
      </c>
      <c r="AL10" s="21">
        <v>0</v>
      </c>
      <c r="AM10" s="21">
        <v>0.1008398974680367</v>
      </c>
    </row>
    <row r="11" spans="2:41" ht="19" customHeight="1" x14ac:dyDescent="0.2">
      <c r="B11" s="23" t="s">
        <v>166</v>
      </c>
      <c r="C11" s="21">
        <v>7.1558657737846171E-2</v>
      </c>
      <c r="D11" s="21">
        <v>0.1128514913434181</v>
      </c>
      <c r="E11" s="21">
        <v>1.141180897027063E-2</v>
      </c>
      <c r="F11" s="21">
        <v>0.1187061452003642</v>
      </c>
      <c r="G11" s="21">
        <v>9.5418115902122888E-2</v>
      </c>
      <c r="H11" s="21">
        <v>3.9406364421383192E-2</v>
      </c>
      <c r="I11" s="21">
        <v>6.8016471312743354E-2</v>
      </c>
      <c r="K11" s="21">
        <v>8.4393610908924152E-2</v>
      </c>
      <c r="L11" s="21">
        <v>5.6207898712212552E-2</v>
      </c>
      <c r="N11" s="21">
        <v>0.1133058055087524</v>
      </c>
      <c r="O11" s="21">
        <v>9.2636505727843918E-2</v>
      </c>
      <c r="P11" s="21">
        <v>9.469564021875157E-2</v>
      </c>
      <c r="Q11" s="21">
        <v>0.1495402850858894</v>
      </c>
      <c r="R11" s="21">
        <v>2.9683421898471288E-2</v>
      </c>
      <c r="S11" s="21">
        <v>8.2260605330148062E-2</v>
      </c>
      <c r="T11" s="21">
        <v>5.1615392405407211E-2</v>
      </c>
      <c r="U11" s="21">
        <v>0</v>
      </c>
      <c r="W11" s="21">
        <v>0.1130665435376757</v>
      </c>
      <c r="X11" s="21">
        <v>2.9166085027505451E-2</v>
      </c>
      <c r="Y11" s="21">
        <v>0.27885565163941572</v>
      </c>
      <c r="Z11" s="21">
        <v>0.17737260589026879</v>
      </c>
      <c r="AA11" s="21">
        <v>3.2315082091054298E-2</v>
      </c>
      <c r="AB11" s="21">
        <v>8.6813620926086854E-2</v>
      </c>
      <c r="AC11" s="21">
        <v>0</v>
      </c>
      <c r="AD11" s="21">
        <v>2.427640282071215E-2</v>
      </c>
      <c r="AE11" s="21">
        <v>8.2352348002887502E-2</v>
      </c>
      <c r="AG11" s="21">
        <v>0.1123435093759669</v>
      </c>
      <c r="AH11" s="21">
        <v>7.7485432006863267E-2</v>
      </c>
      <c r="AI11" s="21">
        <v>6.3697300989141364E-2</v>
      </c>
      <c r="AJ11" s="21">
        <v>4.5420277213120412E-2</v>
      </c>
      <c r="AK11" s="21">
        <v>5.0985317416174097E-2</v>
      </c>
      <c r="AL11" s="21">
        <v>0.2230367668236205</v>
      </c>
      <c r="AM11" s="21">
        <v>7.4198733009516751E-2</v>
      </c>
    </row>
    <row r="12" spans="2:41" ht="19" customHeight="1" x14ac:dyDescent="0.2">
      <c r="B12" s="23" t="s">
        <v>167</v>
      </c>
      <c r="C12" s="21">
        <v>6.1511293624615132E-2</v>
      </c>
      <c r="D12" s="21">
        <v>0</v>
      </c>
      <c r="E12" s="21">
        <v>5.869482805197803E-2</v>
      </c>
      <c r="F12" s="21">
        <v>4.5669551632537358E-2</v>
      </c>
      <c r="G12" s="21">
        <v>0.10138603347226249</v>
      </c>
      <c r="H12" s="21">
        <v>8.9942367608074503E-2</v>
      </c>
      <c r="I12" s="21">
        <v>5.7825544168791002E-2</v>
      </c>
      <c r="K12" s="21">
        <v>6.3950430688541282E-2</v>
      </c>
      <c r="L12" s="21">
        <v>5.9841931377041732E-2</v>
      </c>
      <c r="N12" s="21">
        <v>1.9737335144940461E-2</v>
      </c>
      <c r="O12" s="21">
        <v>6.8225081270101101E-2</v>
      </c>
      <c r="P12" s="21">
        <v>0.1115804821635548</v>
      </c>
      <c r="Q12" s="21">
        <v>0.16162057538694161</v>
      </c>
      <c r="R12" s="21">
        <v>3.919684258920772E-2</v>
      </c>
      <c r="S12" s="21">
        <v>7.7063603509153061E-2</v>
      </c>
      <c r="T12" s="21">
        <v>0</v>
      </c>
      <c r="U12" s="21">
        <v>3.9614632922066087E-2</v>
      </c>
      <c r="W12" s="21">
        <v>2.036242569641853E-2</v>
      </c>
      <c r="X12" s="21">
        <v>0</v>
      </c>
      <c r="Y12" s="21">
        <v>6.1829806623146882E-2</v>
      </c>
      <c r="Z12" s="21">
        <v>0.1203195559603622</v>
      </c>
      <c r="AA12" s="21">
        <v>8.8011260240582562E-2</v>
      </c>
      <c r="AB12" s="21">
        <v>9.2910831010353398E-2</v>
      </c>
      <c r="AC12" s="21">
        <v>7.0777454491111433E-2</v>
      </c>
      <c r="AD12" s="21">
        <v>4.7964621952161939E-2</v>
      </c>
      <c r="AE12" s="21">
        <v>0</v>
      </c>
      <c r="AG12" s="21">
        <v>8.5335573406147308E-2</v>
      </c>
      <c r="AH12" s="21">
        <v>4.6095010166516397E-2</v>
      </c>
      <c r="AI12" s="21">
        <v>8.7102770520125591E-2</v>
      </c>
      <c r="AJ12" s="21">
        <v>3.460360413710311E-2</v>
      </c>
      <c r="AK12" s="21">
        <v>5.9478581917773769E-2</v>
      </c>
      <c r="AL12" s="21">
        <v>0</v>
      </c>
      <c r="AM12" s="21">
        <v>3.7494499428702047E-2</v>
      </c>
    </row>
    <row r="13" spans="2:41" ht="19" customHeight="1" x14ac:dyDescent="0.2">
      <c r="B13" s="23" t="s">
        <v>168</v>
      </c>
      <c r="C13" s="21">
        <v>7.0970303974643351E-2</v>
      </c>
      <c r="D13" s="21">
        <v>0.13831201427145401</v>
      </c>
      <c r="E13" s="21">
        <v>0.13457373803971409</v>
      </c>
      <c r="F13" s="21">
        <v>4.3167024771871121E-2</v>
      </c>
      <c r="G13" s="21">
        <v>1.535322521746587E-2</v>
      </c>
      <c r="H13" s="21">
        <v>4.5207421783766431E-2</v>
      </c>
      <c r="I13" s="21">
        <v>6.8483464255602686E-2</v>
      </c>
      <c r="K13" s="21">
        <v>7.0617264162420687E-2</v>
      </c>
      <c r="L13" s="21">
        <v>7.2016437957932125E-2</v>
      </c>
      <c r="N13" s="21">
        <v>0</v>
      </c>
      <c r="O13" s="21">
        <v>1.9690573614930668E-2</v>
      </c>
      <c r="P13" s="21">
        <v>0.2446167159861595</v>
      </c>
      <c r="Q13" s="21">
        <v>0</v>
      </c>
      <c r="R13" s="21">
        <v>0.1555347520281872</v>
      </c>
      <c r="S13" s="21">
        <v>9.240934606655779E-2</v>
      </c>
      <c r="T13" s="21">
        <v>0</v>
      </c>
      <c r="U13" s="21">
        <v>5.673133985067072E-2</v>
      </c>
      <c r="W13" s="21">
        <v>0</v>
      </c>
      <c r="X13" s="21">
        <v>7.4745733750743891E-3</v>
      </c>
      <c r="Y13" s="21">
        <v>0.30161308427846101</v>
      </c>
      <c r="Z13" s="21">
        <v>0</v>
      </c>
      <c r="AA13" s="21">
        <v>0.10469609249020299</v>
      </c>
      <c r="AB13" s="21">
        <v>8.008607328240834E-2</v>
      </c>
      <c r="AC13" s="21">
        <v>7.8440970098389753E-2</v>
      </c>
      <c r="AD13" s="21">
        <v>9.995758309804148E-2</v>
      </c>
      <c r="AE13" s="21">
        <v>0</v>
      </c>
      <c r="AG13" s="21">
        <v>0.1247553818082875</v>
      </c>
      <c r="AH13" s="21">
        <v>7.5274859205066325E-2</v>
      </c>
      <c r="AI13" s="21">
        <v>7.1650945938479732E-2</v>
      </c>
      <c r="AJ13" s="21">
        <v>3.3979377700850591E-2</v>
      </c>
      <c r="AK13" s="21">
        <v>6.8104723879295462E-2</v>
      </c>
      <c r="AL13" s="21">
        <v>0</v>
      </c>
      <c r="AM13" s="21">
        <v>1.478352544913673E-2</v>
      </c>
    </row>
    <row r="14" spans="2:41" ht="19" customHeight="1" x14ac:dyDescent="0.2">
      <c r="B14" s="23" t="s">
        <v>169</v>
      </c>
      <c r="C14" s="21">
        <v>0.1337789191734316</v>
      </c>
      <c r="D14" s="21">
        <v>0.3231825217868306</v>
      </c>
      <c r="E14" s="21">
        <v>0.13011758335750601</v>
      </c>
      <c r="F14" s="21">
        <v>9.0955047328907523E-2</v>
      </c>
      <c r="G14" s="21">
        <v>7.7873589472626278E-2</v>
      </c>
      <c r="H14" s="21">
        <v>0.15602113609499499</v>
      </c>
      <c r="I14" s="21">
        <v>0.1019150605154627</v>
      </c>
      <c r="K14" s="21">
        <v>0.1097385558118492</v>
      </c>
      <c r="L14" s="21">
        <v>0.1516409104981532</v>
      </c>
      <c r="N14" s="21">
        <v>0.18834352446463321</v>
      </c>
      <c r="O14" s="21">
        <v>0.11819117495615331</v>
      </c>
      <c r="P14" s="21">
        <v>8.8063456018190003E-2</v>
      </c>
      <c r="Q14" s="21">
        <v>0.14242257625128901</v>
      </c>
      <c r="R14" s="21">
        <v>3.7007561815735023E-2</v>
      </c>
      <c r="S14" s="21">
        <v>0.16041067393147601</v>
      </c>
      <c r="T14" s="21">
        <v>0.40450724028152768</v>
      </c>
      <c r="U14" s="21">
        <v>8.2737152656418109E-2</v>
      </c>
      <c r="W14" s="21">
        <v>0.114781076061177</v>
      </c>
      <c r="X14" s="21">
        <v>7.2307225174829112E-2</v>
      </c>
      <c r="Y14" s="21">
        <v>4.8779637619866943E-2</v>
      </c>
      <c r="Z14" s="21">
        <v>5.2749208128356102E-2</v>
      </c>
      <c r="AA14" s="21">
        <v>4.3110065855900277E-2</v>
      </c>
      <c r="AB14" s="21">
        <v>0.19108333248662801</v>
      </c>
      <c r="AC14" s="21">
        <v>0.22468519885514029</v>
      </c>
      <c r="AD14" s="21">
        <v>0.31087541426212678</v>
      </c>
      <c r="AE14" s="21">
        <v>8.2352348002887502E-2</v>
      </c>
      <c r="AG14" s="21">
        <v>9.8512094946288195E-2</v>
      </c>
      <c r="AH14" s="21">
        <v>0.12071971495063109</v>
      </c>
      <c r="AI14" s="21">
        <v>0.12075074986168451</v>
      </c>
      <c r="AJ14" s="21">
        <v>0.14365370963363869</v>
      </c>
      <c r="AK14" s="21">
        <v>0.20813137155587369</v>
      </c>
      <c r="AL14" s="21">
        <v>0</v>
      </c>
      <c r="AM14" s="21">
        <v>8.9067176931325029E-2</v>
      </c>
    </row>
    <row r="15" spans="2:41" ht="19" customHeight="1" x14ac:dyDescent="0.2">
      <c r="B15" s="23" t="s">
        <v>170</v>
      </c>
      <c r="C15" s="21">
        <v>4.4573605731011039E-2</v>
      </c>
      <c r="D15" s="21">
        <v>6.1368896230282161E-2</v>
      </c>
      <c r="E15" s="21">
        <v>8.4407212336081852E-2</v>
      </c>
      <c r="F15" s="21">
        <v>4.6746198306397403E-2</v>
      </c>
      <c r="G15" s="21">
        <v>5.3092833865606703E-2</v>
      </c>
      <c r="H15" s="21">
        <v>2.6396153467965689E-2</v>
      </c>
      <c r="I15" s="21">
        <v>1.3827782966143891E-2</v>
      </c>
      <c r="K15" s="21">
        <v>2.796786709476776E-2</v>
      </c>
      <c r="L15" s="21">
        <v>6.0605647774612879E-2</v>
      </c>
      <c r="N15" s="21">
        <v>0</v>
      </c>
      <c r="O15" s="21">
        <v>4.0633417357768403E-2</v>
      </c>
      <c r="P15" s="21">
        <v>0.1188780960241177</v>
      </c>
      <c r="Q15" s="21">
        <v>0.1615917351081885</v>
      </c>
      <c r="R15" s="21">
        <v>1.041395365210071E-2</v>
      </c>
      <c r="S15" s="21">
        <v>3.9561597455327509E-2</v>
      </c>
      <c r="T15" s="21">
        <v>0</v>
      </c>
      <c r="U15" s="21">
        <v>7.2861732522366149E-2</v>
      </c>
      <c r="W15" s="21">
        <v>0</v>
      </c>
      <c r="X15" s="21">
        <v>3.2036811916978089E-2</v>
      </c>
      <c r="Y15" s="21">
        <v>0.1515038411443029</v>
      </c>
      <c r="Z15" s="21">
        <v>0.16312027174732591</v>
      </c>
      <c r="AA15" s="21">
        <v>3.0150864370949149E-2</v>
      </c>
      <c r="AB15" s="21">
        <v>4.9570718900862822E-2</v>
      </c>
      <c r="AC15" s="21">
        <v>0</v>
      </c>
      <c r="AD15" s="21">
        <v>2.3411387234311309E-2</v>
      </c>
      <c r="AE15" s="21">
        <v>0</v>
      </c>
      <c r="AG15" s="21">
        <v>1.2442564646676131E-2</v>
      </c>
      <c r="AH15" s="21">
        <v>2.7833039728634341E-2</v>
      </c>
      <c r="AI15" s="21">
        <v>7.9391445849878298E-2</v>
      </c>
      <c r="AJ15" s="21">
        <v>5.9058749791030582E-2</v>
      </c>
      <c r="AK15" s="21">
        <v>6.4457277163756134E-3</v>
      </c>
      <c r="AL15" s="21">
        <v>0</v>
      </c>
      <c r="AM15" s="21">
        <v>0.1456594190878106</v>
      </c>
    </row>
    <row r="16" spans="2:41" ht="19" customHeight="1" x14ac:dyDescent="0.2">
      <c r="B16" s="23" t="s">
        <v>171</v>
      </c>
      <c r="C16" s="21">
        <v>7.2385152943462705E-2</v>
      </c>
      <c r="D16" s="21">
        <v>6.1368896230282161E-2</v>
      </c>
      <c r="E16" s="21">
        <v>4.017396120021665E-2</v>
      </c>
      <c r="F16" s="21">
        <v>6.2638916306551037E-2</v>
      </c>
      <c r="G16" s="21">
        <v>9.5208843154667169E-2</v>
      </c>
      <c r="H16" s="21">
        <v>9.62045170555903E-2</v>
      </c>
      <c r="I16" s="21">
        <v>7.6385431509967919E-2</v>
      </c>
      <c r="K16" s="21">
        <v>5.8340935086467108E-2</v>
      </c>
      <c r="L16" s="21">
        <v>8.629355117234179E-2</v>
      </c>
      <c r="N16" s="21">
        <v>1.8917978346105261E-2</v>
      </c>
      <c r="O16" s="21">
        <v>5.749915861185622E-2</v>
      </c>
      <c r="P16" s="21">
        <v>4.453926870083879E-2</v>
      </c>
      <c r="Q16" s="21">
        <v>0.13387172280540599</v>
      </c>
      <c r="R16" s="21">
        <v>4.8505303977547827E-2</v>
      </c>
      <c r="S16" s="21">
        <v>9.2862298355550404E-2</v>
      </c>
      <c r="T16" s="21">
        <v>0</v>
      </c>
      <c r="U16" s="21">
        <v>0.1304405002626397</v>
      </c>
      <c r="W16" s="21">
        <v>1.9905603195350501E-2</v>
      </c>
      <c r="X16" s="21">
        <v>0.11864233059478289</v>
      </c>
      <c r="Y16" s="21">
        <v>0</v>
      </c>
      <c r="Z16" s="21">
        <v>5.2749208128356102E-2</v>
      </c>
      <c r="AA16" s="21">
        <v>6.0157217043484312E-2</v>
      </c>
      <c r="AB16" s="21">
        <v>7.3382699121933403E-2</v>
      </c>
      <c r="AC16" s="21">
        <v>7.6579080378168282E-2</v>
      </c>
      <c r="AD16" s="21">
        <v>6.5996496390556214E-2</v>
      </c>
      <c r="AE16" s="21">
        <v>0.157530609980993</v>
      </c>
      <c r="AG16" s="21">
        <v>0.15263640810410639</v>
      </c>
      <c r="AH16" s="21">
        <v>7.526037063413453E-2</v>
      </c>
      <c r="AI16" s="21">
        <v>3.957795386151277E-2</v>
      </c>
      <c r="AJ16" s="21">
        <v>0.1121147982792649</v>
      </c>
      <c r="AK16" s="21">
        <v>3.5137340109324761E-2</v>
      </c>
      <c r="AL16" s="21">
        <v>0</v>
      </c>
      <c r="AM16" s="21">
        <v>0</v>
      </c>
    </row>
    <row r="17" spans="2:39" ht="19" customHeight="1" x14ac:dyDescent="0.2">
      <c r="B17" s="23" t="s">
        <v>172</v>
      </c>
      <c r="C17" s="21">
        <v>6.2995621775902039E-2</v>
      </c>
      <c r="D17" s="21">
        <v>0</v>
      </c>
      <c r="E17" s="21">
        <v>0.1199772806482509</v>
      </c>
      <c r="F17" s="21">
        <v>9.475924238204389E-2</v>
      </c>
      <c r="G17" s="21">
        <v>4.1496538002770603E-2</v>
      </c>
      <c r="H17" s="21">
        <v>7.0927051283954837E-2</v>
      </c>
      <c r="I17" s="21">
        <v>3.6910042197462523E-2</v>
      </c>
      <c r="K17" s="21">
        <v>6.9183972897030155E-2</v>
      </c>
      <c r="L17" s="21">
        <v>5.7822889651710382E-2</v>
      </c>
      <c r="N17" s="21">
        <v>0</v>
      </c>
      <c r="O17" s="21">
        <v>0.13386490329976691</v>
      </c>
      <c r="P17" s="21">
        <v>7.4098702126625837E-2</v>
      </c>
      <c r="Q17" s="21">
        <v>0</v>
      </c>
      <c r="R17" s="21">
        <v>4.0787527063233818E-2</v>
      </c>
      <c r="S17" s="21">
        <v>4.7532116239750358E-2</v>
      </c>
      <c r="T17" s="21">
        <v>0</v>
      </c>
      <c r="U17" s="21">
        <v>4.9765181950458669E-2</v>
      </c>
      <c r="W17" s="21">
        <v>3.3473486769801747E-2</v>
      </c>
      <c r="X17" s="21">
        <v>0.191635426638428</v>
      </c>
      <c r="Y17" s="21">
        <v>9.1363903727278775E-2</v>
      </c>
      <c r="Z17" s="21">
        <v>0</v>
      </c>
      <c r="AA17" s="21">
        <v>3.9715169583262259E-2</v>
      </c>
      <c r="AB17" s="21">
        <v>2.9729200112751729E-2</v>
      </c>
      <c r="AC17" s="21">
        <v>2.955631765716818E-2</v>
      </c>
      <c r="AD17" s="21">
        <v>2.7157488614394341E-2</v>
      </c>
      <c r="AE17" s="21">
        <v>0</v>
      </c>
      <c r="AG17" s="21">
        <v>4.3382626497269379E-2</v>
      </c>
      <c r="AH17" s="21">
        <v>2.7019942314131028E-2</v>
      </c>
      <c r="AI17" s="21">
        <v>0.10320629543842171</v>
      </c>
      <c r="AJ17" s="21">
        <v>4.6933533825269602E-2</v>
      </c>
      <c r="AK17" s="21">
        <v>0.100461164117496</v>
      </c>
      <c r="AL17" s="21">
        <v>0</v>
      </c>
      <c r="AM17" s="21">
        <v>3.1623347467534861E-2</v>
      </c>
    </row>
    <row r="18" spans="2:39" ht="19" customHeight="1" x14ac:dyDescent="0.2">
      <c r="B18" s="23" t="s">
        <v>173</v>
      </c>
      <c r="C18" s="21">
        <v>2.782709649519249E-2</v>
      </c>
      <c r="D18" s="21">
        <v>0</v>
      </c>
      <c r="E18" s="21">
        <v>7.0107988921932762E-2</v>
      </c>
      <c r="F18" s="21">
        <v>5.3191918629057207E-2</v>
      </c>
      <c r="G18" s="21">
        <v>2.049358347393836E-2</v>
      </c>
      <c r="H18" s="21">
        <v>0</v>
      </c>
      <c r="I18" s="21">
        <v>1.583966693449531E-2</v>
      </c>
      <c r="K18" s="21">
        <v>3.8060456317120919E-2</v>
      </c>
      <c r="L18" s="21">
        <v>1.8504236774307421E-2</v>
      </c>
      <c r="N18" s="21">
        <v>2.294502916604519E-2</v>
      </c>
      <c r="O18" s="21">
        <v>5.5543279506048461E-2</v>
      </c>
      <c r="P18" s="21">
        <v>3.0221246643442182E-2</v>
      </c>
      <c r="Q18" s="21">
        <v>0</v>
      </c>
      <c r="R18" s="21">
        <v>0</v>
      </c>
      <c r="S18" s="21">
        <v>3.4973361951301407E-2</v>
      </c>
      <c r="T18" s="21">
        <v>0</v>
      </c>
      <c r="U18" s="21">
        <v>0</v>
      </c>
      <c r="W18" s="21">
        <v>0</v>
      </c>
      <c r="X18" s="21">
        <v>9.3411110225520594E-2</v>
      </c>
      <c r="Y18" s="21">
        <v>0</v>
      </c>
      <c r="Z18" s="21">
        <v>0</v>
      </c>
      <c r="AA18" s="21">
        <v>0</v>
      </c>
      <c r="AB18" s="21">
        <v>3.7957032764433712E-2</v>
      </c>
      <c r="AC18" s="21">
        <v>0</v>
      </c>
      <c r="AD18" s="21">
        <v>0</v>
      </c>
      <c r="AE18" s="21">
        <v>0</v>
      </c>
      <c r="AG18" s="21">
        <v>1.020068722037926E-2</v>
      </c>
      <c r="AH18" s="21">
        <v>1.7554186581029099E-2</v>
      </c>
      <c r="AI18" s="21">
        <v>4.9597925687979813E-2</v>
      </c>
      <c r="AJ18" s="21">
        <v>8.3092452754779708E-2</v>
      </c>
      <c r="AK18" s="21">
        <v>0</v>
      </c>
      <c r="AL18" s="21">
        <v>0</v>
      </c>
      <c r="AM18" s="21">
        <v>0</v>
      </c>
    </row>
    <row r="19" spans="2:39" ht="46" customHeight="1" x14ac:dyDescent="0.2">
      <c r="B19" s="23" t="s">
        <v>179</v>
      </c>
      <c r="C19" s="21">
        <v>9.9943730952494134E-2</v>
      </c>
      <c r="D19" s="21">
        <v>6.2860976266608581E-2</v>
      </c>
      <c r="E19" s="21">
        <v>0.1385400039528509</v>
      </c>
      <c r="F19" s="21">
        <v>9.6342455977616745E-2</v>
      </c>
      <c r="G19" s="21">
        <v>8.6563959129097034E-2</v>
      </c>
      <c r="H19" s="21">
        <v>9.2284228820818312E-2</v>
      </c>
      <c r="I19" s="21">
        <v>0.10583811538335949</v>
      </c>
      <c r="K19" s="21">
        <v>0.1378536469800237</v>
      </c>
      <c r="L19" s="21">
        <v>6.5375144605216928E-2</v>
      </c>
      <c r="N19" s="21">
        <v>4.1696369689183423E-2</v>
      </c>
      <c r="O19" s="21">
        <v>0.30546642733126989</v>
      </c>
      <c r="P19" s="21">
        <v>0</v>
      </c>
      <c r="Q19" s="21">
        <v>0</v>
      </c>
      <c r="R19" s="21">
        <v>6.9630070457407711E-2</v>
      </c>
      <c r="S19" s="21">
        <v>2.4574736118700459E-2</v>
      </c>
      <c r="T19" s="21">
        <v>7.1583092206961768E-2</v>
      </c>
      <c r="U19" s="21">
        <v>2.1977978003483629E-2</v>
      </c>
      <c r="W19" s="21">
        <v>3.3664138721992663E-2</v>
      </c>
      <c r="X19" s="21">
        <v>0.44303909777253991</v>
      </c>
      <c r="Y19" s="21">
        <v>0</v>
      </c>
      <c r="Z19" s="21">
        <v>4.2412706761115103E-2</v>
      </c>
      <c r="AA19" s="21">
        <v>3.588572884063073E-2</v>
      </c>
      <c r="AB19" s="21">
        <v>0</v>
      </c>
      <c r="AC19" s="21">
        <v>0</v>
      </c>
      <c r="AD19" s="21">
        <v>4.9476432712372377E-2</v>
      </c>
      <c r="AE19" s="21">
        <v>0</v>
      </c>
      <c r="AG19" s="21">
        <v>5.7293158394849608E-2</v>
      </c>
      <c r="AH19" s="21">
        <v>0.1361785218235696</v>
      </c>
      <c r="AI19" s="21">
        <v>8.5964452338299246E-2</v>
      </c>
      <c r="AJ19" s="21">
        <v>0.11876261331682129</v>
      </c>
      <c r="AK19" s="21">
        <v>6.3616658304683313E-2</v>
      </c>
      <c r="AL19" s="21">
        <v>0.7769632331763795</v>
      </c>
      <c r="AM19" s="21">
        <v>0.12977853902466471</v>
      </c>
    </row>
    <row r="21" spans="2:39" x14ac:dyDescent="0.2">
      <c r="B21" t="s">
        <v>267</v>
      </c>
    </row>
    <row r="22" spans="2:39" x14ac:dyDescent="0.2">
      <c r="B22" t="s">
        <v>11</v>
      </c>
    </row>
    <row r="24" spans="2:39" x14ac:dyDescent="0.2">
      <c r="B24"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O24"/>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46" customHeight="1" x14ac:dyDescent="0.2">
      <c r="B9" s="23" t="s">
        <v>178</v>
      </c>
      <c r="C9" s="21">
        <v>0.44401931851239612</v>
      </c>
      <c r="D9" s="21">
        <v>0.27513194850658163</v>
      </c>
      <c r="E9" s="21">
        <v>0.36716041243936143</v>
      </c>
      <c r="F9" s="21">
        <v>0.44588313708366711</v>
      </c>
      <c r="G9" s="21">
        <v>0.4707332389498417</v>
      </c>
      <c r="H9" s="21">
        <v>0.49686174300317382</v>
      </c>
      <c r="I9" s="21">
        <v>0.52121460851238899</v>
      </c>
      <c r="K9" s="21">
        <v>0.42339894722108118</v>
      </c>
      <c r="L9" s="21">
        <v>0.46784210097851409</v>
      </c>
      <c r="N9" s="21">
        <v>0</v>
      </c>
      <c r="O9" s="21">
        <v>0.38538565131114838</v>
      </c>
      <c r="P9" s="21">
        <v>0.37597984022762693</v>
      </c>
      <c r="Q9" s="21">
        <v>0.65379225698605314</v>
      </c>
      <c r="R9" s="21">
        <v>0.30852598965656602</v>
      </c>
      <c r="S9" s="21">
        <v>0.62394035194393427</v>
      </c>
      <c r="T9" s="21">
        <v>0.34057215944342678</v>
      </c>
      <c r="U9" s="21">
        <v>0.58588260786865498</v>
      </c>
      <c r="W9" s="21">
        <v>0</v>
      </c>
      <c r="X9" s="21">
        <v>0.36350789013445961</v>
      </c>
      <c r="Y9" s="21">
        <v>0.42616403912420597</v>
      </c>
      <c r="Z9" s="21">
        <v>0.73301788431848025</v>
      </c>
      <c r="AA9" s="21">
        <v>0.31445356063224528</v>
      </c>
      <c r="AB9" s="21">
        <v>0.61346249712655265</v>
      </c>
      <c r="AC9" s="21">
        <v>0.68242319010928898</v>
      </c>
      <c r="AD9" s="21">
        <v>0.26075850231876668</v>
      </c>
      <c r="AE9" s="21">
        <v>0.48481350328203959</v>
      </c>
      <c r="AG9" s="21">
        <v>0.47524945220133652</v>
      </c>
      <c r="AH9" s="21">
        <v>0.44738750478739991</v>
      </c>
      <c r="AI9" s="21">
        <v>0.43498316503935341</v>
      </c>
      <c r="AJ9" s="21">
        <v>0.30882244277985171</v>
      </c>
      <c r="AK9" s="21">
        <v>0.55383124115389415</v>
      </c>
      <c r="AL9" s="21">
        <v>0</v>
      </c>
      <c r="AM9" s="21">
        <v>0.40343886145036112</v>
      </c>
    </row>
    <row r="10" spans="2:41" ht="19" customHeight="1" x14ac:dyDescent="0.2">
      <c r="B10" s="23" t="s">
        <v>165</v>
      </c>
      <c r="C10" s="21">
        <v>6.0354936784695327E-2</v>
      </c>
      <c r="D10" s="21">
        <v>7.7285501298835449E-2</v>
      </c>
      <c r="E10" s="21">
        <v>2.3006432360188012E-2</v>
      </c>
      <c r="F10" s="21">
        <v>5.1309858157100638E-2</v>
      </c>
      <c r="G10" s="21">
        <v>6.726191254629435E-2</v>
      </c>
      <c r="H10" s="21">
        <v>8.527812795257203E-2</v>
      </c>
      <c r="I10" s="21">
        <v>6.4326273536616949E-2</v>
      </c>
      <c r="K10" s="21">
        <v>6.8828011447036139E-2</v>
      </c>
      <c r="L10" s="21">
        <v>5.3011586883034978E-2</v>
      </c>
      <c r="N10" s="21">
        <v>0.1083341728306252</v>
      </c>
      <c r="O10" s="21">
        <v>7.5245491068456044E-2</v>
      </c>
      <c r="P10" s="21">
        <v>9.1295910446638137E-2</v>
      </c>
      <c r="Q10" s="21">
        <v>0</v>
      </c>
      <c r="R10" s="21">
        <v>5.1699340338496318E-2</v>
      </c>
      <c r="S10" s="21">
        <v>3.6842332149586487E-2</v>
      </c>
      <c r="T10" s="21">
        <v>4.7151908541508733E-2</v>
      </c>
      <c r="U10" s="21">
        <v>5.7110059346271079E-2</v>
      </c>
      <c r="W10" s="21">
        <v>0</v>
      </c>
      <c r="X10" s="21">
        <v>4.6134102887929733E-2</v>
      </c>
      <c r="Y10" s="21">
        <v>5.6707260614352717E-2</v>
      </c>
      <c r="Z10" s="21">
        <v>0</v>
      </c>
      <c r="AA10" s="21">
        <v>4.7611306450059808E-2</v>
      </c>
      <c r="AB10" s="21">
        <v>5.5126070126493322E-2</v>
      </c>
      <c r="AC10" s="21">
        <v>0.16867760295758311</v>
      </c>
      <c r="AD10" s="21">
        <v>0.13250260242566031</v>
      </c>
      <c r="AE10" s="21">
        <v>0</v>
      </c>
      <c r="AG10" s="21">
        <v>3.1783537442064733E-2</v>
      </c>
      <c r="AH10" s="21">
        <v>5.4194277317283587E-2</v>
      </c>
      <c r="AI10" s="21">
        <v>7.9091716931567899E-2</v>
      </c>
      <c r="AJ10" s="21">
        <v>1.2664137908923911E-2</v>
      </c>
      <c r="AK10" s="21">
        <v>0.13029417252692629</v>
      </c>
      <c r="AL10" s="21">
        <v>0</v>
      </c>
      <c r="AM10" s="21">
        <v>0</v>
      </c>
    </row>
    <row r="11" spans="2:41" ht="19" customHeight="1" x14ac:dyDescent="0.2">
      <c r="B11" s="23" t="s">
        <v>166</v>
      </c>
      <c r="C11" s="21">
        <v>6.236648342944371E-2</v>
      </c>
      <c r="D11" s="21">
        <v>0.1143435713797445</v>
      </c>
      <c r="E11" s="21">
        <v>3.7300014914155841E-2</v>
      </c>
      <c r="F11" s="21">
        <v>0.1020165582884691</v>
      </c>
      <c r="G11" s="21">
        <v>6.8931983641148845E-2</v>
      </c>
      <c r="H11" s="21">
        <v>6.7897604207589779E-2</v>
      </c>
      <c r="I11" s="21">
        <v>2.002391951221633E-2</v>
      </c>
      <c r="K11" s="21">
        <v>6.6438409622020633E-2</v>
      </c>
      <c r="L11" s="21">
        <v>5.5146498012847683E-2</v>
      </c>
      <c r="N11" s="21">
        <v>1.9684975945917109E-2</v>
      </c>
      <c r="O11" s="21">
        <v>7.1761669495791353E-2</v>
      </c>
      <c r="P11" s="21">
        <v>4.5991187342680061E-2</v>
      </c>
      <c r="Q11" s="21">
        <v>8.6744549963238271E-2</v>
      </c>
      <c r="R11" s="21">
        <v>9.6379982503433353E-2</v>
      </c>
      <c r="S11" s="21">
        <v>9.3163181776381693E-2</v>
      </c>
      <c r="T11" s="21">
        <v>0</v>
      </c>
      <c r="U11" s="21">
        <v>9.8415942779837076E-3</v>
      </c>
      <c r="W11" s="21">
        <v>0</v>
      </c>
      <c r="X11" s="21">
        <v>7.0174797212785786E-2</v>
      </c>
      <c r="Y11" s="21">
        <v>2.7712672065504269E-2</v>
      </c>
      <c r="Z11" s="21">
        <v>6.4710124093059401E-2</v>
      </c>
      <c r="AA11" s="21">
        <v>7.4090466733322327E-2</v>
      </c>
      <c r="AB11" s="21">
        <v>7.8345461402741387E-2</v>
      </c>
      <c r="AC11" s="21">
        <v>0</v>
      </c>
      <c r="AD11" s="21">
        <v>0.1011873859385528</v>
      </c>
      <c r="AE11" s="21">
        <v>8.2352348002887502E-2</v>
      </c>
      <c r="AG11" s="21">
        <v>7.4384409762751028E-2</v>
      </c>
      <c r="AH11" s="21">
        <v>5.3377276144592409E-2</v>
      </c>
      <c r="AI11" s="21">
        <v>9.0375663738672229E-2</v>
      </c>
      <c r="AJ11" s="21">
        <v>5.560859515639098E-2</v>
      </c>
      <c r="AK11" s="21">
        <v>3.2839767216536579E-2</v>
      </c>
      <c r="AL11" s="21">
        <v>0</v>
      </c>
      <c r="AM11" s="21">
        <v>7.4198733009516751E-2</v>
      </c>
    </row>
    <row r="12" spans="2:41" ht="19" customHeight="1" x14ac:dyDescent="0.2">
      <c r="B12" s="23" t="s">
        <v>167</v>
      </c>
      <c r="C12" s="21">
        <v>4.8199484872081713E-2</v>
      </c>
      <c r="D12" s="21">
        <v>0.1029651902262719</v>
      </c>
      <c r="E12" s="21">
        <v>7.9806138079126218E-2</v>
      </c>
      <c r="F12" s="21">
        <v>4.044314842689678E-2</v>
      </c>
      <c r="G12" s="21">
        <v>3.4694704485041333E-2</v>
      </c>
      <c r="H12" s="21">
        <v>3.9061160595752417E-2</v>
      </c>
      <c r="I12" s="21">
        <v>2.1261152497533919E-2</v>
      </c>
      <c r="K12" s="21">
        <v>7.1335905137247677E-2</v>
      </c>
      <c r="L12" s="21">
        <v>2.6973390796244501E-2</v>
      </c>
      <c r="N12" s="21">
        <v>4.6815676441828068E-2</v>
      </c>
      <c r="O12" s="21">
        <v>5.9889503708297168E-2</v>
      </c>
      <c r="P12" s="21">
        <v>0</v>
      </c>
      <c r="Q12" s="21">
        <v>0</v>
      </c>
      <c r="R12" s="21">
        <v>5.8646144955721131E-2</v>
      </c>
      <c r="S12" s="21">
        <v>5.6496378735157428E-2</v>
      </c>
      <c r="T12" s="21">
        <v>0</v>
      </c>
      <c r="U12" s="21">
        <v>4.8707716595445351E-2</v>
      </c>
      <c r="W12" s="21">
        <v>0</v>
      </c>
      <c r="X12" s="21">
        <v>4.2322773048689963E-2</v>
      </c>
      <c r="Y12" s="21">
        <v>0</v>
      </c>
      <c r="Z12" s="21">
        <v>0</v>
      </c>
      <c r="AA12" s="21">
        <v>9.5406518569185916E-2</v>
      </c>
      <c r="AB12" s="21">
        <v>4.9238860913752451E-2</v>
      </c>
      <c r="AC12" s="21">
        <v>3.8401388474394997E-2</v>
      </c>
      <c r="AD12" s="21">
        <v>9.4469509159114146E-2</v>
      </c>
      <c r="AE12" s="21">
        <v>0</v>
      </c>
      <c r="AG12" s="21">
        <v>5.1253824389224253E-2</v>
      </c>
      <c r="AH12" s="21">
        <v>4.0545825042338057E-2</v>
      </c>
      <c r="AI12" s="21">
        <v>2.9171965743530651E-2</v>
      </c>
      <c r="AJ12" s="21">
        <v>0</v>
      </c>
      <c r="AK12" s="21">
        <v>0.12346725054158909</v>
      </c>
      <c r="AL12" s="21">
        <v>0</v>
      </c>
      <c r="AM12" s="21">
        <v>2.0592831795433839E-2</v>
      </c>
    </row>
    <row r="13" spans="2:41" ht="19" customHeight="1" x14ac:dyDescent="0.2">
      <c r="B13" s="23" t="s">
        <v>168</v>
      </c>
      <c r="C13" s="21">
        <v>4.5067466097336979E-2</v>
      </c>
      <c r="D13" s="21">
        <v>0</v>
      </c>
      <c r="E13" s="21">
        <v>0.15524323873734849</v>
      </c>
      <c r="F13" s="21">
        <v>5.1719124067021657E-2</v>
      </c>
      <c r="G13" s="21">
        <v>2.101826296420185E-2</v>
      </c>
      <c r="H13" s="21">
        <v>2.3930271162929621E-2</v>
      </c>
      <c r="I13" s="21">
        <v>1.2365843582085629E-2</v>
      </c>
      <c r="K13" s="21">
        <v>4.2511626084708258E-2</v>
      </c>
      <c r="L13" s="21">
        <v>4.7919840091411731E-2</v>
      </c>
      <c r="N13" s="21">
        <v>2.7271824911057469E-2</v>
      </c>
      <c r="O13" s="21">
        <v>4.6516992440415343E-2</v>
      </c>
      <c r="P13" s="21">
        <v>4.453926870083879E-2</v>
      </c>
      <c r="Q13" s="21">
        <v>6.2795735122651172E-2</v>
      </c>
      <c r="R13" s="21">
        <v>0.1198448213869409</v>
      </c>
      <c r="S13" s="21">
        <v>5.1230240566890593E-2</v>
      </c>
      <c r="T13" s="21">
        <v>0</v>
      </c>
      <c r="U13" s="21">
        <v>0</v>
      </c>
      <c r="W13" s="21">
        <v>4.1861834668362179E-2</v>
      </c>
      <c r="X13" s="21">
        <v>5.3017286626639987E-2</v>
      </c>
      <c r="Y13" s="21">
        <v>0</v>
      </c>
      <c r="Z13" s="21">
        <v>2.325772632924037E-2</v>
      </c>
      <c r="AA13" s="21">
        <v>0.10270408229957841</v>
      </c>
      <c r="AB13" s="21">
        <v>3.6903270688273093E-2</v>
      </c>
      <c r="AC13" s="21">
        <v>0</v>
      </c>
      <c r="AD13" s="21">
        <v>4.670031398060083E-2</v>
      </c>
      <c r="AE13" s="21">
        <v>0</v>
      </c>
      <c r="AG13" s="21">
        <v>5.414753585824985E-2</v>
      </c>
      <c r="AH13" s="21">
        <v>5.5034902631809393E-2</v>
      </c>
      <c r="AI13" s="21">
        <v>5.3986048171939229E-2</v>
      </c>
      <c r="AJ13" s="21">
        <v>4.9220536851213692E-2</v>
      </c>
      <c r="AK13" s="21">
        <v>2.468720951887721E-2</v>
      </c>
      <c r="AL13" s="21">
        <v>0</v>
      </c>
      <c r="AM13" s="21">
        <v>1.542381490638718E-2</v>
      </c>
    </row>
    <row r="14" spans="2:41" ht="19" customHeight="1" x14ac:dyDescent="0.2">
      <c r="B14" s="23" t="s">
        <v>169</v>
      </c>
      <c r="C14" s="21">
        <v>0.1054370507333879</v>
      </c>
      <c r="D14" s="21">
        <v>0.31864429787174992</v>
      </c>
      <c r="E14" s="21">
        <v>5.9675373105130783E-2</v>
      </c>
      <c r="F14" s="21">
        <v>7.8137365200988518E-2</v>
      </c>
      <c r="G14" s="21">
        <v>0.12455774439020829</v>
      </c>
      <c r="H14" s="21">
        <v>4.7184661261227522E-2</v>
      </c>
      <c r="I14" s="21">
        <v>8.7522790866217129E-2</v>
      </c>
      <c r="K14" s="21">
        <v>9.761086709745749E-2</v>
      </c>
      <c r="L14" s="21">
        <v>0.1077979362891326</v>
      </c>
      <c r="N14" s="21">
        <v>0.1063038631980065</v>
      </c>
      <c r="O14" s="21">
        <v>9.8314288397494162E-2</v>
      </c>
      <c r="P14" s="21">
        <v>4.984802543803403E-2</v>
      </c>
      <c r="Q14" s="21">
        <v>0</v>
      </c>
      <c r="R14" s="21">
        <v>0.15398583116634479</v>
      </c>
      <c r="S14" s="21">
        <v>4.7040638644563607E-2</v>
      </c>
      <c r="T14" s="21">
        <v>0.40450724028152768</v>
      </c>
      <c r="U14" s="21">
        <v>0.15485343041686009</v>
      </c>
      <c r="W14" s="21">
        <v>0</v>
      </c>
      <c r="X14" s="21">
        <v>0.10470504061546471</v>
      </c>
      <c r="Y14" s="21">
        <v>0.1785438461220078</v>
      </c>
      <c r="Z14" s="21">
        <v>0</v>
      </c>
      <c r="AA14" s="21">
        <v>0.1532524214912237</v>
      </c>
      <c r="AB14" s="21">
        <v>7.5155105961208085E-2</v>
      </c>
      <c r="AC14" s="21">
        <v>0.1104978184587329</v>
      </c>
      <c r="AD14" s="21">
        <v>0.1999388151680942</v>
      </c>
      <c r="AE14" s="21">
        <v>0.19295119073119249</v>
      </c>
      <c r="AG14" s="21">
        <v>0.1134211911704136</v>
      </c>
      <c r="AH14" s="21">
        <v>0.14875218016183139</v>
      </c>
      <c r="AI14" s="21">
        <v>4.343438281969627E-2</v>
      </c>
      <c r="AJ14" s="21">
        <v>0.13079797917121949</v>
      </c>
      <c r="AK14" s="21">
        <v>7.6766245762693447E-2</v>
      </c>
      <c r="AL14" s="21">
        <v>0</v>
      </c>
      <c r="AM14" s="21">
        <v>0.18465229034668679</v>
      </c>
    </row>
    <row r="15" spans="2:41" ht="19" customHeight="1" x14ac:dyDescent="0.2">
      <c r="B15" s="23" t="s">
        <v>170</v>
      </c>
      <c r="C15" s="21">
        <v>4.2289319843270223E-2</v>
      </c>
      <c r="D15" s="21">
        <v>0</v>
      </c>
      <c r="E15" s="21">
        <v>5.0751880532830952E-2</v>
      </c>
      <c r="F15" s="21">
        <v>9.5324891454081698E-2</v>
      </c>
      <c r="G15" s="21">
        <v>2.101826296420185E-2</v>
      </c>
      <c r="H15" s="21">
        <v>4.3536025653023218E-2</v>
      </c>
      <c r="I15" s="21">
        <v>3.0391065260598489E-2</v>
      </c>
      <c r="K15" s="21">
        <v>4.467802724264814E-2</v>
      </c>
      <c r="L15" s="21">
        <v>4.0473671608917301E-2</v>
      </c>
      <c r="N15" s="21">
        <v>0</v>
      </c>
      <c r="O15" s="21">
        <v>4.9058890048544468E-2</v>
      </c>
      <c r="P15" s="21">
        <v>6.8140583331322072E-2</v>
      </c>
      <c r="Q15" s="21">
        <v>7.1075987682754874E-2</v>
      </c>
      <c r="R15" s="21">
        <v>6.9222300639356124E-2</v>
      </c>
      <c r="S15" s="21">
        <v>2.8797232553975819E-2</v>
      </c>
      <c r="T15" s="21">
        <v>5.1615392405407211E-2</v>
      </c>
      <c r="U15" s="21">
        <v>4.5887905834764209E-2</v>
      </c>
      <c r="W15" s="21">
        <v>6.1398099123277192E-2</v>
      </c>
      <c r="X15" s="21">
        <v>6.4045124317239258E-2</v>
      </c>
      <c r="Y15" s="21">
        <v>4.1602171534011259E-2</v>
      </c>
      <c r="Z15" s="21">
        <v>3.3330197586408442E-2</v>
      </c>
      <c r="AA15" s="21">
        <v>5.3230839880056821E-2</v>
      </c>
      <c r="AB15" s="21">
        <v>3.1254001290991207E-2</v>
      </c>
      <c r="AC15" s="21">
        <v>0</v>
      </c>
      <c r="AD15" s="21">
        <v>5.1557897049357863E-2</v>
      </c>
      <c r="AE15" s="21">
        <v>0</v>
      </c>
      <c r="AG15" s="21">
        <v>6.9947179566573106E-2</v>
      </c>
      <c r="AH15" s="21">
        <v>5.1333697218664362E-2</v>
      </c>
      <c r="AI15" s="21">
        <v>3.2028896456137483E-2</v>
      </c>
      <c r="AJ15" s="21">
        <v>5.7369274484947018E-2</v>
      </c>
      <c r="AK15" s="21">
        <v>1.332939573419468E-2</v>
      </c>
      <c r="AL15" s="21">
        <v>0</v>
      </c>
      <c r="AM15" s="21">
        <v>3.2252802816708073E-2</v>
      </c>
    </row>
    <row r="16" spans="2:41" ht="19" customHeight="1" x14ac:dyDescent="0.2">
      <c r="B16" s="23" t="s">
        <v>171</v>
      </c>
      <c r="C16" s="21">
        <v>3.7442072504417383E-2</v>
      </c>
      <c r="D16" s="21">
        <v>6.1368896230282161E-2</v>
      </c>
      <c r="E16" s="21">
        <v>5.6971739513002703E-2</v>
      </c>
      <c r="F16" s="21">
        <v>3.1325400059708422E-2</v>
      </c>
      <c r="G16" s="21">
        <v>0</v>
      </c>
      <c r="H16" s="21">
        <v>3.0253724728820399E-2</v>
      </c>
      <c r="I16" s="21">
        <v>4.6159162716521249E-2</v>
      </c>
      <c r="K16" s="21">
        <v>2.576623864464524E-2</v>
      </c>
      <c r="L16" s="21">
        <v>4.8775984467559548E-2</v>
      </c>
      <c r="N16" s="21">
        <v>3.7709758502438663E-2</v>
      </c>
      <c r="O16" s="21">
        <v>8.2740234525875589E-2</v>
      </c>
      <c r="P16" s="21">
        <v>2.9744743053776099E-2</v>
      </c>
      <c r="Q16" s="21">
        <v>6.2795735122651172E-2</v>
      </c>
      <c r="R16" s="21">
        <v>3.3713822661981807E-2</v>
      </c>
      <c r="S16" s="21">
        <v>0</v>
      </c>
      <c r="T16" s="21">
        <v>0</v>
      </c>
      <c r="U16" s="21">
        <v>4.5776761692501951E-2</v>
      </c>
      <c r="W16" s="21">
        <v>0</v>
      </c>
      <c r="X16" s="21">
        <v>8.687679197379207E-2</v>
      </c>
      <c r="Y16" s="21">
        <v>0</v>
      </c>
      <c r="Z16" s="21">
        <v>0.1032713609116965</v>
      </c>
      <c r="AA16" s="21">
        <v>6.771806266381393E-2</v>
      </c>
      <c r="AB16" s="21">
        <v>5.6914482368388732E-3</v>
      </c>
      <c r="AC16" s="21">
        <v>0</v>
      </c>
      <c r="AD16" s="21">
        <v>1.9302486544946248E-2</v>
      </c>
      <c r="AE16" s="21">
        <v>0</v>
      </c>
      <c r="AG16" s="21">
        <v>0</v>
      </c>
      <c r="AH16" s="21">
        <v>7.9567587224579524E-3</v>
      </c>
      <c r="AI16" s="21">
        <v>7.413917853736586E-2</v>
      </c>
      <c r="AJ16" s="21">
        <v>6.1838253020350682E-2</v>
      </c>
      <c r="AK16" s="21">
        <v>1.5344169221046471E-2</v>
      </c>
      <c r="AL16" s="21">
        <v>0.2230367668236205</v>
      </c>
      <c r="AM16" s="21">
        <v>9.7982801364715391E-2</v>
      </c>
    </row>
    <row r="17" spans="2:39" ht="19" customHeight="1" x14ac:dyDescent="0.2">
      <c r="B17" s="23" t="s">
        <v>172</v>
      </c>
      <c r="C17" s="21">
        <v>6.7988875806376858E-2</v>
      </c>
      <c r="D17" s="21">
        <v>0</v>
      </c>
      <c r="E17" s="21">
        <v>9.2996667864245514E-2</v>
      </c>
      <c r="F17" s="21">
        <v>4.6966635679934449E-2</v>
      </c>
      <c r="G17" s="21">
        <v>5.7915056295966889E-2</v>
      </c>
      <c r="H17" s="21">
        <v>9.6336592284707756E-2</v>
      </c>
      <c r="I17" s="21">
        <v>8.3589741795370029E-2</v>
      </c>
      <c r="K17" s="21">
        <v>7.7949184487836748E-2</v>
      </c>
      <c r="L17" s="21">
        <v>5.9326773991563719E-2</v>
      </c>
      <c r="N17" s="21">
        <v>0.10807303183217599</v>
      </c>
      <c r="O17" s="21">
        <v>8.6713659331450421E-2</v>
      </c>
      <c r="P17" s="21">
        <v>0.22752836251943129</v>
      </c>
      <c r="Q17" s="21">
        <v>0</v>
      </c>
      <c r="R17" s="21">
        <v>0.1079817666911598</v>
      </c>
      <c r="S17" s="21">
        <v>1.8650728995671832E-2</v>
      </c>
      <c r="T17" s="21">
        <v>0</v>
      </c>
      <c r="U17" s="21">
        <v>3.9684008137047012E-2</v>
      </c>
      <c r="W17" s="21">
        <v>0.2299502152703097</v>
      </c>
      <c r="X17" s="21">
        <v>0.12219760560079219</v>
      </c>
      <c r="Y17" s="21">
        <v>0.26927001053991811</v>
      </c>
      <c r="Z17" s="21">
        <v>0</v>
      </c>
      <c r="AA17" s="21">
        <v>4.2170483000444951E-2</v>
      </c>
      <c r="AB17" s="21">
        <v>1.5652153938785031E-2</v>
      </c>
      <c r="AC17" s="21">
        <v>0</v>
      </c>
      <c r="AD17" s="21">
        <v>0</v>
      </c>
      <c r="AE17" s="21">
        <v>0.157530609980993</v>
      </c>
      <c r="AG17" s="21">
        <v>6.8408734332488036E-2</v>
      </c>
      <c r="AH17" s="21">
        <v>6.7417240257381647E-2</v>
      </c>
      <c r="AI17" s="21">
        <v>0.11000262741311639</v>
      </c>
      <c r="AJ17" s="21">
        <v>0.1158688804946925</v>
      </c>
      <c r="AK17" s="21">
        <v>0</v>
      </c>
      <c r="AL17" s="21">
        <v>0</v>
      </c>
      <c r="AM17" s="21">
        <v>3.1623347467534861E-2</v>
      </c>
    </row>
    <row r="18" spans="2:39" ht="19" customHeight="1" x14ac:dyDescent="0.2">
      <c r="B18" s="23" t="s">
        <v>173</v>
      </c>
      <c r="C18" s="21">
        <v>2.2541784655226441E-2</v>
      </c>
      <c r="D18" s="21">
        <v>0</v>
      </c>
      <c r="E18" s="21">
        <v>4.7003297629448867E-2</v>
      </c>
      <c r="F18" s="21">
        <v>1.478609042581E-2</v>
      </c>
      <c r="G18" s="21">
        <v>2.1036455653923071E-2</v>
      </c>
      <c r="H18" s="21">
        <v>0</v>
      </c>
      <c r="I18" s="21">
        <v>3.7249021722826327E-2</v>
      </c>
      <c r="K18" s="21">
        <v>2.147173567811482E-2</v>
      </c>
      <c r="L18" s="21">
        <v>2.377298335885443E-2</v>
      </c>
      <c r="N18" s="21">
        <v>9.8201854609500885E-2</v>
      </c>
      <c r="O18" s="21">
        <v>1.5604350718139089E-2</v>
      </c>
      <c r="P18" s="21">
        <v>2.7370417382057921E-2</v>
      </c>
      <c r="Q18" s="21">
        <v>6.2795735122651172E-2</v>
      </c>
      <c r="R18" s="21">
        <v>0</v>
      </c>
      <c r="S18" s="21">
        <v>2.2919257442456299E-2</v>
      </c>
      <c r="T18" s="21">
        <v>0</v>
      </c>
      <c r="U18" s="21">
        <v>0</v>
      </c>
      <c r="W18" s="21">
        <v>0.1008079141833599</v>
      </c>
      <c r="X18" s="21">
        <v>1.495715775730872E-2</v>
      </c>
      <c r="Y18" s="21">
        <v>0</v>
      </c>
      <c r="Z18" s="21">
        <v>0</v>
      </c>
      <c r="AA18" s="21">
        <v>2.6478830589353689E-2</v>
      </c>
      <c r="AB18" s="21">
        <v>2.48745604409196E-2</v>
      </c>
      <c r="AC18" s="21">
        <v>0</v>
      </c>
      <c r="AD18" s="21">
        <v>0</v>
      </c>
      <c r="AE18" s="21">
        <v>8.2352348002887502E-2</v>
      </c>
      <c r="AG18" s="21">
        <v>0</v>
      </c>
      <c r="AH18" s="21">
        <v>1.3086921254993569E-2</v>
      </c>
      <c r="AI18" s="21">
        <v>2.1974076468373311E-2</v>
      </c>
      <c r="AJ18" s="21">
        <v>5.7362999577797301E-2</v>
      </c>
      <c r="AK18" s="21">
        <v>2.1685882448859311E-2</v>
      </c>
      <c r="AL18" s="21">
        <v>0.42606137067182909</v>
      </c>
      <c r="AM18" s="21">
        <v>0</v>
      </c>
    </row>
    <row r="19" spans="2:39" ht="46" customHeight="1" x14ac:dyDescent="0.2">
      <c r="B19" s="23" t="s">
        <v>179</v>
      </c>
      <c r="C19" s="21">
        <v>6.4293206761367266E-2</v>
      </c>
      <c r="D19" s="21">
        <v>5.0260594486534312E-2</v>
      </c>
      <c r="E19" s="21">
        <v>3.008480482516163E-2</v>
      </c>
      <c r="F19" s="21">
        <v>4.2087791156321587E-2</v>
      </c>
      <c r="G19" s="21">
        <v>0.1128323781091719</v>
      </c>
      <c r="H19" s="21">
        <v>6.9660089150203594E-2</v>
      </c>
      <c r="I19" s="21">
        <v>7.5896419997624892E-2</v>
      </c>
      <c r="K19" s="21">
        <v>6.001104733720343E-2</v>
      </c>
      <c r="L19" s="21">
        <v>6.8959233521919419E-2</v>
      </c>
      <c r="N19" s="21">
        <v>0.44760484172845011</v>
      </c>
      <c r="O19" s="21">
        <v>2.8769268954387889E-2</v>
      </c>
      <c r="P19" s="21">
        <v>3.9561661557594739E-2</v>
      </c>
      <c r="Q19" s="21">
        <v>0</v>
      </c>
      <c r="R19" s="21">
        <v>0</v>
      </c>
      <c r="S19" s="21">
        <v>2.0919657191381912E-2</v>
      </c>
      <c r="T19" s="21">
        <v>0.1561532993281296</v>
      </c>
      <c r="U19" s="21">
        <v>1.2255915830471651E-2</v>
      </c>
      <c r="W19" s="21">
        <v>0.56598193675469111</v>
      </c>
      <c r="X19" s="21">
        <v>3.2061429824897958E-2</v>
      </c>
      <c r="Y19" s="21">
        <v>0</v>
      </c>
      <c r="Z19" s="21">
        <v>4.2412706761115103E-2</v>
      </c>
      <c r="AA19" s="21">
        <v>2.2883427690715111E-2</v>
      </c>
      <c r="AB19" s="21">
        <v>1.429656987344444E-2</v>
      </c>
      <c r="AC19" s="21">
        <v>0</v>
      </c>
      <c r="AD19" s="21">
        <v>9.3582487414906976E-2</v>
      </c>
      <c r="AE19" s="21">
        <v>0</v>
      </c>
      <c r="AG19" s="21">
        <v>6.1404135276898891E-2</v>
      </c>
      <c r="AH19" s="21">
        <v>6.0913416461247573E-2</v>
      </c>
      <c r="AI19" s="21">
        <v>3.081227868024709E-2</v>
      </c>
      <c r="AJ19" s="21">
        <v>0.15044690055461271</v>
      </c>
      <c r="AK19" s="21">
        <v>7.7546658753825373E-3</v>
      </c>
      <c r="AL19" s="21">
        <v>0.35090186250455041</v>
      </c>
      <c r="AM19" s="21">
        <v>0.13983451684265599</v>
      </c>
    </row>
    <row r="21" spans="2:39" x14ac:dyDescent="0.2">
      <c r="B21" t="s">
        <v>267</v>
      </c>
    </row>
    <row r="22" spans="2:39" x14ac:dyDescent="0.2">
      <c r="B22" t="s">
        <v>11</v>
      </c>
    </row>
    <row r="24" spans="2:39" x14ac:dyDescent="0.2">
      <c r="B24"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O24"/>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46" customHeight="1" x14ac:dyDescent="0.2">
      <c r="B9" s="23" t="s">
        <v>178</v>
      </c>
      <c r="C9" s="21">
        <v>0.33686892175853889</v>
      </c>
      <c r="D9" s="21">
        <v>0</v>
      </c>
      <c r="E9" s="21">
        <v>0.21242854908656</v>
      </c>
      <c r="F9" s="21">
        <v>0.37420883474879579</v>
      </c>
      <c r="G9" s="21">
        <v>0.43194624573097051</v>
      </c>
      <c r="H9" s="21">
        <v>0.30054286396912672</v>
      </c>
      <c r="I9" s="21">
        <v>0.51521668073945714</v>
      </c>
      <c r="K9" s="21">
        <v>0.35036370489551372</v>
      </c>
      <c r="L9" s="21">
        <v>0.3275982615737737</v>
      </c>
      <c r="N9" s="21">
        <v>0.59054747947761832</v>
      </c>
      <c r="O9" s="21">
        <v>0.2574079462185892</v>
      </c>
      <c r="P9" s="21">
        <v>5.469282142052178E-2</v>
      </c>
      <c r="Q9" s="21">
        <v>0.17987711767953041</v>
      </c>
      <c r="R9" s="21">
        <v>0.52161080429491868</v>
      </c>
      <c r="S9" s="21">
        <v>0.30144834166421891</v>
      </c>
      <c r="T9" s="21">
        <v>0.34057215944342678</v>
      </c>
      <c r="U9" s="21">
        <v>0.40814397698667371</v>
      </c>
      <c r="W9" s="21">
        <v>0.59568667882485393</v>
      </c>
      <c r="X9" s="21">
        <v>0.17309056641016099</v>
      </c>
      <c r="Y9" s="21">
        <v>0</v>
      </c>
      <c r="Z9" s="21">
        <v>0.2252271731026646</v>
      </c>
      <c r="AA9" s="21">
        <v>0.53809044778179749</v>
      </c>
      <c r="AB9" s="21">
        <v>0.29863139831323632</v>
      </c>
      <c r="AC9" s="21">
        <v>0.58060320048913772</v>
      </c>
      <c r="AD9" s="21">
        <v>0.16864575065756049</v>
      </c>
      <c r="AE9" s="21">
        <v>0.76011704201611963</v>
      </c>
      <c r="AG9" s="21">
        <v>0.29711015508331512</v>
      </c>
      <c r="AH9" s="21">
        <v>0.41511240226363749</v>
      </c>
      <c r="AI9" s="21">
        <v>0.27140171871219099</v>
      </c>
      <c r="AJ9" s="21">
        <v>0.34265873298451599</v>
      </c>
      <c r="AK9" s="21">
        <v>0.30261487998228848</v>
      </c>
      <c r="AL9" s="21">
        <v>0.42606137067182909</v>
      </c>
      <c r="AM9" s="21">
        <v>0.47048901858037812</v>
      </c>
    </row>
    <row r="10" spans="2:41" ht="19" customHeight="1" x14ac:dyDescent="0.2">
      <c r="B10" s="23" t="s">
        <v>165</v>
      </c>
      <c r="C10" s="21">
        <v>6.6199911846143711E-2</v>
      </c>
      <c r="D10" s="21">
        <v>7.7285501298835449E-2</v>
      </c>
      <c r="E10" s="21">
        <v>7.0289451441895398E-2</v>
      </c>
      <c r="F10" s="21">
        <v>9.1398763868713345E-2</v>
      </c>
      <c r="G10" s="21">
        <v>9.4118748587838447E-2</v>
      </c>
      <c r="H10" s="21">
        <v>5.1908437162644511E-2</v>
      </c>
      <c r="I10" s="21">
        <v>3.1749141249455062E-2</v>
      </c>
      <c r="K10" s="21">
        <v>6.9626483116012175E-2</v>
      </c>
      <c r="L10" s="21">
        <v>6.3651151339423243E-2</v>
      </c>
      <c r="N10" s="21">
        <v>0.14678703891924699</v>
      </c>
      <c r="O10" s="21">
        <v>2.9325456337767911E-2</v>
      </c>
      <c r="P10" s="21">
        <v>0</v>
      </c>
      <c r="Q10" s="21">
        <v>0</v>
      </c>
      <c r="R10" s="21">
        <v>3.3840722446009018E-2</v>
      </c>
      <c r="S10" s="21">
        <v>0.1127029381047691</v>
      </c>
      <c r="T10" s="21">
        <v>4.7151908541508733E-2</v>
      </c>
      <c r="U10" s="21">
        <v>5.6247728734929628E-2</v>
      </c>
      <c r="W10" s="21">
        <v>6.6333481425347771E-2</v>
      </c>
      <c r="X10" s="21">
        <v>3.9032518994744539E-2</v>
      </c>
      <c r="Y10" s="21">
        <v>0</v>
      </c>
      <c r="Z10" s="21">
        <v>0</v>
      </c>
      <c r="AA10" s="21">
        <v>4.6507952385773238E-2</v>
      </c>
      <c r="AB10" s="21">
        <v>8.8662800606537348E-2</v>
      </c>
      <c r="AC10" s="21">
        <v>0.1596239755036733</v>
      </c>
      <c r="AD10" s="21">
        <v>0.10621850152145659</v>
      </c>
      <c r="AE10" s="21">
        <v>0</v>
      </c>
      <c r="AG10" s="21">
        <v>5.8902355082096347E-2</v>
      </c>
      <c r="AH10" s="21">
        <v>8.8342149094022118E-2</v>
      </c>
      <c r="AI10" s="21">
        <v>4.3972671409896413E-2</v>
      </c>
      <c r="AJ10" s="21">
        <v>1.0196448871169271E-2</v>
      </c>
      <c r="AK10" s="21">
        <v>0.1293528061939711</v>
      </c>
      <c r="AL10" s="21">
        <v>0</v>
      </c>
      <c r="AM10" s="21">
        <v>3.1623347467534861E-2</v>
      </c>
    </row>
    <row r="11" spans="2:41" ht="19" customHeight="1" x14ac:dyDescent="0.2">
      <c r="B11" s="23" t="s">
        <v>166</v>
      </c>
      <c r="C11" s="21">
        <v>0.10364020877567701</v>
      </c>
      <c r="D11" s="21">
        <v>0.16582616649288051</v>
      </c>
      <c r="E11" s="21">
        <v>0.21207179017639891</v>
      </c>
      <c r="F11" s="21">
        <v>5.132103328288911E-2</v>
      </c>
      <c r="G11" s="21">
        <v>7.2236489562793174E-2</v>
      </c>
      <c r="H11" s="21">
        <v>7.2463414931964384E-2</v>
      </c>
      <c r="I11" s="21">
        <v>7.7207113263904129E-2</v>
      </c>
      <c r="K11" s="21">
        <v>0.1368562772376139</v>
      </c>
      <c r="L11" s="21">
        <v>7.351363377383513E-2</v>
      </c>
      <c r="N11" s="21">
        <v>8.0781436854701447E-2</v>
      </c>
      <c r="O11" s="21">
        <v>0.1291171691590039</v>
      </c>
      <c r="P11" s="21">
        <v>0</v>
      </c>
      <c r="Q11" s="21">
        <v>0.16162057538694161</v>
      </c>
      <c r="R11" s="21">
        <v>8.8611972667677605E-2</v>
      </c>
      <c r="S11" s="21">
        <v>0.15298458485075481</v>
      </c>
      <c r="T11" s="21">
        <v>0</v>
      </c>
      <c r="U11" s="21">
        <v>5.3968923578584432E-2</v>
      </c>
      <c r="W11" s="21">
        <v>0.1118036013486797</v>
      </c>
      <c r="X11" s="21">
        <v>0.11713276083857591</v>
      </c>
      <c r="Y11" s="21">
        <v>0</v>
      </c>
      <c r="Z11" s="21">
        <v>0.1692303453113915</v>
      </c>
      <c r="AA11" s="21">
        <v>9.5368640366684562E-2</v>
      </c>
      <c r="AB11" s="21">
        <v>0.1503458931736148</v>
      </c>
      <c r="AC11" s="21">
        <v>3.8401388474394997E-2</v>
      </c>
      <c r="AD11" s="21">
        <v>4.7425707894935713E-2</v>
      </c>
      <c r="AE11" s="21">
        <v>0</v>
      </c>
      <c r="AG11" s="21">
        <v>8.1782140964808056E-2</v>
      </c>
      <c r="AH11" s="21">
        <v>0.11590868280566451</v>
      </c>
      <c r="AI11" s="21">
        <v>8.3178896732498633E-2</v>
      </c>
      <c r="AJ11" s="21">
        <v>3.8579015627877758E-2</v>
      </c>
      <c r="AK11" s="21">
        <v>0.1855121872738475</v>
      </c>
      <c r="AL11" s="21">
        <v>0</v>
      </c>
      <c r="AM11" s="21">
        <v>0.10066271676611779</v>
      </c>
    </row>
    <row r="12" spans="2:41" ht="19" customHeight="1" x14ac:dyDescent="0.2">
      <c r="B12" s="23" t="s">
        <v>167</v>
      </c>
      <c r="C12" s="21">
        <v>9.9544225302585859E-2</v>
      </c>
      <c r="D12" s="21">
        <v>0.18830252934826361</v>
      </c>
      <c r="E12" s="21">
        <v>0.13433673838826121</v>
      </c>
      <c r="F12" s="21">
        <v>9.6065228275594869E-2</v>
      </c>
      <c r="G12" s="21">
        <v>5.6072713001302947E-2</v>
      </c>
      <c r="H12" s="21">
        <v>0.14093462369467441</v>
      </c>
      <c r="I12" s="21">
        <v>3.6910042197462523E-2</v>
      </c>
      <c r="K12" s="21">
        <v>7.8632668715458917E-2</v>
      </c>
      <c r="L12" s="21">
        <v>0.1201705955076065</v>
      </c>
      <c r="N12" s="21">
        <v>7.3720422029057986E-2</v>
      </c>
      <c r="O12" s="21">
        <v>6.6209123936894695E-2</v>
      </c>
      <c r="P12" s="21">
        <v>0</v>
      </c>
      <c r="Q12" s="21">
        <v>0.2134985639340439</v>
      </c>
      <c r="R12" s="21">
        <v>0.18914234251759879</v>
      </c>
      <c r="S12" s="21">
        <v>0.1126791390184832</v>
      </c>
      <c r="T12" s="21">
        <v>0</v>
      </c>
      <c r="U12" s="21">
        <v>0.13916539053160201</v>
      </c>
      <c r="W12" s="21">
        <v>5.3835912466220277E-2</v>
      </c>
      <c r="X12" s="21">
        <v>9.9140553698891229E-2</v>
      </c>
      <c r="Y12" s="21">
        <v>0.12638583173448051</v>
      </c>
      <c r="Z12" s="21">
        <v>0.23246715539977719</v>
      </c>
      <c r="AA12" s="21">
        <v>0.12430650364796959</v>
      </c>
      <c r="AB12" s="21">
        <v>0.10386475496920081</v>
      </c>
      <c r="AC12" s="21">
        <v>2.955631765716818E-2</v>
      </c>
      <c r="AD12" s="21">
        <v>2.0138496783232769E-2</v>
      </c>
      <c r="AE12" s="21">
        <v>0.157530609980993</v>
      </c>
      <c r="AG12" s="21">
        <v>0.17873118671430371</v>
      </c>
      <c r="AH12" s="21">
        <v>6.5170819999225277E-2</v>
      </c>
      <c r="AI12" s="21">
        <v>0.1029658173327201</v>
      </c>
      <c r="AJ12" s="21">
        <v>5.7868658250453307E-2</v>
      </c>
      <c r="AK12" s="21">
        <v>0.13517292954580251</v>
      </c>
      <c r="AL12" s="21">
        <v>0</v>
      </c>
      <c r="AM12" s="21">
        <v>0</v>
      </c>
    </row>
    <row r="13" spans="2:41" ht="19" customHeight="1" x14ac:dyDescent="0.2">
      <c r="B13" s="23" t="s">
        <v>168</v>
      </c>
      <c r="C13" s="21">
        <v>7.1254029493027074E-2</v>
      </c>
      <c r="D13" s="21">
        <v>6.1368896230282161E-2</v>
      </c>
      <c r="E13" s="21">
        <v>7.8567972191169039E-2</v>
      </c>
      <c r="F13" s="21">
        <v>7.4900977717100303E-2</v>
      </c>
      <c r="G13" s="21">
        <v>5.0099753051809352E-2</v>
      </c>
      <c r="H13" s="21">
        <v>8.2405205215606361E-2</v>
      </c>
      <c r="I13" s="21">
        <v>7.4076691783683396E-2</v>
      </c>
      <c r="K13" s="21">
        <v>5.9816746367067103E-2</v>
      </c>
      <c r="L13" s="21">
        <v>8.2704646770090595E-2</v>
      </c>
      <c r="N13" s="21">
        <v>2.789769809572281E-2</v>
      </c>
      <c r="O13" s="21">
        <v>9.7488027292289794E-2</v>
      </c>
      <c r="P13" s="21">
        <v>2.6303967288567161E-2</v>
      </c>
      <c r="Q13" s="21">
        <v>6.2795735122651172E-2</v>
      </c>
      <c r="R13" s="21">
        <v>9.2855689863358848E-2</v>
      </c>
      <c r="S13" s="21">
        <v>6.5848291848721541E-2</v>
      </c>
      <c r="T13" s="21">
        <v>5.1615392405407211E-2</v>
      </c>
      <c r="U13" s="21">
        <v>7.5953334238591796E-2</v>
      </c>
      <c r="W13" s="21">
        <v>0</v>
      </c>
      <c r="X13" s="21">
        <v>9.038632150492841E-2</v>
      </c>
      <c r="Y13" s="21">
        <v>0</v>
      </c>
      <c r="Z13" s="21">
        <v>0.24851629125747779</v>
      </c>
      <c r="AA13" s="21">
        <v>4.2728894472321019E-2</v>
      </c>
      <c r="AB13" s="21">
        <v>8.9300123063122738E-2</v>
      </c>
      <c r="AC13" s="21">
        <v>0</v>
      </c>
      <c r="AD13" s="21">
        <v>8.5850209052207693E-2</v>
      </c>
      <c r="AE13" s="21">
        <v>0</v>
      </c>
      <c r="AG13" s="21">
        <v>9.1863280400083167E-2</v>
      </c>
      <c r="AH13" s="21">
        <v>7.6811421666435398E-2</v>
      </c>
      <c r="AI13" s="21">
        <v>5.4449433946795092E-2</v>
      </c>
      <c r="AJ13" s="21">
        <v>3.5055834876143478E-2</v>
      </c>
      <c r="AK13" s="21">
        <v>5.9144616213406477E-2</v>
      </c>
      <c r="AL13" s="21">
        <v>0.2230367668236205</v>
      </c>
      <c r="AM13" s="21">
        <v>0.15026082624255421</v>
      </c>
    </row>
    <row r="14" spans="2:41" ht="19" customHeight="1" x14ac:dyDescent="0.2">
      <c r="B14" s="23" t="s">
        <v>169</v>
      </c>
      <c r="C14" s="21">
        <v>9.9857958852784284E-2</v>
      </c>
      <c r="D14" s="21">
        <v>0.25578332160514139</v>
      </c>
      <c r="E14" s="21">
        <v>6.8566362902920064E-2</v>
      </c>
      <c r="F14" s="21">
        <v>0.120990500010525</v>
      </c>
      <c r="G14" s="21">
        <v>8.059513346310844E-2</v>
      </c>
      <c r="H14" s="21">
        <v>0.1056813394140967</v>
      </c>
      <c r="I14" s="21">
        <v>4.4384156976440062E-2</v>
      </c>
      <c r="K14" s="21">
        <v>8.5389758149565537E-2</v>
      </c>
      <c r="L14" s="21">
        <v>0.1083956216220445</v>
      </c>
      <c r="N14" s="21">
        <v>1.9737335144940461E-2</v>
      </c>
      <c r="O14" s="21">
        <v>0.16839269845156299</v>
      </c>
      <c r="P14" s="21">
        <v>6.0693038636132082E-2</v>
      </c>
      <c r="Q14" s="21">
        <v>0</v>
      </c>
      <c r="R14" s="21">
        <v>0</v>
      </c>
      <c r="S14" s="21">
        <v>6.1183484824925922E-2</v>
      </c>
      <c r="T14" s="21">
        <v>0.40450724028152768</v>
      </c>
      <c r="U14" s="21">
        <v>0.12389283276264799</v>
      </c>
      <c r="W14" s="21">
        <v>0</v>
      </c>
      <c r="X14" s="21">
        <v>0.14617164345146891</v>
      </c>
      <c r="Y14" s="21">
        <v>0</v>
      </c>
      <c r="Z14" s="21">
        <v>0</v>
      </c>
      <c r="AA14" s="21">
        <v>6.1069550318370081E-2</v>
      </c>
      <c r="AB14" s="21">
        <v>8.6680480234566926E-2</v>
      </c>
      <c r="AC14" s="21">
        <v>0.1133741477772359</v>
      </c>
      <c r="AD14" s="21">
        <v>0.33274761376223411</v>
      </c>
      <c r="AE14" s="21">
        <v>0</v>
      </c>
      <c r="AG14" s="21">
        <v>0.1019153178959346</v>
      </c>
      <c r="AH14" s="21">
        <v>0.1204662552454957</v>
      </c>
      <c r="AI14" s="21">
        <v>0.10884263356761301</v>
      </c>
      <c r="AJ14" s="21">
        <v>0.18591134041507129</v>
      </c>
      <c r="AK14" s="21">
        <v>2.3415390617641911E-2</v>
      </c>
      <c r="AL14" s="21">
        <v>0</v>
      </c>
      <c r="AM14" s="21">
        <v>4.5760088393802099E-2</v>
      </c>
    </row>
    <row r="15" spans="2:41" ht="19" customHeight="1" x14ac:dyDescent="0.2">
      <c r="B15" s="23" t="s">
        <v>170</v>
      </c>
      <c r="C15" s="21">
        <v>5.2641348250182129E-2</v>
      </c>
      <c r="D15" s="21">
        <v>0</v>
      </c>
      <c r="E15" s="21">
        <v>5.70273930027324E-2</v>
      </c>
      <c r="F15" s="21">
        <v>2.822324578599518E-2</v>
      </c>
      <c r="G15" s="21">
        <v>5.4396670332072232E-2</v>
      </c>
      <c r="H15" s="21">
        <v>0.1144602649431125</v>
      </c>
      <c r="I15" s="21">
        <v>4.7992551800527021E-2</v>
      </c>
      <c r="K15" s="21">
        <v>4.3473647561714693E-2</v>
      </c>
      <c r="L15" s="21">
        <v>6.1774681260740989E-2</v>
      </c>
      <c r="N15" s="21">
        <v>0</v>
      </c>
      <c r="O15" s="21">
        <v>7.8942113579946169E-2</v>
      </c>
      <c r="P15" s="21">
        <v>0.10595717703989831</v>
      </c>
      <c r="Q15" s="21">
        <v>9.8795999985537342E-2</v>
      </c>
      <c r="R15" s="21">
        <v>0</v>
      </c>
      <c r="S15" s="21">
        <v>6.9369907734421823E-2</v>
      </c>
      <c r="T15" s="21">
        <v>0</v>
      </c>
      <c r="U15" s="21">
        <v>2.744546204854879E-2</v>
      </c>
      <c r="W15" s="21">
        <v>0</v>
      </c>
      <c r="X15" s="21">
        <v>0.1282953131652908</v>
      </c>
      <c r="Y15" s="21">
        <v>2.7712672065504269E-2</v>
      </c>
      <c r="Z15" s="21">
        <v>3.6591184506389027E-2</v>
      </c>
      <c r="AA15" s="21">
        <v>3.5833915473171891E-2</v>
      </c>
      <c r="AB15" s="21">
        <v>6.5051326352087921E-2</v>
      </c>
      <c r="AC15" s="21">
        <v>0</v>
      </c>
      <c r="AD15" s="21">
        <v>1.5808569298311901E-2</v>
      </c>
      <c r="AE15" s="21">
        <v>0</v>
      </c>
      <c r="AG15" s="21">
        <v>2.6821971122452382E-2</v>
      </c>
      <c r="AH15" s="21">
        <v>1.6722782578373209E-2</v>
      </c>
      <c r="AI15" s="21">
        <v>0.10688707973932431</v>
      </c>
      <c r="AJ15" s="21">
        <v>7.8450487864472521E-2</v>
      </c>
      <c r="AK15" s="21">
        <v>5.5589575779377592E-2</v>
      </c>
      <c r="AL15" s="21">
        <v>0</v>
      </c>
      <c r="AM15" s="21">
        <v>0</v>
      </c>
    </row>
    <row r="16" spans="2:41" ht="19" customHeight="1" x14ac:dyDescent="0.2">
      <c r="B16" s="23" t="s">
        <v>171</v>
      </c>
      <c r="C16" s="21">
        <v>7.6406328949541871E-2</v>
      </c>
      <c r="D16" s="21">
        <v>0.20117299053806259</v>
      </c>
      <c r="E16" s="21">
        <v>5.7625519102613397E-2</v>
      </c>
      <c r="F16" s="21">
        <v>8.7734487794586414E-3</v>
      </c>
      <c r="G16" s="21">
        <v>6.4049967687722628E-2</v>
      </c>
      <c r="H16" s="21">
        <v>5.4100461869857508E-2</v>
      </c>
      <c r="I16" s="21">
        <v>0.10459094202654889</v>
      </c>
      <c r="K16" s="21">
        <v>8.6469794245336351E-2</v>
      </c>
      <c r="L16" s="21">
        <v>6.773220669357928E-2</v>
      </c>
      <c r="N16" s="21">
        <v>4.1736809322378568E-2</v>
      </c>
      <c r="O16" s="21">
        <v>8.6652056487119461E-2</v>
      </c>
      <c r="P16" s="21">
        <v>0.25959425462006908</v>
      </c>
      <c r="Q16" s="21">
        <v>0.13387172280540599</v>
      </c>
      <c r="R16" s="21">
        <v>4.3465398424423887E-2</v>
      </c>
      <c r="S16" s="21">
        <v>6.9739648153724021E-2</v>
      </c>
      <c r="T16" s="21">
        <v>0</v>
      </c>
      <c r="U16" s="21">
        <v>4.6889745572687012E-2</v>
      </c>
      <c r="W16" s="21">
        <v>0.14819743722189449</v>
      </c>
      <c r="X16" s="21">
        <v>9.352091429281921E-2</v>
      </c>
      <c r="Y16" s="21">
        <v>0.22343710744962619</v>
      </c>
      <c r="Z16" s="21">
        <v>5.5840174877812288E-2</v>
      </c>
      <c r="AA16" s="21">
        <v>8.5220113888366308E-3</v>
      </c>
      <c r="AB16" s="21">
        <v>6.4350298619727395E-2</v>
      </c>
      <c r="AC16" s="21">
        <v>7.8440970098389753E-2</v>
      </c>
      <c r="AD16" s="21">
        <v>8.7179730033825786E-2</v>
      </c>
      <c r="AE16" s="21">
        <v>0</v>
      </c>
      <c r="AG16" s="21">
        <v>7.100252606332895E-2</v>
      </c>
      <c r="AH16" s="21">
        <v>5.2431283875189652E-2</v>
      </c>
      <c r="AI16" s="21">
        <v>0.13075838302704501</v>
      </c>
      <c r="AJ16" s="21">
        <v>6.6729737988892909E-2</v>
      </c>
      <c r="AK16" s="21">
        <v>8.3419583604485079E-2</v>
      </c>
      <c r="AL16" s="21">
        <v>0</v>
      </c>
      <c r="AM16" s="21">
        <v>0</v>
      </c>
    </row>
    <row r="17" spans="2:39" ht="19" customHeight="1" x14ac:dyDescent="0.2">
      <c r="B17" s="23" t="s">
        <v>172</v>
      </c>
      <c r="C17" s="21">
        <v>3.3327355204728452E-2</v>
      </c>
      <c r="D17" s="21">
        <v>0</v>
      </c>
      <c r="E17" s="21">
        <v>1.3933980042436079E-2</v>
      </c>
      <c r="F17" s="21">
        <v>0.12530583571095369</v>
      </c>
      <c r="G17" s="21">
        <v>2.3690219897140478E-2</v>
      </c>
      <c r="H17" s="21">
        <v>7.9942573738120953E-3</v>
      </c>
      <c r="I17" s="21">
        <v>1.9684939986852518E-2</v>
      </c>
      <c r="K17" s="21">
        <v>3.4457353227074293E-2</v>
      </c>
      <c r="L17" s="21">
        <v>2.8575629192784509E-2</v>
      </c>
      <c r="N17" s="21">
        <v>1.8791780156333392E-2</v>
      </c>
      <c r="O17" s="21">
        <v>4.5138062086205077E-2</v>
      </c>
      <c r="P17" s="21">
        <v>4.453926870083879E-2</v>
      </c>
      <c r="Q17" s="21">
        <v>0.1495402850858894</v>
      </c>
      <c r="R17" s="21">
        <v>2.0059116133912661E-2</v>
      </c>
      <c r="S17" s="21">
        <v>1.333524207156225E-2</v>
      </c>
      <c r="T17" s="21">
        <v>0</v>
      </c>
      <c r="U17" s="21">
        <v>5.6036689715263141E-2</v>
      </c>
      <c r="W17" s="21">
        <v>2.4142888713004039E-2</v>
      </c>
      <c r="X17" s="21">
        <v>9.8272249885811222E-2</v>
      </c>
      <c r="Y17" s="21">
        <v>4.1602171534011259E-2</v>
      </c>
      <c r="Z17" s="21">
        <v>3.2127675544487477E-2</v>
      </c>
      <c r="AA17" s="21">
        <v>2.161624714993779E-2</v>
      </c>
      <c r="AB17" s="21">
        <v>1.447290714964016E-2</v>
      </c>
      <c r="AC17" s="21">
        <v>0</v>
      </c>
      <c r="AD17" s="21">
        <v>1.4576808412398921E-2</v>
      </c>
      <c r="AE17" s="21">
        <v>0</v>
      </c>
      <c r="AG17" s="21">
        <v>2.6136471609426899E-2</v>
      </c>
      <c r="AH17" s="21">
        <v>2.3313736445249349E-2</v>
      </c>
      <c r="AI17" s="21">
        <v>2.3327374864928131E-2</v>
      </c>
      <c r="AJ17" s="21">
        <v>5.2792312358197209E-2</v>
      </c>
      <c r="AK17" s="21">
        <v>2.5778030789179111E-2</v>
      </c>
      <c r="AL17" s="21">
        <v>0.35090186250455041</v>
      </c>
      <c r="AM17" s="21">
        <v>6.3876150284242927E-2</v>
      </c>
    </row>
    <row r="18" spans="2:39" ht="19" customHeight="1" x14ac:dyDescent="0.2">
      <c r="B18" s="23" t="s">
        <v>173</v>
      </c>
      <c r="C18" s="21">
        <v>3.5495396134061177E-2</v>
      </c>
      <c r="D18" s="21">
        <v>0</v>
      </c>
      <c r="E18" s="21">
        <v>6.6723682958160085E-2</v>
      </c>
      <c r="F18" s="21">
        <v>1.0226430486100521E-2</v>
      </c>
      <c r="G18" s="21">
        <v>3.8158408579377537E-2</v>
      </c>
      <c r="H18" s="21">
        <v>4.3112977957139427E-2</v>
      </c>
      <c r="I18" s="21">
        <v>4.0717033238398537E-2</v>
      </c>
      <c r="K18" s="21">
        <v>3.7535132150381519E-2</v>
      </c>
      <c r="L18" s="21">
        <v>3.3938797441132401E-2</v>
      </c>
      <c r="N18" s="21">
        <v>0</v>
      </c>
      <c r="O18" s="21">
        <v>2.8591813896652388E-2</v>
      </c>
      <c r="P18" s="21">
        <v>0.28116105796441432</v>
      </c>
      <c r="Q18" s="21">
        <v>0</v>
      </c>
      <c r="R18" s="21">
        <v>0</v>
      </c>
      <c r="S18" s="21">
        <v>3.5602659640381257E-2</v>
      </c>
      <c r="T18" s="21">
        <v>0</v>
      </c>
      <c r="U18" s="21">
        <v>0</v>
      </c>
      <c r="W18" s="21">
        <v>0</v>
      </c>
      <c r="X18" s="21">
        <v>1.495715775730872E-2</v>
      </c>
      <c r="Y18" s="21">
        <v>0.42766850686595231</v>
      </c>
      <c r="Z18" s="21">
        <v>0</v>
      </c>
      <c r="AA18" s="21">
        <v>0</v>
      </c>
      <c r="AB18" s="21">
        <v>3.8640017518265679E-2</v>
      </c>
      <c r="AC18" s="21">
        <v>0</v>
      </c>
      <c r="AD18" s="21">
        <v>0</v>
      </c>
      <c r="AE18" s="21">
        <v>0</v>
      </c>
      <c r="AG18" s="21">
        <v>5.0945708023269393E-2</v>
      </c>
      <c r="AH18" s="21">
        <v>2.093491877158981E-2</v>
      </c>
      <c r="AI18" s="21">
        <v>2.562573230064441E-2</v>
      </c>
      <c r="AJ18" s="21">
        <v>0.12135802395751979</v>
      </c>
      <c r="AK18" s="21">
        <v>0</v>
      </c>
      <c r="AL18" s="21">
        <v>0</v>
      </c>
      <c r="AM18" s="21">
        <v>0</v>
      </c>
    </row>
    <row r="19" spans="2:39" ht="46" customHeight="1" x14ac:dyDescent="0.2">
      <c r="B19" s="23" t="s">
        <v>179</v>
      </c>
      <c r="C19" s="21">
        <v>2.476431543272941E-2</v>
      </c>
      <c r="D19" s="21">
        <v>5.0260594486534312E-2</v>
      </c>
      <c r="E19" s="21">
        <v>2.8428560706853751E-2</v>
      </c>
      <c r="F19" s="21">
        <v>1.8585701333873331E-2</v>
      </c>
      <c r="G19" s="21">
        <v>3.4635650105864391E-2</v>
      </c>
      <c r="H19" s="21">
        <v>2.6396153467965689E-2</v>
      </c>
      <c r="I19" s="21">
        <v>7.4707067372707624E-3</v>
      </c>
      <c r="K19" s="21">
        <v>1.7378434334261589E-2</v>
      </c>
      <c r="L19" s="21">
        <v>3.1944774824989121E-2</v>
      </c>
      <c r="N19" s="21">
        <v>0</v>
      </c>
      <c r="O19" s="21">
        <v>1.2735532553968349E-2</v>
      </c>
      <c r="P19" s="21">
        <v>0.16705841432955851</v>
      </c>
      <c r="Q19" s="21">
        <v>0</v>
      </c>
      <c r="R19" s="21">
        <v>1.041395365210071E-2</v>
      </c>
      <c r="S19" s="21">
        <v>5.1057620880372153E-3</v>
      </c>
      <c r="T19" s="21">
        <v>0.1561532993281296</v>
      </c>
      <c r="U19" s="21">
        <v>1.2255915830471651E-2</v>
      </c>
      <c r="W19" s="21">
        <v>0</v>
      </c>
      <c r="X19" s="21">
        <v>0</v>
      </c>
      <c r="Y19" s="21">
        <v>0.15319371035042559</v>
      </c>
      <c r="Z19" s="21">
        <v>0</v>
      </c>
      <c r="AA19" s="21">
        <v>2.595583701513764E-2</v>
      </c>
      <c r="AB19" s="21">
        <v>0</v>
      </c>
      <c r="AC19" s="21">
        <v>0</v>
      </c>
      <c r="AD19" s="21">
        <v>0.1214086125838362</v>
      </c>
      <c r="AE19" s="21">
        <v>8.2352348002887502E-2</v>
      </c>
      <c r="AG19" s="21">
        <v>1.4788887040981359E-2</v>
      </c>
      <c r="AH19" s="21">
        <v>4.7855472551172791E-3</v>
      </c>
      <c r="AI19" s="21">
        <v>4.8590258366343793E-2</v>
      </c>
      <c r="AJ19" s="21">
        <v>1.0399406805686399E-2</v>
      </c>
      <c r="AK19" s="21">
        <v>0</v>
      </c>
      <c r="AL19" s="21">
        <v>0</v>
      </c>
      <c r="AM19" s="21">
        <v>0.13732785226537</v>
      </c>
    </row>
    <row r="21" spans="2:39" x14ac:dyDescent="0.2">
      <c r="B21" t="s">
        <v>267</v>
      </c>
    </row>
    <row r="22" spans="2:39" x14ac:dyDescent="0.2">
      <c r="B22" t="s">
        <v>11</v>
      </c>
    </row>
    <row r="24" spans="2:39" x14ac:dyDescent="0.2">
      <c r="B24"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O24"/>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46" customHeight="1" x14ac:dyDescent="0.2">
      <c r="B9" s="23" t="s">
        <v>178</v>
      </c>
      <c r="C9" s="21">
        <v>0.50890389778449585</v>
      </c>
      <c r="D9" s="21">
        <v>0.33799292477319021</v>
      </c>
      <c r="E9" s="21">
        <v>0.36432318266224373</v>
      </c>
      <c r="F9" s="21">
        <v>0.52499456931979649</v>
      </c>
      <c r="G9" s="21">
        <v>0.62522490116611251</v>
      </c>
      <c r="H9" s="21">
        <v>0.50759996155689846</v>
      </c>
      <c r="I9" s="21">
        <v>0.60366896541291781</v>
      </c>
      <c r="K9" s="21">
        <v>0.45739210341075409</v>
      </c>
      <c r="L9" s="21">
        <v>0.55834220613247421</v>
      </c>
      <c r="N9" s="21">
        <v>0.32367562456502358</v>
      </c>
      <c r="O9" s="21">
        <v>0.54464300562723189</v>
      </c>
      <c r="P9" s="21">
        <v>0.59435091845200905</v>
      </c>
      <c r="Q9" s="21">
        <v>0.74053680694929147</v>
      </c>
      <c r="R9" s="21">
        <v>2.1351661495549162E-2</v>
      </c>
      <c r="S9" s="21">
        <v>0.65964307886554974</v>
      </c>
      <c r="T9" s="21">
        <v>0.3467478931561489</v>
      </c>
      <c r="U9" s="21">
        <v>0.57388056975044965</v>
      </c>
      <c r="W9" s="21">
        <v>0.46317170404167762</v>
      </c>
      <c r="X9" s="21">
        <v>0.62245624394894594</v>
      </c>
      <c r="Y9" s="21">
        <v>0.55504803110649592</v>
      </c>
      <c r="Z9" s="21">
        <v>0.81226320020264409</v>
      </c>
      <c r="AA9" s="21">
        <v>1.3202685557692721E-2</v>
      </c>
      <c r="AB9" s="21">
        <v>0.66575846601592858</v>
      </c>
      <c r="AC9" s="21">
        <v>0.63904971394543331</v>
      </c>
      <c r="AD9" s="21">
        <v>0.37050473753664193</v>
      </c>
      <c r="AE9" s="21">
        <v>0.49825235310233851</v>
      </c>
      <c r="AG9" s="21">
        <v>0.52103983074934834</v>
      </c>
      <c r="AH9" s="21">
        <v>0.44502244926965828</v>
      </c>
      <c r="AI9" s="21">
        <v>0.56083177765721892</v>
      </c>
      <c r="AJ9" s="21">
        <v>0.53688264634419436</v>
      </c>
      <c r="AK9" s="21">
        <v>0.52316066963920971</v>
      </c>
      <c r="AL9" s="21">
        <v>0</v>
      </c>
      <c r="AM9" s="21">
        <v>0.46819861227198473</v>
      </c>
    </row>
    <row r="10" spans="2:41" ht="19" customHeight="1" x14ac:dyDescent="0.2">
      <c r="B10" s="23" t="s">
        <v>165</v>
      </c>
      <c r="C10" s="21">
        <v>3.9373641922287442E-2</v>
      </c>
      <c r="D10" s="21">
        <v>0</v>
      </c>
      <c r="E10" s="21">
        <v>5.5744354250627778E-2</v>
      </c>
      <c r="F10" s="21">
        <v>3.7114751536440248E-2</v>
      </c>
      <c r="G10" s="21">
        <v>3.2583164459215622E-2</v>
      </c>
      <c r="H10" s="21">
        <v>6.4143578147968963E-2</v>
      </c>
      <c r="I10" s="21">
        <v>3.4898158229111097E-2</v>
      </c>
      <c r="K10" s="21">
        <v>4.884237048798392E-2</v>
      </c>
      <c r="L10" s="21">
        <v>3.0884624566063092E-2</v>
      </c>
      <c r="N10" s="21">
        <v>0.12071741744498971</v>
      </c>
      <c r="O10" s="21">
        <v>2.2158383034141658E-2</v>
      </c>
      <c r="P10" s="21">
        <v>7.6374411009066306E-2</v>
      </c>
      <c r="Q10" s="21">
        <v>0</v>
      </c>
      <c r="R10" s="21">
        <v>0</v>
      </c>
      <c r="S10" s="21">
        <v>5.5534433506189661E-2</v>
      </c>
      <c r="T10" s="21">
        <v>0</v>
      </c>
      <c r="U10" s="21">
        <v>1.5068245119468259E-2</v>
      </c>
      <c r="W10" s="21">
        <v>0.17137832599712841</v>
      </c>
      <c r="X10" s="21">
        <v>1.5106879209427691E-2</v>
      </c>
      <c r="Y10" s="21">
        <v>3.4117134557642613E-2</v>
      </c>
      <c r="Z10" s="21">
        <v>2.787751497001062E-2</v>
      </c>
      <c r="AA10" s="21">
        <v>0</v>
      </c>
      <c r="AB10" s="21">
        <v>5.9697502133612898E-2</v>
      </c>
      <c r="AC10" s="21">
        <v>2.0672086053532799E-2</v>
      </c>
      <c r="AD10" s="21">
        <v>0</v>
      </c>
      <c r="AE10" s="21">
        <v>0.157530609980993</v>
      </c>
      <c r="AG10" s="21">
        <v>3.8438227942793099E-2</v>
      </c>
      <c r="AH10" s="21">
        <v>5.3669756321549737E-2</v>
      </c>
      <c r="AI10" s="21">
        <v>5.2562332998066542E-2</v>
      </c>
      <c r="AJ10" s="21">
        <v>0</v>
      </c>
      <c r="AK10" s="21">
        <v>5.3623362084947217E-2</v>
      </c>
      <c r="AL10" s="21">
        <v>0</v>
      </c>
      <c r="AM10" s="21">
        <v>0</v>
      </c>
    </row>
    <row r="11" spans="2:41" ht="19" customHeight="1" x14ac:dyDescent="0.2">
      <c r="B11" s="23" t="s">
        <v>166</v>
      </c>
      <c r="C11" s="21">
        <v>4.1519889700757762E-2</v>
      </c>
      <c r="D11" s="21">
        <v>8.0143197555750514E-2</v>
      </c>
      <c r="E11" s="21">
        <v>7.0831868373073897E-2</v>
      </c>
      <c r="F11" s="21">
        <v>3.9070940912319337E-2</v>
      </c>
      <c r="G11" s="21">
        <v>1.535322521746587E-2</v>
      </c>
      <c r="H11" s="21">
        <v>3.4516199236429651E-2</v>
      </c>
      <c r="I11" s="21">
        <v>2.65150248792764E-2</v>
      </c>
      <c r="K11" s="21">
        <v>5.706508932490497E-2</v>
      </c>
      <c r="L11" s="21">
        <v>2.13049129872869E-2</v>
      </c>
      <c r="N11" s="21">
        <v>3.7583560312666783E-2</v>
      </c>
      <c r="O11" s="21">
        <v>0.1007948136442276</v>
      </c>
      <c r="P11" s="21">
        <v>0</v>
      </c>
      <c r="Q11" s="21">
        <v>0</v>
      </c>
      <c r="R11" s="21">
        <v>0</v>
      </c>
      <c r="S11" s="21">
        <v>2.7996719461861368E-2</v>
      </c>
      <c r="T11" s="21">
        <v>7.4689275744037331E-2</v>
      </c>
      <c r="U11" s="21">
        <v>1.349656024533534E-2</v>
      </c>
      <c r="W11" s="21">
        <v>0.1096838765492853</v>
      </c>
      <c r="X11" s="21">
        <v>7.3875131357490409E-2</v>
      </c>
      <c r="Y11" s="21">
        <v>5.5344636565042842E-2</v>
      </c>
      <c r="Z11" s="21">
        <v>0</v>
      </c>
      <c r="AA11" s="21">
        <v>1.7775139977998719E-2</v>
      </c>
      <c r="AB11" s="21">
        <v>2.0006289591082409E-2</v>
      </c>
      <c r="AC11" s="21">
        <v>0</v>
      </c>
      <c r="AD11" s="21">
        <v>9.8000483995057744E-2</v>
      </c>
      <c r="AE11" s="21">
        <v>0</v>
      </c>
      <c r="AG11" s="21">
        <v>4.1824984386930317E-2</v>
      </c>
      <c r="AH11" s="21">
        <v>3.051819266685557E-2</v>
      </c>
      <c r="AI11" s="21">
        <v>2.8146345200237139E-2</v>
      </c>
      <c r="AJ11" s="21">
        <v>4.8396261503530241E-2</v>
      </c>
      <c r="AK11" s="21">
        <v>5.6534403410683727E-2</v>
      </c>
      <c r="AL11" s="21">
        <v>0</v>
      </c>
      <c r="AM11" s="21">
        <v>6.6352920189235942E-2</v>
      </c>
    </row>
    <row r="12" spans="2:41" ht="19" customHeight="1" x14ac:dyDescent="0.2">
      <c r="B12" s="23" t="s">
        <v>167</v>
      </c>
      <c r="C12" s="21">
        <v>3.4547696821503472E-2</v>
      </c>
      <c r="D12" s="21">
        <v>0</v>
      </c>
      <c r="E12" s="21">
        <v>4.1496613795432263E-2</v>
      </c>
      <c r="F12" s="21">
        <v>3.2289139915878798E-2</v>
      </c>
      <c r="G12" s="21">
        <v>5.5631375313353618E-2</v>
      </c>
      <c r="H12" s="21">
        <v>3.5919752258789669E-2</v>
      </c>
      <c r="I12" s="21">
        <v>3.238976309430195E-2</v>
      </c>
      <c r="K12" s="21">
        <v>2.5570667180696709E-2</v>
      </c>
      <c r="L12" s="21">
        <v>4.3319856033823233E-2</v>
      </c>
      <c r="N12" s="21">
        <v>6.2309336855577727E-2</v>
      </c>
      <c r="O12" s="21">
        <v>2.6031914792267099E-2</v>
      </c>
      <c r="P12" s="21">
        <v>0.12736796190653779</v>
      </c>
      <c r="Q12" s="21">
        <v>6.2795735122651172E-2</v>
      </c>
      <c r="R12" s="21">
        <v>1.041395365210071E-2</v>
      </c>
      <c r="S12" s="21">
        <v>3.011355908601555E-2</v>
      </c>
      <c r="T12" s="21">
        <v>0</v>
      </c>
      <c r="U12" s="21">
        <v>2.1127091216710879E-2</v>
      </c>
      <c r="W12" s="21">
        <v>0</v>
      </c>
      <c r="X12" s="21">
        <v>3.9753807343406687E-2</v>
      </c>
      <c r="Y12" s="21">
        <v>0</v>
      </c>
      <c r="Z12" s="21">
        <v>2.325772632924037E-2</v>
      </c>
      <c r="AA12" s="21">
        <v>1.9904894410642689E-2</v>
      </c>
      <c r="AB12" s="21">
        <v>2.4363973473516369E-2</v>
      </c>
      <c r="AC12" s="21">
        <v>0</v>
      </c>
      <c r="AD12" s="21">
        <v>0.1188806304455941</v>
      </c>
      <c r="AE12" s="21">
        <v>0.2469125810461418</v>
      </c>
      <c r="AG12" s="21">
        <v>5.7645857598389402E-2</v>
      </c>
      <c r="AH12" s="21">
        <v>4.7232489018228213E-2</v>
      </c>
      <c r="AI12" s="21">
        <v>2.7722169280261329E-2</v>
      </c>
      <c r="AJ12" s="21">
        <v>0</v>
      </c>
      <c r="AK12" s="21">
        <v>2.8897618611671221E-2</v>
      </c>
      <c r="AL12" s="21">
        <v>0.35090186250455041</v>
      </c>
      <c r="AM12" s="21">
        <v>1.542381490638718E-2</v>
      </c>
    </row>
    <row r="13" spans="2:41" ht="19" customHeight="1" x14ac:dyDescent="0.2">
      <c r="B13" s="23" t="s">
        <v>168</v>
      </c>
      <c r="C13" s="21">
        <v>2.7931475183601451E-2</v>
      </c>
      <c r="D13" s="21">
        <v>6.1368896230282161E-2</v>
      </c>
      <c r="E13" s="21">
        <v>2.282361794054126E-2</v>
      </c>
      <c r="F13" s="21">
        <v>1.257305968752198E-2</v>
      </c>
      <c r="G13" s="21">
        <v>3.5255121392154261E-2</v>
      </c>
      <c r="H13" s="21">
        <v>3.586813664124805E-2</v>
      </c>
      <c r="I13" s="21">
        <v>1.7225102210610001E-2</v>
      </c>
      <c r="K13" s="21">
        <v>1.199372535063444E-2</v>
      </c>
      <c r="L13" s="21">
        <v>4.3169041247730758E-2</v>
      </c>
      <c r="N13" s="21">
        <v>7.3720422029057986E-2</v>
      </c>
      <c r="O13" s="21">
        <v>0</v>
      </c>
      <c r="P13" s="21">
        <v>0</v>
      </c>
      <c r="Q13" s="21">
        <v>0</v>
      </c>
      <c r="R13" s="21">
        <v>5.8589224895525573E-2</v>
      </c>
      <c r="S13" s="21">
        <v>4.0044161177766713E-2</v>
      </c>
      <c r="T13" s="21">
        <v>0</v>
      </c>
      <c r="U13" s="21">
        <v>2.742542089497212E-2</v>
      </c>
      <c r="W13" s="21">
        <v>0</v>
      </c>
      <c r="X13" s="21">
        <v>9.3851274939590924E-3</v>
      </c>
      <c r="Y13" s="21">
        <v>0.1679880032684917</v>
      </c>
      <c r="Z13" s="21">
        <v>0</v>
      </c>
      <c r="AA13" s="21">
        <v>0</v>
      </c>
      <c r="AB13" s="21">
        <v>2.70303154475698E-2</v>
      </c>
      <c r="AC13" s="21">
        <v>0</v>
      </c>
      <c r="AD13" s="21">
        <v>0.11551731735922011</v>
      </c>
      <c r="AE13" s="21">
        <v>0</v>
      </c>
      <c r="AG13" s="21">
        <v>5.0680004673590268E-2</v>
      </c>
      <c r="AH13" s="21">
        <v>1.021984069589725E-2</v>
      </c>
      <c r="AI13" s="21">
        <v>3.4394968294947252E-2</v>
      </c>
      <c r="AJ13" s="21">
        <v>1.0399406805686399E-2</v>
      </c>
      <c r="AK13" s="21">
        <v>2.1685882448859311E-2</v>
      </c>
      <c r="AL13" s="21">
        <v>0</v>
      </c>
      <c r="AM13" s="21">
        <v>6.3876150284242927E-2</v>
      </c>
    </row>
    <row r="14" spans="2:41" ht="19" customHeight="1" x14ac:dyDescent="0.2">
      <c r="B14" s="23" t="s">
        <v>169</v>
      </c>
      <c r="C14" s="21">
        <v>6.9207586226407491E-2</v>
      </c>
      <c r="D14" s="21">
        <v>0.16575382293224461</v>
      </c>
      <c r="E14" s="21">
        <v>4.8032869378408352E-2</v>
      </c>
      <c r="F14" s="21">
        <v>6.8232517285069544E-2</v>
      </c>
      <c r="G14" s="21">
        <v>3.6389680871388941E-2</v>
      </c>
      <c r="H14" s="21">
        <v>8.367081711863418E-2</v>
      </c>
      <c r="I14" s="21">
        <v>5.2404058605752389E-2</v>
      </c>
      <c r="K14" s="21">
        <v>6.1775104898961881E-2</v>
      </c>
      <c r="L14" s="21">
        <v>7.6879423056927826E-2</v>
      </c>
      <c r="N14" s="21">
        <v>2.3259031705747009E-2</v>
      </c>
      <c r="O14" s="21">
        <v>0.10139195751823039</v>
      </c>
      <c r="P14" s="21">
        <v>4.1538049519975591E-2</v>
      </c>
      <c r="Q14" s="21">
        <v>6.2795735122651172E-2</v>
      </c>
      <c r="R14" s="21">
        <v>1.3781976525952609E-2</v>
      </c>
      <c r="S14" s="21">
        <v>3.3941886652786232E-2</v>
      </c>
      <c r="T14" s="21">
        <v>0.38143335694289759</v>
      </c>
      <c r="U14" s="21">
        <v>7.4268556619323578E-2</v>
      </c>
      <c r="W14" s="21">
        <v>2.9882225599304209E-2</v>
      </c>
      <c r="X14" s="21">
        <v>0.1087266393519198</v>
      </c>
      <c r="Y14" s="21">
        <v>5.1216529418783241E-2</v>
      </c>
      <c r="Z14" s="21">
        <v>3.3330197586408442E-2</v>
      </c>
      <c r="AA14" s="21">
        <v>3.8715833490671002E-2</v>
      </c>
      <c r="AB14" s="21">
        <v>4.1118175138100482E-2</v>
      </c>
      <c r="AC14" s="21">
        <v>0.10649256031356211</v>
      </c>
      <c r="AD14" s="21">
        <v>0.17170619905700921</v>
      </c>
      <c r="AE14" s="21">
        <v>0</v>
      </c>
      <c r="AG14" s="21">
        <v>5.6551890506091038E-2</v>
      </c>
      <c r="AH14" s="21">
        <v>0.14221801142086471</v>
      </c>
      <c r="AI14" s="21">
        <v>3.9141368144839109E-2</v>
      </c>
      <c r="AJ14" s="21">
        <v>9.2497553311278541E-2</v>
      </c>
      <c r="AK14" s="21">
        <v>2.0543472329471211E-2</v>
      </c>
      <c r="AL14" s="21">
        <v>0.2230367668236205</v>
      </c>
      <c r="AM14" s="21">
        <v>3.7494499428702047E-2</v>
      </c>
    </row>
    <row r="15" spans="2:41" ht="19" customHeight="1" x14ac:dyDescent="0.2">
      <c r="B15" s="23" t="s">
        <v>170</v>
      </c>
      <c r="C15" s="21">
        <v>3.8292023669081313E-2</v>
      </c>
      <c r="D15" s="21">
        <v>0.17571246761002671</v>
      </c>
      <c r="E15" s="21">
        <v>4.5674548642027253E-2</v>
      </c>
      <c r="F15" s="21">
        <v>2.5044101266641521E-2</v>
      </c>
      <c r="G15" s="21">
        <v>1.1564901495013781E-2</v>
      </c>
      <c r="H15" s="21">
        <v>3.4186906285641597E-2</v>
      </c>
      <c r="I15" s="21">
        <v>0</v>
      </c>
      <c r="K15" s="21">
        <v>3.456871834268848E-2</v>
      </c>
      <c r="L15" s="21">
        <v>4.2171720729533353E-2</v>
      </c>
      <c r="N15" s="21">
        <v>1.8917978346105261E-2</v>
      </c>
      <c r="O15" s="21">
        <v>3.3352705055822468E-2</v>
      </c>
      <c r="P15" s="21">
        <v>0</v>
      </c>
      <c r="Q15" s="21">
        <v>0</v>
      </c>
      <c r="R15" s="21">
        <v>0</v>
      </c>
      <c r="S15" s="21">
        <v>5.2010797378944262E-2</v>
      </c>
      <c r="T15" s="21">
        <v>0</v>
      </c>
      <c r="U15" s="21">
        <v>9.2666507265188963E-2</v>
      </c>
      <c r="W15" s="21">
        <v>0</v>
      </c>
      <c r="X15" s="21">
        <v>3.4516802497029091E-2</v>
      </c>
      <c r="Y15" s="21">
        <v>0</v>
      </c>
      <c r="Z15" s="21">
        <v>0.1032713609116965</v>
      </c>
      <c r="AA15" s="21">
        <v>1.049762859088379E-2</v>
      </c>
      <c r="AB15" s="21">
        <v>5.6447977262404657E-2</v>
      </c>
      <c r="AC15" s="21">
        <v>7.8440970098389753E-2</v>
      </c>
      <c r="AD15" s="21">
        <v>1.9302486544946248E-2</v>
      </c>
      <c r="AE15" s="21">
        <v>0</v>
      </c>
      <c r="AG15" s="21">
        <v>2.331594657127609E-2</v>
      </c>
      <c r="AH15" s="21">
        <v>7.9567587224579524E-3</v>
      </c>
      <c r="AI15" s="21">
        <v>3.016319932446461E-2</v>
      </c>
      <c r="AJ15" s="21">
        <v>1.372776055080225E-2</v>
      </c>
      <c r="AK15" s="21">
        <v>9.3421435274463602E-2</v>
      </c>
      <c r="AL15" s="21">
        <v>0</v>
      </c>
      <c r="AM15" s="21">
        <v>9.7982801364715391E-2</v>
      </c>
    </row>
    <row r="16" spans="2:41" ht="19" customHeight="1" x14ac:dyDescent="0.2">
      <c r="B16" s="23" t="s">
        <v>171</v>
      </c>
      <c r="C16" s="21">
        <v>5.1127782676313502E-2</v>
      </c>
      <c r="D16" s="21">
        <v>0</v>
      </c>
      <c r="E16" s="21">
        <v>9.4170739182534852E-2</v>
      </c>
      <c r="F16" s="21">
        <v>5.6754910046102752E-2</v>
      </c>
      <c r="G16" s="21">
        <v>6.1017856916535947E-2</v>
      </c>
      <c r="H16" s="21">
        <v>5.8462381274202002E-2</v>
      </c>
      <c r="I16" s="21">
        <v>2.839287970944088E-2</v>
      </c>
      <c r="K16" s="21">
        <v>6.954320626936461E-2</v>
      </c>
      <c r="L16" s="21">
        <v>3.4361439729046907E-2</v>
      </c>
      <c r="N16" s="21">
        <v>5.3820328312599558E-2</v>
      </c>
      <c r="O16" s="21">
        <v>1.7796593113708559E-2</v>
      </c>
      <c r="P16" s="21">
        <v>0.1301474124689691</v>
      </c>
      <c r="Q16" s="21">
        <v>0</v>
      </c>
      <c r="R16" s="21">
        <v>0.13141096479369979</v>
      </c>
      <c r="S16" s="21">
        <v>4.2003582567337661E-2</v>
      </c>
      <c r="T16" s="21">
        <v>0</v>
      </c>
      <c r="U16" s="21">
        <v>5.6738306102093933E-2</v>
      </c>
      <c r="W16" s="21">
        <v>0.1078617626983427</v>
      </c>
      <c r="X16" s="21">
        <v>1.1220804798555251E-2</v>
      </c>
      <c r="Y16" s="21">
        <v>0.13628566508354381</v>
      </c>
      <c r="Z16" s="21">
        <v>0</v>
      </c>
      <c r="AA16" s="21">
        <v>0.108430964038148</v>
      </c>
      <c r="AB16" s="21">
        <v>3.7613699188691188E-2</v>
      </c>
      <c r="AC16" s="21">
        <v>2.050269020325839E-2</v>
      </c>
      <c r="AD16" s="21">
        <v>3.2644154429856527E-2</v>
      </c>
      <c r="AE16" s="21">
        <v>9.7304455870526746E-2</v>
      </c>
      <c r="AG16" s="21">
        <v>5.660635284261014E-2</v>
      </c>
      <c r="AH16" s="21">
        <v>5.8825743782401407E-2</v>
      </c>
      <c r="AI16" s="21">
        <v>8.0526896752285568E-2</v>
      </c>
      <c r="AJ16" s="21">
        <v>4.0757875977948561E-2</v>
      </c>
      <c r="AK16" s="21">
        <v>2.0359425612676629E-2</v>
      </c>
      <c r="AL16" s="21">
        <v>0</v>
      </c>
      <c r="AM16" s="21">
        <v>3.1623347467534861E-2</v>
      </c>
    </row>
    <row r="17" spans="2:39" ht="19" customHeight="1" x14ac:dyDescent="0.2">
      <c r="B17" s="23" t="s">
        <v>172</v>
      </c>
      <c r="C17" s="21">
        <v>5.7803380575286903E-2</v>
      </c>
      <c r="D17" s="21">
        <v>7.7285501298835449E-2</v>
      </c>
      <c r="E17" s="21">
        <v>0.11399797190141189</v>
      </c>
      <c r="F17" s="21">
        <v>9.1774881365742786E-2</v>
      </c>
      <c r="G17" s="21">
        <v>0</v>
      </c>
      <c r="H17" s="21">
        <v>1.9667796655320358E-2</v>
      </c>
      <c r="I17" s="21">
        <v>4.7848760450305498E-2</v>
      </c>
      <c r="K17" s="21">
        <v>7.7581045217369068E-2</v>
      </c>
      <c r="L17" s="21">
        <v>3.9825928329855098E-2</v>
      </c>
      <c r="N17" s="21">
        <v>9.2840512416875548E-2</v>
      </c>
      <c r="O17" s="21">
        <v>7.2830915106678995E-2</v>
      </c>
      <c r="P17" s="21">
        <v>3.0221246643442182E-2</v>
      </c>
      <c r="Q17" s="21">
        <v>0.13387172280540599</v>
      </c>
      <c r="R17" s="21">
        <v>0.1418053930617249</v>
      </c>
      <c r="S17" s="21">
        <v>2.298745300108497E-2</v>
      </c>
      <c r="T17" s="21">
        <v>4.0976174828786668E-2</v>
      </c>
      <c r="U17" s="21">
        <v>2.5243695742093949E-2</v>
      </c>
      <c r="W17" s="21">
        <v>4.2496131723907198E-2</v>
      </c>
      <c r="X17" s="21">
        <v>5.3321479933772183E-2</v>
      </c>
      <c r="Y17" s="21">
        <v>0</v>
      </c>
      <c r="Z17" s="21">
        <v>0</v>
      </c>
      <c r="AA17" s="21">
        <v>0.16512037168113261</v>
      </c>
      <c r="AB17" s="21">
        <v>3.5957600251477109E-2</v>
      </c>
      <c r="AC17" s="21">
        <v>9.6440590911428509E-2</v>
      </c>
      <c r="AD17" s="21">
        <v>0</v>
      </c>
      <c r="AE17" s="21">
        <v>0</v>
      </c>
      <c r="AG17" s="21">
        <v>3.8317687749196319E-2</v>
      </c>
      <c r="AH17" s="21">
        <v>5.3679729288834313E-2</v>
      </c>
      <c r="AI17" s="21">
        <v>1.7939039514473679E-2</v>
      </c>
      <c r="AJ17" s="21">
        <v>0.1063473998551453</v>
      </c>
      <c r="AK17" s="21">
        <v>8.1714402157111538E-2</v>
      </c>
      <c r="AL17" s="21">
        <v>0.42606137067182909</v>
      </c>
      <c r="AM17" s="21">
        <v>4.257538554198189E-2</v>
      </c>
    </row>
    <row r="18" spans="2:39" ht="19" customHeight="1" x14ac:dyDescent="0.2">
      <c r="B18" s="23" t="s">
        <v>173</v>
      </c>
      <c r="C18" s="21">
        <v>1.5001427800760581E-2</v>
      </c>
      <c r="D18" s="21">
        <v>0</v>
      </c>
      <c r="E18" s="21">
        <v>3.3654365371147278E-2</v>
      </c>
      <c r="F18" s="21">
        <v>1.0226430486100521E-2</v>
      </c>
      <c r="G18" s="21">
        <v>1.6082982377601081E-2</v>
      </c>
      <c r="H18" s="21">
        <v>1.3596805219698371E-2</v>
      </c>
      <c r="I18" s="21">
        <v>1.225157045546248E-2</v>
      </c>
      <c r="K18" s="21">
        <v>2.26398892749692E-2</v>
      </c>
      <c r="L18" s="21">
        <v>7.9844765585468103E-3</v>
      </c>
      <c r="N18" s="21">
        <v>0</v>
      </c>
      <c r="O18" s="21">
        <v>2.3142034415184469E-2</v>
      </c>
      <c r="P18" s="21">
        <v>0</v>
      </c>
      <c r="Q18" s="21">
        <v>0</v>
      </c>
      <c r="R18" s="21">
        <v>5.8862298672349857E-2</v>
      </c>
      <c r="S18" s="21">
        <v>1.167662527584518E-2</v>
      </c>
      <c r="T18" s="21">
        <v>0</v>
      </c>
      <c r="U18" s="21">
        <v>0</v>
      </c>
      <c r="W18" s="21">
        <v>0</v>
      </c>
      <c r="X18" s="21">
        <v>0</v>
      </c>
      <c r="Y18" s="21">
        <v>0</v>
      </c>
      <c r="Z18" s="21">
        <v>0</v>
      </c>
      <c r="AA18" s="21">
        <v>7.1860939219550224E-2</v>
      </c>
      <c r="AB18" s="21">
        <v>1.267278933007405E-2</v>
      </c>
      <c r="AC18" s="21">
        <v>0</v>
      </c>
      <c r="AD18" s="21">
        <v>0</v>
      </c>
      <c r="AE18" s="21">
        <v>0</v>
      </c>
      <c r="AG18" s="21">
        <v>3.4931345231713588E-2</v>
      </c>
      <c r="AH18" s="21">
        <v>2.4033228694745268E-2</v>
      </c>
      <c r="AI18" s="21">
        <v>0</v>
      </c>
      <c r="AJ18" s="21">
        <v>0</v>
      </c>
      <c r="AK18" s="21">
        <v>2.1458970356465091E-2</v>
      </c>
      <c r="AL18" s="21">
        <v>0</v>
      </c>
      <c r="AM18" s="21">
        <v>0</v>
      </c>
    </row>
    <row r="19" spans="2:39" ht="46" customHeight="1" x14ac:dyDescent="0.2">
      <c r="B19" s="23" t="s">
        <v>179</v>
      </c>
      <c r="C19" s="21">
        <v>0.1162911976395042</v>
      </c>
      <c r="D19" s="21">
        <v>0.1017431895996702</v>
      </c>
      <c r="E19" s="21">
        <v>0.10924986850255181</v>
      </c>
      <c r="F19" s="21">
        <v>0.1019246981783857</v>
      </c>
      <c r="G19" s="21">
        <v>0.1108967907911584</v>
      </c>
      <c r="H19" s="21">
        <v>0.11236766560516891</v>
      </c>
      <c r="I19" s="21">
        <v>0.14440571695282151</v>
      </c>
      <c r="K19" s="21">
        <v>0.13302808024167251</v>
      </c>
      <c r="L19" s="21">
        <v>0.1017563706287118</v>
      </c>
      <c r="N19" s="21">
        <v>0.1931557880113568</v>
      </c>
      <c r="O19" s="21">
        <v>5.7857677692506791E-2</v>
      </c>
      <c r="P19" s="21">
        <v>0</v>
      </c>
      <c r="Q19" s="21">
        <v>0</v>
      </c>
      <c r="R19" s="21">
        <v>0.56378452690309744</v>
      </c>
      <c r="S19" s="21">
        <v>2.404770302661868E-2</v>
      </c>
      <c r="T19" s="21">
        <v>0.1561532993281296</v>
      </c>
      <c r="U19" s="21">
        <v>0.1000850470443633</v>
      </c>
      <c r="W19" s="21">
        <v>7.5525973390354828E-2</v>
      </c>
      <c r="X19" s="21">
        <v>3.1637084065493891E-2</v>
      </c>
      <c r="Y19" s="21">
        <v>0</v>
      </c>
      <c r="Z19" s="21">
        <v>0</v>
      </c>
      <c r="AA19" s="21">
        <v>0.5544915430332803</v>
      </c>
      <c r="AB19" s="21">
        <v>1.9333212167542631E-2</v>
      </c>
      <c r="AC19" s="21">
        <v>3.8401388474394997E-2</v>
      </c>
      <c r="AD19" s="21">
        <v>7.34439906316742E-2</v>
      </c>
      <c r="AE19" s="21">
        <v>0</v>
      </c>
      <c r="AG19" s="21">
        <v>8.0647871748061317E-2</v>
      </c>
      <c r="AH19" s="21">
        <v>0.12662380011850721</v>
      </c>
      <c r="AI19" s="21">
        <v>0.12857190283320569</v>
      </c>
      <c r="AJ19" s="21">
        <v>0.1509910956514143</v>
      </c>
      <c r="AK19" s="21">
        <v>7.8600358074440546E-2</v>
      </c>
      <c r="AL19" s="21">
        <v>0</v>
      </c>
      <c r="AM19" s="21">
        <v>0.17647246854521501</v>
      </c>
    </row>
    <row r="21" spans="2:39" x14ac:dyDescent="0.2">
      <c r="B21" t="s">
        <v>267</v>
      </c>
    </row>
    <row r="22" spans="2:39" x14ac:dyDescent="0.2">
      <c r="B22" t="s">
        <v>11</v>
      </c>
    </row>
    <row r="24" spans="2:39" x14ac:dyDescent="0.2">
      <c r="B24"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O24"/>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46" customHeight="1" x14ac:dyDescent="0.2">
      <c r="B9" s="23" t="s">
        <v>178</v>
      </c>
      <c r="C9" s="21">
        <v>0.456148432121676</v>
      </c>
      <c r="D9" s="21">
        <v>0.1772045476463531</v>
      </c>
      <c r="E9" s="21">
        <v>0.27509228536540131</v>
      </c>
      <c r="F9" s="21">
        <v>0.36457805020757728</v>
      </c>
      <c r="G9" s="21">
        <v>0.47465109453461679</v>
      </c>
      <c r="H9" s="21">
        <v>0.43229347196157958</v>
      </c>
      <c r="I9" s="21">
        <v>0.78208648053360674</v>
      </c>
      <c r="K9" s="21">
        <v>0.49635100789345499</v>
      </c>
      <c r="L9" s="21">
        <v>0.42301618785076017</v>
      </c>
      <c r="N9" s="21">
        <v>0.64412103796055786</v>
      </c>
      <c r="O9" s="21">
        <v>0.45325462385752391</v>
      </c>
      <c r="P9" s="21">
        <v>0.52754421266754159</v>
      </c>
      <c r="Q9" s="21">
        <v>7.1075987682754874E-2</v>
      </c>
      <c r="R9" s="21">
        <v>0.76365334069447388</v>
      </c>
      <c r="S9" s="21">
        <v>0.29517911138030672</v>
      </c>
      <c r="T9" s="21">
        <v>0.38772406798493553</v>
      </c>
      <c r="U9" s="21">
        <v>0.4989838474869116</v>
      </c>
      <c r="W9" s="21">
        <v>0.82981497184811281</v>
      </c>
      <c r="X9" s="21">
        <v>0.39299673668218582</v>
      </c>
      <c r="Y9" s="21">
        <v>0.35863937275406488</v>
      </c>
      <c r="Z9" s="21">
        <v>0</v>
      </c>
      <c r="AA9" s="21">
        <v>0.72262055016674376</v>
      </c>
      <c r="AB9" s="21">
        <v>0.33721953143868583</v>
      </c>
      <c r="AC9" s="21">
        <v>0.60409190703721549</v>
      </c>
      <c r="AD9" s="21">
        <v>0.33449460730759317</v>
      </c>
      <c r="AE9" s="21">
        <v>0.74516493414848028</v>
      </c>
      <c r="AG9" s="21">
        <v>0.43377300248974388</v>
      </c>
      <c r="AH9" s="21">
        <v>0.56939813414694096</v>
      </c>
      <c r="AI9" s="21">
        <v>0.470684155731319</v>
      </c>
      <c r="AJ9" s="21">
        <v>0.38485522448794168</v>
      </c>
      <c r="AK9" s="21">
        <v>0.39901167496585682</v>
      </c>
      <c r="AL9" s="21">
        <v>0</v>
      </c>
      <c r="AM9" s="21">
        <v>0.45808133297224002</v>
      </c>
    </row>
    <row r="10" spans="2:41" ht="19" customHeight="1" x14ac:dyDescent="0.2">
      <c r="B10" s="23" t="s">
        <v>165</v>
      </c>
      <c r="C10" s="21">
        <v>5.5288091488751093E-2</v>
      </c>
      <c r="D10" s="21">
        <v>0</v>
      </c>
      <c r="E10" s="21">
        <v>4.3965950008960017E-2</v>
      </c>
      <c r="F10" s="21">
        <v>8.9547691377938901E-2</v>
      </c>
      <c r="G10" s="21">
        <v>6.2670143607857498E-2</v>
      </c>
      <c r="H10" s="21">
        <v>6.1117092074967308E-2</v>
      </c>
      <c r="I10" s="21">
        <v>5.5209546908200353E-2</v>
      </c>
      <c r="K10" s="21">
        <v>7.7175744658610837E-2</v>
      </c>
      <c r="L10" s="21">
        <v>3.5305258535779697E-2</v>
      </c>
      <c r="N10" s="21">
        <v>3.7709758502438663E-2</v>
      </c>
      <c r="O10" s="21">
        <v>7.8820908688189556E-2</v>
      </c>
      <c r="P10" s="21">
        <v>4.453926870083879E-2</v>
      </c>
      <c r="Q10" s="21">
        <v>6.2795735122651172E-2</v>
      </c>
      <c r="R10" s="21">
        <v>4.4248300637205383E-2</v>
      </c>
      <c r="S10" s="21">
        <v>5.9768920139445958E-2</v>
      </c>
      <c r="T10" s="21">
        <v>0</v>
      </c>
      <c r="U10" s="21">
        <v>4.4071536822538088E-2</v>
      </c>
      <c r="W10" s="21">
        <v>8.7001446133329774E-2</v>
      </c>
      <c r="X10" s="21">
        <v>8.2480135677027167E-2</v>
      </c>
      <c r="Y10" s="21">
        <v>0</v>
      </c>
      <c r="Z10" s="21">
        <v>0</v>
      </c>
      <c r="AA10" s="21">
        <v>4.717634338327905E-2</v>
      </c>
      <c r="AB10" s="21">
        <v>7.4034463596618305E-2</v>
      </c>
      <c r="AC10" s="21">
        <v>2.0672086053532799E-2</v>
      </c>
      <c r="AD10" s="21">
        <v>5.105035401845557E-2</v>
      </c>
      <c r="AE10" s="21">
        <v>0</v>
      </c>
      <c r="AG10" s="21">
        <v>9.8880917010609345E-2</v>
      </c>
      <c r="AH10" s="21">
        <v>4.6767291345149363E-2</v>
      </c>
      <c r="AI10" s="21">
        <v>4.6561622704083178E-2</v>
      </c>
      <c r="AJ10" s="21">
        <v>2.0637921183074261E-2</v>
      </c>
      <c r="AK10" s="21">
        <v>7.6212807964357351E-2</v>
      </c>
      <c r="AL10" s="21">
        <v>0.2230367668236205</v>
      </c>
      <c r="AM10" s="21">
        <v>0</v>
      </c>
    </row>
    <row r="11" spans="2:41" ht="19" customHeight="1" x14ac:dyDescent="0.2">
      <c r="B11" s="23" t="s">
        <v>166</v>
      </c>
      <c r="C11" s="21">
        <v>6.2294217159922699E-2</v>
      </c>
      <c r="D11" s="21">
        <v>0.14151209378603269</v>
      </c>
      <c r="E11" s="21">
        <v>2.8543178806148942E-2</v>
      </c>
      <c r="F11" s="21">
        <v>5.4921865388192999E-2</v>
      </c>
      <c r="G11" s="21">
        <v>4.4507811506289172E-2</v>
      </c>
      <c r="H11" s="21">
        <v>7.2263720305544413E-2</v>
      </c>
      <c r="I11" s="21">
        <v>6.0244122255989498E-2</v>
      </c>
      <c r="K11" s="21">
        <v>4.7455915048845082E-2</v>
      </c>
      <c r="L11" s="21">
        <v>7.0800834609886426E-2</v>
      </c>
      <c r="N11" s="21">
        <v>9.2512202185391371E-2</v>
      </c>
      <c r="O11" s="21">
        <v>0.1275984581397232</v>
      </c>
      <c r="P11" s="21">
        <v>0</v>
      </c>
      <c r="Q11" s="21">
        <v>0</v>
      </c>
      <c r="R11" s="21">
        <v>2.1805624852963921E-2</v>
      </c>
      <c r="S11" s="21">
        <v>4.0806997025552662E-2</v>
      </c>
      <c r="T11" s="21">
        <v>7.4689275744037331E-2</v>
      </c>
      <c r="U11" s="21">
        <v>3.6301036433663308E-2</v>
      </c>
      <c r="W11" s="21">
        <v>5.7616375482805793E-2</v>
      </c>
      <c r="X11" s="21">
        <v>8.5446685874624367E-2</v>
      </c>
      <c r="Y11" s="21">
        <v>0.1982935952231607</v>
      </c>
      <c r="Z11" s="21">
        <v>0.1119147327593729</v>
      </c>
      <c r="AA11" s="21">
        <v>0</v>
      </c>
      <c r="AB11" s="21">
        <v>5.5297377117247373E-2</v>
      </c>
      <c r="AC11" s="21">
        <v>4.4263501232617172E-2</v>
      </c>
      <c r="AD11" s="21">
        <v>6.7108739312768825E-2</v>
      </c>
      <c r="AE11" s="21">
        <v>0</v>
      </c>
      <c r="AG11" s="21">
        <v>8.2383070774599984E-2</v>
      </c>
      <c r="AH11" s="21">
        <v>6.52319845088251E-2</v>
      </c>
      <c r="AI11" s="21">
        <v>2.073678354338411E-2</v>
      </c>
      <c r="AJ11" s="21">
        <v>2.653049427747551E-2</v>
      </c>
      <c r="AK11" s="21">
        <v>0.1162506018984886</v>
      </c>
      <c r="AL11" s="21">
        <v>0</v>
      </c>
      <c r="AM11" s="21">
        <v>6.6352920189235942E-2</v>
      </c>
    </row>
    <row r="12" spans="2:41" ht="19" customHeight="1" x14ac:dyDescent="0.2">
      <c r="B12" s="23" t="s">
        <v>167</v>
      </c>
      <c r="C12" s="21">
        <v>4.7394237788840679E-2</v>
      </c>
      <c r="D12" s="21">
        <v>0.12693363311798139</v>
      </c>
      <c r="E12" s="21">
        <v>3.1132194298981831E-2</v>
      </c>
      <c r="F12" s="21">
        <v>6.3081224332612942E-2</v>
      </c>
      <c r="G12" s="21">
        <v>3.7757801337862051E-2</v>
      </c>
      <c r="H12" s="21">
        <v>4.7400621795195289E-2</v>
      </c>
      <c r="I12" s="21">
        <v>1.7673056018501089E-2</v>
      </c>
      <c r="K12" s="21">
        <v>5.2140590218240801E-2</v>
      </c>
      <c r="L12" s="21">
        <v>4.3417557352178553E-2</v>
      </c>
      <c r="N12" s="21">
        <v>1.9900407533777351E-2</v>
      </c>
      <c r="O12" s="21">
        <v>2.0430326054442699E-2</v>
      </c>
      <c r="P12" s="21">
        <v>0.14956747523191169</v>
      </c>
      <c r="Q12" s="21">
        <v>0</v>
      </c>
      <c r="R12" s="21">
        <v>2.778055235390146E-2</v>
      </c>
      <c r="S12" s="21">
        <v>8.6581501724527082E-2</v>
      </c>
      <c r="T12" s="21">
        <v>0</v>
      </c>
      <c r="U12" s="21">
        <v>2.2955240519638351E-2</v>
      </c>
      <c r="W12" s="21">
        <v>2.556720653575157E-2</v>
      </c>
      <c r="X12" s="21">
        <v>3.1626510268080853E-2</v>
      </c>
      <c r="Y12" s="21">
        <v>0.21212978080876621</v>
      </c>
      <c r="Z12" s="21">
        <v>0</v>
      </c>
      <c r="AA12" s="21">
        <v>1.7177955796275509E-2</v>
      </c>
      <c r="AB12" s="21">
        <v>8.477909495122557E-2</v>
      </c>
      <c r="AC12" s="21">
        <v>3.8401388474394997E-2</v>
      </c>
      <c r="AD12" s="21">
        <v>0</v>
      </c>
      <c r="AE12" s="21">
        <v>0</v>
      </c>
      <c r="AG12" s="21">
        <v>3.531399191034118E-2</v>
      </c>
      <c r="AH12" s="21">
        <v>3.4368049388010927E-2</v>
      </c>
      <c r="AI12" s="21">
        <v>6.1203770871743023E-2</v>
      </c>
      <c r="AJ12" s="21">
        <v>4.2572973110915228E-2</v>
      </c>
      <c r="AK12" s="21">
        <v>5.844701431703056E-2</v>
      </c>
      <c r="AL12" s="21">
        <v>0</v>
      </c>
      <c r="AM12" s="21">
        <v>5.7999200448369072E-2</v>
      </c>
    </row>
    <row r="13" spans="2:41" ht="19" customHeight="1" x14ac:dyDescent="0.2">
      <c r="B13" s="23" t="s">
        <v>168</v>
      </c>
      <c r="C13" s="21">
        <v>6.482059905464678E-2</v>
      </c>
      <c r="D13" s="21">
        <v>6.1368896230282161E-2</v>
      </c>
      <c r="E13" s="21">
        <v>9.1998819387368383E-2</v>
      </c>
      <c r="F13" s="21">
        <v>2.820343293060151E-2</v>
      </c>
      <c r="G13" s="21">
        <v>0.1238197099617358</v>
      </c>
      <c r="H13" s="21">
        <v>0.11663626618059721</v>
      </c>
      <c r="I13" s="21">
        <v>0</v>
      </c>
      <c r="K13" s="21">
        <v>6.1031098154191561E-2</v>
      </c>
      <c r="L13" s="21">
        <v>6.9029619496334807E-2</v>
      </c>
      <c r="N13" s="21">
        <v>0</v>
      </c>
      <c r="O13" s="21">
        <v>6.8003757650612853E-2</v>
      </c>
      <c r="P13" s="21">
        <v>3.7919336687879897E-2</v>
      </c>
      <c r="Q13" s="21">
        <v>0</v>
      </c>
      <c r="R13" s="21">
        <v>6.1606422130396403E-2</v>
      </c>
      <c r="S13" s="21">
        <v>8.2254778705344977E-2</v>
      </c>
      <c r="T13" s="21">
        <v>5.0457422672145383E-2</v>
      </c>
      <c r="U13" s="21">
        <v>9.4329273804184946E-2</v>
      </c>
      <c r="W13" s="21">
        <v>0</v>
      </c>
      <c r="X13" s="21">
        <v>5.3589007527745397E-2</v>
      </c>
      <c r="Y13" s="21">
        <v>0</v>
      </c>
      <c r="Z13" s="21">
        <v>0</v>
      </c>
      <c r="AA13" s="21">
        <v>8.0304824113207871E-2</v>
      </c>
      <c r="AB13" s="21">
        <v>8.9326404206586982E-2</v>
      </c>
      <c r="AC13" s="21">
        <v>7.6579080378168282E-2</v>
      </c>
      <c r="AD13" s="21">
        <v>0.1292392601576958</v>
      </c>
      <c r="AE13" s="21">
        <v>0</v>
      </c>
      <c r="AG13" s="21">
        <v>0.1210549263089605</v>
      </c>
      <c r="AH13" s="21">
        <v>8.7191638470617019E-2</v>
      </c>
      <c r="AI13" s="21">
        <v>5.379982777581073E-2</v>
      </c>
      <c r="AJ13" s="21">
        <v>5.8803799237115338E-2</v>
      </c>
      <c r="AK13" s="21">
        <v>2.7264395167643091E-2</v>
      </c>
      <c r="AL13" s="21">
        <v>0</v>
      </c>
      <c r="AM13" s="21">
        <v>1.478352544913673E-2</v>
      </c>
    </row>
    <row r="14" spans="2:41" ht="19" customHeight="1" x14ac:dyDescent="0.2">
      <c r="B14" s="23" t="s">
        <v>169</v>
      </c>
      <c r="C14" s="21">
        <v>7.9244439505567713E-2</v>
      </c>
      <c r="D14" s="21">
        <v>0.16575382293224461</v>
      </c>
      <c r="E14" s="21">
        <v>0.102801789813732</v>
      </c>
      <c r="F14" s="21">
        <v>8.055300697342925E-2</v>
      </c>
      <c r="G14" s="21">
        <v>7.2205219170656115E-2</v>
      </c>
      <c r="H14" s="21">
        <v>7.6993350503787972E-2</v>
      </c>
      <c r="I14" s="21">
        <v>2.819181209938712E-2</v>
      </c>
      <c r="K14" s="21">
        <v>5.8522576317755322E-2</v>
      </c>
      <c r="L14" s="21">
        <v>9.9488332450614239E-2</v>
      </c>
      <c r="N14" s="21">
        <v>0</v>
      </c>
      <c r="O14" s="21">
        <v>0.10151682939013169</v>
      </c>
      <c r="P14" s="21">
        <v>5.7128875323570763E-2</v>
      </c>
      <c r="Q14" s="21">
        <v>0</v>
      </c>
      <c r="R14" s="21">
        <v>0</v>
      </c>
      <c r="S14" s="21">
        <v>0.1051999138539698</v>
      </c>
      <c r="T14" s="21">
        <v>0.27936054186534498</v>
      </c>
      <c r="U14" s="21">
        <v>5.9670338762943191E-2</v>
      </c>
      <c r="W14" s="21">
        <v>0</v>
      </c>
      <c r="X14" s="21">
        <v>0.1221300463667232</v>
      </c>
      <c r="Y14" s="21">
        <v>4.1602171534011259E-2</v>
      </c>
      <c r="Z14" s="21">
        <v>0</v>
      </c>
      <c r="AA14" s="21">
        <v>1.565387998877879E-2</v>
      </c>
      <c r="AB14" s="21">
        <v>0.1168983208542478</v>
      </c>
      <c r="AC14" s="21">
        <v>1.155415815708472E-2</v>
      </c>
      <c r="AD14" s="21">
        <v>0.19645344899693931</v>
      </c>
      <c r="AE14" s="21">
        <v>9.7304455870526746E-2</v>
      </c>
      <c r="AG14" s="21">
        <v>7.1148754527193783E-2</v>
      </c>
      <c r="AH14" s="21">
        <v>7.1069399756130316E-2</v>
      </c>
      <c r="AI14" s="21">
        <v>8.675620868810438E-2</v>
      </c>
      <c r="AJ14" s="21">
        <v>0.13200126865134729</v>
      </c>
      <c r="AK14" s="21">
        <v>3.5903592477732893E-2</v>
      </c>
      <c r="AL14" s="21">
        <v>0</v>
      </c>
      <c r="AM14" s="21">
        <v>0.1203589438517985</v>
      </c>
    </row>
    <row r="15" spans="2:41" ht="19" customHeight="1" x14ac:dyDescent="0.2">
      <c r="B15" s="23" t="s">
        <v>170</v>
      </c>
      <c r="C15" s="21">
        <v>3.8275059530651627E-2</v>
      </c>
      <c r="D15" s="21">
        <v>6.2860976266608581E-2</v>
      </c>
      <c r="E15" s="21">
        <v>2.5345789012706701E-2</v>
      </c>
      <c r="F15" s="21">
        <v>5.4777424393594239E-2</v>
      </c>
      <c r="G15" s="21">
        <v>5.3262110852837538E-2</v>
      </c>
      <c r="H15" s="21">
        <v>4.1449295419646953E-2</v>
      </c>
      <c r="I15" s="21">
        <v>1.255321277494556E-2</v>
      </c>
      <c r="K15" s="21">
        <v>5.029136201241597E-2</v>
      </c>
      <c r="L15" s="21">
        <v>2.738429409444439E-2</v>
      </c>
      <c r="N15" s="21">
        <v>0</v>
      </c>
      <c r="O15" s="21">
        <v>2.5054234006257361E-2</v>
      </c>
      <c r="P15" s="21">
        <v>4.1538049519975591E-2</v>
      </c>
      <c r="Q15" s="21">
        <v>0</v>
      </c>
      <c r="R15" s="21">
        <v>2.0059116133912661E-2</v>
      </c>
      <c r="S15" s="21">
        <v>6.4279354302603453E-2</v>
      </c>
      <c r="T15" s="21">
        <v>0</v>
      </c>
      <c r="U15" s="21">
        <v>6.1978031845731939E-2</v>
      </c>
      <c r="W15" s="21">
        <v>0</v>
      </c>
      <c r="X15" s="21">
        <v>5.4860783521523543E-2</v>
      </c>
      <c r="Y15" s="21">
        <v>5.1216529418783241E-2</v>
      </c>
      <c r="Z15" s="21">
        <v>6.6958046108496733E-2</v>
      </c>
      <c r="AA15" s="21">
        <v>2.586892898597366E-2</v>
      </c>
      <c r="AB15" s="21">
        <v>3.7229940640390258E-2</v>
      </c>
      <c r="AC15" s="21">
        <v>7.8440970098389753E-2</v>
      </c>
      <c r="AD15" s="21">
        <v>0</v>
      </c>
      <c r="AE15" s="21">
        <v>0</v>
      </c>
      <c r="AG15" s="21">
        <v>1.420913007860165E-2</v>
      </c>
      <c r="AH15" s="21">
        <v>6.1734897658469123E-2</v>
      </c>
      <c r="AI15" s="21">
        <v>2.0376586904457001E-2</v>
      </c>
      <c r="AJ15" s="21">
        <v>1.0399406805686399E-2</v>
      </c>
      <c r="AK15" s="21">
        <v>8.9185904257166007E-2</v>
      </c>
      <c r="AL15" s="21">
        <v>0</v>
      </c>
      <c r="AM15" s="21">
        <v>0</v>
      </c>
    </row>
    <row r="16" spans="2:41" ht="19" customHeight="1" x14ac:dyDescent="0.2">
      <c r="B16" s="23" t="s">
        <v>171</v>
      </c>
      <c r="C16" s="21">
        <v>5.6487990512371758E-2</v>
      </c>
      <c r="D16" s="21">
        <v>0</v>
      </c>
      <c r="E16" s="21">
        <v>0.11163164891800061</v>
      </c>
      <c r="F16" s="21">
        <v>0.1075513576271941</v>
      </c>
      <c r="G16" s="21">
        <v>4.149653800277061E-2</v>
      </c>
      <c r="H16" s="21">
        <v>5.1123881602326351E-2</v>
      </c>
      <c r="I16" s="21">
        <v>1.9684939986852518E-2</v>
      </c>
      <c r="K16" s="21">
        <v>7.0126493901648088E-2</v>
      </c>
      <c r="L16" s="21">
        <v>4.4258373189434007E-2</v>
      </c>
      <c r="N16" s="21">
        <v>7.7522013453432237E-2</v>
      </c>
      <c r="O16" s="21">
        <v>3.915910199774849E-2</v>
      </c>
      <c r="P16" s="21">
        <v>7.4098702126625837E-2</v>
      </c>
      <c r="Q16" s="21">
        <v>0.13387172280540599</v>
      </c>
      <c r="R16" s="21">
        <v>6.0846643197146492E-2</v>
      </c>
      <c r="S16" s="21">
        <v>7.3259217220370779E-2</v>
      </c>
      <c r="T16" s="21">
        <v>0</v>
      </c>
      <c r="U16" s="21">
        <v>3.275619901394794E-2</v>
      </c>
      <c r="W16" s="21">
        <v>0</v>
      </c>
      <c r="X16" s="21">
        <v>6.2460244837788191E-2</v>
      </c>
      <c r="Y16" s="21">
        <v>9.1363903727278775E-2</v>
      </c>
      <c r="Z16" s="21">
        <v>4.2412706761115103E-2</v>
      </c>
      <c r="AA16" s="21">
        <v>6.1970192887309983E-2</v>
      </c>
      <c r="AB16" s="21">
        <v>7.1481495585003232E-2</v>
      </c>
      <c r="AC16" s="21">
        <v>2.955631765716818E-2</v>
      </c>
      <c r="AD16" s="21">
        <v>6.3447011908984122E-2</v>
      </c>
      <c r="AE16" s="21">
        <v>0</v>
      </c>
      <c r="AG16" s="21">
        <v>3.3513617785161119E-2</v>
      </c>
      <c r="AH16" s="21">
        <v>4.503286027427341E-2</v>
      </c>
      <c r="AI16" s="21">
        <v>8.8177529914764324E-2</v>
      </c>
      <c r="AJ16" s="21">
        <v>8.953752575179566E-2</v>
      </c>
      <c r="AK16" s="21">
        <v>2.352472002455875E-2</v>
      </c>
      <c r="AL16" s="21">
        <v>0.7769632331763795</v>
      </c>
      <c r="AM16" s="21">
        <v>0</v>
      </c>
    </row>
    <row r="17" spans="2:39" ht="19" customHeight="1" x14ac:dyDescent="0.2">
      <c r="B17" s="23" t="s">
        <v>172</v>
      </c>
      <c r="C17" s="21">
        <v>5.433187329921501E-2</v>
      </c>
      <c r="D17" s="21">
        <v>7.7285501298835449E-2</v>
      </c>
      <c r="E17" s="21">
        <v>0.1037554269122497</v>
      </c>
      <c r="F17" s="21">
        <v>7.3020698796490091E-2</v>
      </c>
      <c r="G17" s="21">
        <v>3.4099730204056301E-2</v>
      </c>
      <c r="H17" s="21">
        <v>5.6184380109368222E-2</v>
      </c>
      <c r="I17" s="21">
        <v>7.1317272119069564E-3</v>
      </c>
      <c r="K17" s="21">
        <v>5.4127367473267227E-2</v>
      </c>
      <c r="L17" s="21">
        <v>5.5071033011175947E-2</v>
      </c>
      <c r="N17" s="21">
        <v>9.2840512416875548E-2</v>
      </c>
      <c r="O17" s="21">
        <v>5.0353672863048662E-2</v>
      </c>
      <c r="P17" s="21">
        <v>3.7919336687879897E-2</v>
      </c>
      <c r="Q17" s="21">
        <v>0.16867994169829989</v>
      </c>
      <c r="R17" s="21">
        <v>0</v>
      </c>
      <c r="S17" s="21">
        <v>6.9352930472485058E-2</v>
      </c>
      <c r="T17" s="21">
        <v>5.1615392405407211E-2</v>
      </c>
      <c r="U17" s="21">
        <v>3.4640795993638569E-2</v>
      </c>
      <c r="W17" s="21">
        <v>0</v>
      </c>
      <c r="X17" s="21">
        <v>7.3139315444623654E-2</v>
      </c>
      <c r="Y17" s="21">
        <v>4.6754646533934997E-2</v>
      </c>
      <c r="Z17" s="21">
        <v>0.12838682393684461</v>
      </c>
      <c r="AA17" s="21">
        <v>0</v>
      </c>
      <c r="AB17" s="21">
        <v>5.7049931757174738E-2</v>
      </c>
      <c r="AC17" s="21">
        <v>9.6440590911428509E-2</v>
      </c>
      <c r="AD17" s="21">
        <v>3.2644154429856527E-2</v>
      </c>
      <c r="AE17" s="21">
        <v>0.157530609980993</v>
      </c>
      <c r="AG17" s="21">
        <v>7.0912145308919483E-2</v>
      </c>
      <c r="AH17" s="21">
        <v>7.9036807175646637E-3</v>
      </c>
      <c r="AI17" s="21">
        <v>4.3459161549562322E-2</v>
      </c>
      <c r="AJ17" s="21">
        <v>9.890847628005342E-2</v>
      </c>
      <c r="AK17" s="21">
        <v>7.081601363129536E-2</v>
      </c>
      <c r="AL17" s="21">
        <v>0</v>
      </c>
      <c r="AM17" s="21">
        <v>6.2537238365521469E-2</v>
      </c>
    </row>
    <row r="18" spans="2:39" ht="19" customHeight="1" x14ac:dyDescent="0.2">
      <c r="B18" s="23" t="s">
        <v>173</v>
      </c>
      <c r="C18" s="21">
        <v>3.2560390624370439E-2</v>
      </c>
      <c r="D18" s="21">
        <v>0</v>
      </c>
      <c r="E18" s="21">
        <v>0.13534666578291349</v>
      </c>
      <c r="F18" s="21">
        <v>5.6859721974808271E-2</v>
      </c>
      <c r="G18" s="21">
        <v>0</v>
      </c>
      <c r="H18" s="21">
        <v>0</v>
      </c>
      <c r="I18" s="21">
        <v>0</v>
      </c>
      <c r="K18" s="21">
        <v>1.159935735818908E-2</v>
      </c>
      <c r="L18" s="21">
        <v>5.2558507566641308E-2</v>
      </c>
      <c r="N18" s="21">
        <v>0</v>
      </c>
      <c r="O18" s="21">
        <v>3.1688027955752263E-2</v>
      </c>
      <c r="P18" s="21">
        <v>2.9744743053776099E-2</v>
      </c>
      <c r="Q18" s="21">
        <v>0.30401431135947748</v>
      </c>
      <c r="R18" s="21">
        <v>0</v>
      </c>
      <c r="S18" s="21">
        <v>5.4339919086055663E-2</v>
      </c>
      <c r="T18" s="21">
        <v>0</v>
      </c>
      <c r="U18" s="21">
        <v>0</v>
      </c>
      <c r="W18" s="21">
        <v>0</v>
      </c>
      <c r="X18" s="21">
        <v>4.1270533799677718E-2</v>
      </c>
      <c r="Y18" s="21">
        <v>0</v>
      </c>
      <c r="Z18" s="21">
        <v>0.16534732709234159</v>
      </c>
      <c r="AA18" s="21">
        <v>1.1870804950610211E-2</v>
      </c>
      <c r="AB18" s="21">
        <v>4.0634228710208338E-2</v>
      </c>
      <c r="AC18" s="21">
        <v>0</v>
      </c>
      <c r="AD18" s="21">
        <v>1.6171367154487842E-2</v>
      </c>
      <c r="AE18" s="21">
        <v>0</v>
      </c>
      <c r="AG18" s="21">
        <v>1.160072099114306E-2</v>
      </c>
      <c r="AH18" s="21">
        <v>0</v>
      </c>
      <c r="AI18" s="21">
        <v>5.400367552625638E-2</v>
      </c>
      <c r="AJ18" s="21">
        <v>0.1113090869120613</v>
      </c>
      <c r="AK18" s="21">
        <v>1.7793983704825121E-2</v>
      </c>
      <c r="AL18" s="21">
        <v>0</v>
      </c>
      <c r="AM18" s="21">
        <v>0</v>
      </c>
    </row>
    <row r="19" spans="2:39" ht="46" customHeight="1" x14ac:dyDescent="0.2">
      <c r="B19" s="23" t="s">
        <v>179</v>
      </c>
      <c r="C19" s="21">
        <v>5.3154668913986097E-2</v>
      </c>
      <c r="D19" s="21">
        <v>0.18708052872166189</v>
      </c>
      <c r="E19" s="21">
        <v>5.0386251693537457E-2</v>
      </c>
      <c r="F19" s="21">
        <v>2.690552599756019E-2</v>
      </c>
      <c r="G19" s="21">
        <v>5.5529840821318233E-2</v>
      </c>
      <c r="H19" s="21">
        <v>4.4537920046986819E-2</v>
      </c>
      <c r="I19" s="21">
        <v>1.7225102210610001E-2</v>
      </c>
      <c r="K19" s="21">
        <v>2.1178486963380799E-2</v>
      </c>
      <c r="L19" s="21">
        <v>7.9670001842750346E-2</v>
      </c>
      <c r="N19" s="21">
        <v>3.5394067947527023E-2</v>
      </c>
      <c r="O19" s="21">
        <v>4.1200593965691999E-3</v>
      </c>
      <c r="P19" s="21">
        <v>0</v>
      </c>
      <c r="Q19" s="21">
        <v>0.25956230133141039</v>
      </c>
      <c r="R19" s="21">
        <v>0</v>
      </c>
      <c r="S19" s="21">
        <v>6.8977356089337735E-2</v>
      </c>
      <c r="T19" s="21">
        <v>0.1561532993281296</v>
      </c>
      <c r="U19" s="21">
        <v>0.1143136993168022</v>
      </c>
      <c r="W19" s="21">
        <v>0</v>
      </c>
      <c r="X19" s="21">
        <v>0</v>
      </c>
      <c r="Y19" s="21">
        <v>0</v>
      </c>
      <c r="Z19" s="21">
        <v>0.48498036334182898</v>
      </c>
      <c r="AA19" s="21">
        <v>1.7356519727821099E-2</v>
      </c>
      <c r="AB19" s="21">
        <v>3.604921114261183E-2</v>
      </c>
      <c r="AC19" s="21">
        <v>0</v>
      </c>
      <c r="AD19" s="21">
        <v>0.1093910567132189</v>
      </c>
      <c r="AE19" s="21">
        <v>0</v>
      </c>
      <c r="AG19" s="21">
        <v>2.7209722814725921E-2</v>
      </c>
      <c r="AH19" s="21">
        <v>1.1302063734019169E-2</v>
      </c>
      <c r="AI19" s="21">
        <v>5.4240676790515398E-2</v>
      </c>
      <c r="AJ19" s="21">
        <v>2.4443823302533779E-2</v>
      </c>
      <c r="AK19" s="21">
        <v>8.5589291591045197E-2</v>
      </c>
      <c r="AL19" s="21">
        <v>0</v>
      </c>
      <c r="AM19" s="21">
        <v>0.2198868387236983</v>
      </c>
    </row>
    <row r="21" spans="2:39" x14ac:dyDescent="0.2">
      <c r="B21" t="s">
        <v>267</v>
      </c>
    </row>
    <row r="22" spans="2:39" x14ac:dyDescent="0.2">
      <c r="B22" t="s">
        <v>11</v>
      </c>
    </row>
    <row r="24" spans="2:39" x14ac:dyDescent="0.2">
      <c r="B24"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O24"/>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46" customHeight="1" x14ac:dyDescent="0.2">
      <c r="B9" s="23" t="s">
        <v>178</v>
      </c>
      <c r="C9" s="21">
        <v>0.52253369459763055</v>
      </c>
      <c r="D9" s="21">
        <v>0.13831201427145401</v>
      </c>
      <c r="E9" s="21">
        <v>0.39064951672810311</v>
      </c>
      <c r="F9" s="21">
        <v>0.51025232696283496</v>
      </c>
      <c r="G9" s="21">
        <v>0.53770547256845158</v>
      </c>
      <c r="H9" s="21">
        <v>0.58709873154916514</v>
      </c>
      <c r="I9" s="21">
        <v>0.74673016674790305</v>
      </c>
      <c r="K9" s="21">
        <v>0.46928473752245342</v>
      </c>
      <c r="L9" s="21">
        <v>0.5737394670587378</v>
      </c>
      <c r="N9" s="21">
        <v>0.44241258000896883</v>
      </c>
      <c r="O9" s="21">
        <v>0.57405366284412274</v>
      </c>
      <c r="P9" s="21">
        <v>0.62013696200374679</v>
      </c>
      <c r="Q9" s="21">
        <v>0.64174080696375402</v>
      </c>
      <c r="R9" s="21">
        <v>0.21589014932266429</v>
      </c>
      <c r="S9" s="21">
        <v>0.6108223832229126</v>
      </c>
      <c r="T9" s="21">
        <v>0.3467478931561489</v>
      </c>
      <c r="U9" s="21">
        <v>0.50970555720099331</v>
      </c>
      <c r="W9" s="21">
        <v>0.60154257305063541</v>
      </c>
      <c r="X9" s="21">
        <v>0.6083881932259424</v>
      </c>
      <c r="Y9" s="21">
        <v>0.40925189555160191</v>
      </c>
      <c r="Z9" s="21">
        <v>0.76113682390515058</v>
      </c>
      <c r="AA9" s="21">
        <v>0.20114528607867649</v>
      </c>
      <c r="AB9" s="21">
        <v>0.61731822258905034</v>
      </c>
      <c r="AC9" s="21">
        <v>0.62436385645474102</v>
      </c>
      <c r="AD9" s="21">
        <v>0.40938029208175281</v>
      </c>
      <c r="AE9" s="21">
        <v>0.38765351037403362</v>
      </c>
      <c r="AG9" s="21">
        <v>0.5181486510945903</v>
      </c>
      <c r="AH9" s="21">
        <v>0.48288222085046067</v>
      </c>
      <c r="AI9" s="21">
        <v>0.56352371164643456</v>
      </c>
      <c r="AJ9" s="21">
        <v>0.54006739659639902</v>
      </c>
      <c r="AK9" s="21">
        <v>0.56425653401603293</v>
      </c>
      <c r="AL9" s="21">
        <v>0</v>
      </c>
      <c r="AM9" s="21">
        <v>0.42718193004285521</v>
      </c>
    </row>
    <row r="10" spans="2:41" ht="19" customHeight="1" x14ac:dyDescent="0.2">
      <c r="B10" s="23" t="s">
        <v>165</v>
      </c>
      <c r="C10" s="21">
        <v>5.570894690217891E-2</v>
      </c>
      <c r="D10" s="21">
        <v>0.12693363311798139</v>
      </c>
      <c r="E10" s="21">
        <v>0</v>
      </c>
      <c r="F10" s="21">
        <v>8.3313700247279451E-2</v>
      </c>
      <c r="G10" s="21">
        <v>7.1320182635427318E-2</v>
      </c>
      <c r="H10" s="21">
        <v>5.7457032394758953E-2</v>
      </c>
      <c r="I10" s="21">
        <v>3.1749141249455062E-2</v>
      </c>
      <c r="K10" s="21">
        <v>4.3580609005521E-2</v>
      </c>
      <c r="L10" s="21">
        <v>6.7651485552044588E-2</v>
      </c>
      <c r="N10" s="21">
        <v>7.0293199671387141E-2</v>
      </c>
      <c r="O10" s="21">
        <v>0.10143845756425281</v>
      </c>
      <c r="P10" s="21">
        <v>0.14956747523191169</v>
      </c>
      <c r="Q10" s="21">
        <v>0</v>
      </c>
      <c r="R10" s="21">
        <v>0</v>
      </c>
      <c r="S10" s="21">
        <v>3.3948433223313708E-2</v>
      </c>
      <c r="T10" s="21">
        <v>0</v>
      </c>
      <c r="U10" s="21">
        <v>3.2736157860371283E-2</v>
      </c>
      <c r="W10" s="21">
        <v>6.6004723381366218E-2</v>
      </c>
      <c r="X10" s="21">
        <v>7.3620133993876596E-2</v>
      </c>
      <c r="Y10" s="21">
        <v>0.21212978080876621</v>
      </c>
      <c r="Z10" s="21">
        <v>0</v>
      </c>
      <c r="AA10" s="21">
        <v>3.097782553569144E-2</v>
      </c>
      <c r="AB10" s="21">
        <v>4.269499794382875E-2</v>
      </c>
      <c r="AC10" s="21">
        <v>2.955631765716818E-2</v>
      </c>
      <c r="AD10" s="21">
        <v>7.9747142233378518E-2</v>
      </c>
      <c r="AE10" s="21">
        <v>0</v>
      </c>
      <c r="AG10" s="21">
        <v>2.820907849827264E-2</v>
      </c>
      <c r="AH10" s="21">
        <v>5.3012314986121391E-2</v>
      </c>
      <c r="AI10" s="21">
        <v>8.8936375220836708E-2</v>
      </c>
      <c r="AJ10" s="21">
        <v>5.2451798846588633E-2</v>
      </c>
      <c r="AK10" s="21">
        <v>6.3994875141913543E-2</v>
      </c>
      <c r="AL10" s="21">
        <v>0</v>
      </c>
      <c r="AM10" s="21">
        <v>1.478352544913673E-2</v>
      </c>
    </row>
    <row r="11" spans="2:41" ht="19" customHeight="1" x14ac:dyDescent="0.2">
      <c r="B11" s="23" t="s">
        <v>166</v>
      </c>
      <c r="C11" s="21">
        <v>6.5364023972103696E-2</v>
      </c>
      <c r="D11" s="21">
        <v>0</v>
      </c>
      <c r="E11" s="21">
        <v>9.1763186209664602E-2</v>
      </c>
      <c r="F11" s="21">
        <v>3.092730927557585E-2</v>
      </c>
      <c r="G11" s="21">
        <v>5.3836253424959297E-2</v>
      </c>
      <c r="H11" s="21">
        <v>0.1207958348190713</v>
      </c>
      <c r="I11" s="21">
        <v>7.0984992084973164E-2</v>
      </c>
      <c r="K11" s="21">
        <v>9.0352475609388763E-2</v>
      </c>
      <c r="L11" s="21">
        <v>4.2572841799967488E-2</v>
      </c>
      <c r="N11" s="21">
        <v>7.4829363223820874E-2</v>
      </c>
      <c r="O11" s="21">
        <v>9.2249070895801796E-2</v>
      </c>
      <c r="P11" s="21">
        <v>0</v>
      </c>
      <c r="Q11" s="21">
        <v>0</v>
      </c>
      <c r="R11" s="21">
        <v>0.1219599957131403</v>
      </c>
      <c r="S11" s="21">
        <v>7.1328744612299641E-2</v>
      </c>
      <c r="T11" s="21">
        <v>0</v>
      </c>
      <c r="U11" s="21">
        <v>2.1127091216710879E-2</v>
      </c>
      <c r="W11" s="21">
        <v>0.1130665435376757</v>
      </c>
      <c r="X11" s="21">
        <v>6.9935118225652348E-2</v>
      </c>
      <c r="Y11" s="21">
        <v>6.8049887225078279E-2</v>
      </c>
      <c r="Z11" s="21">
        <v>0</v>
      </c>
      <c r="AA11" s="21">
        <v>7.6088496382940199E-2</v>
      </c>
      <c r="AB11" s="21">
        <v>6.6038867972039075E-2</v>
      </c>
      <c r="AC11" s="21">
        <v>2.050269020325839E-2</v>
      </c>
      <c r="AD11" s="21">
        <v>0.1018782415731198</v>
      </c>
      <c r="AE11" s="21">
        <v>0</v>
      </c>
      <c r="AG11" s="21">
        <v>0.102952878507146</v>
      </c>
      <c r="AH11" s="21">
        <v>8.1626667686279394E-2</v>
      </c>
      <c r="AI11" s="21">
        <v>3.8985606010808312E-2</v>
      </c>
      <c r="AJ11" s="21">
        <v>1.372776055080225E-2</v>
      </c>
      <c r="AK11" s="21">
        <v>0.10080119795874661</v>
      </c>
      <c r="AL11" s="21">
        <v>0</v>
      </c>
      <c r="AM11" s="21">
        <v>2.0592831795433839E-2</v>
      </c>
    </row>
    <row r="12" spans="2:41" ht="19" customHeight="1" x14ac:dyDescent="0.2">
      <c r="B12" s="23" t="s">
        <v>167</v>
      </c>
      <c r="C12" s="21">
        <v>3.5795367792568283E-2</v>
      </c>
      <c r="D12" s="21">
        <v>5.1482595113135937E-2</v>
      </c>
      <c r="E12" s="21">
        <v>3.9924925164475253E-2</v>
      </c>
      <c r="F12" s="21">
        <v>6.0083306936559291E-2</v>
      </c>
      <c r="G12" s="21">
        <v>3.8483028207493421E-2</v>
      </c>
      <c r="H12" s="21">
        <v>8.6697834057387659E-3</v>
      </c>
      <c r="I12" s="21">
        <v>2.4919056357031191E-2</v>
      </c>
      <c r="K12" s="21">
        <v>3.7539958693405387E-2</v>
      </c>
      <c r="L12" s="21">
        <v>3.4518759257079229E-2</v>
      </c>
      <c r="N12" s="21">
        <v>2.789769809572281E-2</v>
      </c>
      <c r="O12" s="21">
        <v>4.4694626368624403E-2</v>
      </c>
      <c r="P12" s="21">
        <v>0</v>
      </c>
      <c r="Q12" s="21">
        <v>0</v>
      </c>
      <c r="R12" s="21">
        <v>5.5499082805351319E-2</v>
      </c>
      <c r="S12" s="21">
        <v>4.3752215062994759E-2</v>
      </c>
      <c r="T12" s="21">
        <v>5.1615392405407211E-2</v>
      </c>
      <c r="U12" s="21">
        <v>1.349656024533534E-2</v>
      </c>
      <c r="W12" s="21">
        <v>6.1398099123277192E-2</v>
      </c>
      <c r="X12" s="21">
        <v>4.3480352672558432E-2</v>
      </c>
      <c r="Y12" s="21">
        <v>0</v>
      </c>
      <c r="Z12" s="21">
        <v>3.3330197586408442E-2</v>
      </c>
      <c r="AA12" s="21">
        <v>6.3624437186690669E-2</v>
      </c>
      <c r="AB12" s="21">
        <v>2.8641394077804121E-2</v>
      </c>
      <c r="AC12" s="21">
        <v>0</v>
      </c>
      <c r="AD12" s="21">
        <v>3.5947066081544667E-2</v>
      </c>
      <c r="AE12" s="21">
        <v>0</v>
      </c>
      <c r="AG12" s="21">
        <v>7.2808366750181722E-2</v>
      </c>
      <c r="AH12" s="21">
        <v>9.1417072259771769E-3</v>
      </c>
      <c r="AI12" s="21">
        <v>5.6501514672292433E-2</v>
      </c>
      <c r="AJ12" s="21">
        <v>1.6857258284857561E-2</v>
      </c>
      <c r="AK12" s="21">
        <v>2.2759806443445128E-2</v>
      </c>
      <c r="AL12" s="21">
        <v>0.42606137067182909</v>
      </c>
      <c r="AM12" s="21">
        <v>0</v>
      </c>
    </row>
    <row r="13" spans="2:41" ht="19" customHeight="1" x14ac:dyDescent="0.2">
      <c r="B13" s="23" t="s">
        <v>168</v>
      </c>
      <c r="C13" s="21">
        <v>7.0905681440766657E-2</v>
      </c>
      <c r="D13" s="21">
        <v>0.2657419662829234</v>
      </c>
      <c r="E13" s="21">
        <v>9.3614719396684851E-2</v>
      </c>
      <c r="F13" s="21">
        <v>2.882287319904217E-2</v>
      </c>
      <c r="G13" s="21">
        <v>4.6820022887168043E-2</v>
      </c>
      <c r="H13" s="21">
        <v>3.586813664124805E-2</v>
      </c>
      <c r="I13" s="21">
        <v>3.5510908504154018E-2</v>
      </c>
      <c r="K13" s="21">
        <v>7.9138451237853541E-2</v>
      </c>
      <c r="L13" s="21">
        <v>5.7848785320157942E-2</v>
      </c>
      <c r="N13" s="21">
        <v>9.2512202185391371E-2</v>
      </c>
      <c r="O13" s="21">
        <v>1.975862135409823E-2</v>
      </c>
      <c r="P13" s="21">
        <v>0</v>
      </c>
      <c r="Q13" s="21">
        <v>0.22438747023083969</v>
      </c>
      <c r="R13" s="21">
        <v>0.1431909309998462</v>
      </c>
      <c r="S13" s="21">
        <v>3.8153907874105913E-2</v>
      </c>
      <c r="T13" s="21">
        <v>7.4689275744037331E-2</v>
      </c>
      <c r="U13" s="21">
        <v>0.16495325307728839</v>
      </c>
      <c r="W13" s="21">
        <v>6.6639020436911237E-2</v>
      </c>
      <c r="X13" s="21">
        <v>2.8756573711432351E-2</v>
      </c>
      <c r="Y13" s="21">
        <v>0.1679880032684917</v>
      </c>
      <c r="Z13" s="21">
        <v>5.984891083562939E-2</v>
      </c>
      <c r="AA13" s="21">
        <v>8.2283799737760455E-2</v>
      </c>
      <c r="AB13" s="21">
        <v>6.2252052135403663E-2</v>
      </c>
      <c r="AC13" s="21">
        <v>0.15502005047655801</v>
      </c>
      <c r="AD13" s="21">
        <v>5.5267299643201859E-2</v>
      </c>
      <c r="AE13" s="21">
        <v>0</v>
      </c>
      <c r="AG13" s="21">
        <v>0.10136000934718049</v>
      </c>
      <c r="AH13" s="21">
        <v>5.8406343347463391E-2</v>
      </c>
      <c r="AI13" s="21">
        <v>5.218810455069308E-2</v>
      </c>
      <c r="AJ13" s="21">
        <v>4.5407030610772121E-2</v>
      </c>
      <c r="AK13" s="21">
        <v>7.7238431393747878E-2</v>
      </c>
      <c r="AL13" s="21">
        <v>0.2230367668236205</v>
      </c>
      <c r="AM13" s="21">
        <v>0.1155073906392122</v>
      </c>
    </row>
    <row r="14" spans="2:41" ht="19" customHeight="1" x14ac:dyDescent="0.2">
      <c r="B14" s="23" t="s">
        <v>169</v>
      </c>
      <c r="C14" s="21">
        <v>7.7389091517580305E-2</v>
      </c>
      <c r="D14" s="21">
        <v>0.2271227191625268</v>
      </c>
      <c r="E14" s="21">
        <v>0.1107798232467484</v>
      </c>
      <c r="F14" s="21">
        <v>7.5451208488602331E-2</v>
      </c>
      <c r="G14" s="21">
        <v>5.4001626378744692E-2</v>
      </c>
      <c r="H14" s="21">
        <v>4.3389774657213449E-2</v>
      </c>
      <c r="I14" s="21">
        <v>2.496957969755988E-2</v>
      </c>
      <c r="K14" s="21">
        <v>6.047939574137548E-2</v>
      </c>
      <c r="L14" s="21">
        <v>9.4036899880613312E-2</v>
      </c>
      <c r="N14" s="21">
        <v>7.4083703955032137E-2</v>
      </c>
      <c r="O14" s="21">
        <v>6.2373660474127103E-2</v>
      </c>
      <c r="P14" s="21">
        <v>0</v>
      </c>
      <c r="Q14" s="21">
        <v>7.1075987682754874E-2</v>
      </c>
      <c r="R14" s="21">
        <v>0.105409807981201</v>
      </c>
      <c r="S14" s="21">
        <v>5.3918586930288108E-2</v>
      </c>
      <c r="T14" s="21">
        <v>0.37079413936627698</v>
      </c>
      <c r="U14" s="21">
        <v>8.3557632661104664E-2</v>
      </c>
      <c r="W14" s="21">
        <v>6.1466814870830118E-2</v>
      </c>
      <c r="X14" s="21">
        <v>8.1235546320571728E-2</v>
      </c>
      <c r="Y14" s="21">
        <v>0</v>
      </c>
      <c r="Z14" s="21">
        <v>0.1032713609116965</v>
      </c>
      <c r="AA14" s="21">
        <v>0.12256722042246269</v>
      </c>
      <c r="AB14" s="21">
        <v>4.0698226479399607E-2</v>
      </c>
      <c r="AC14" s="21">
        <v>3.5715105822450723E-2</v>
      </c>
      <c r="AD14" s="21">
        <v>0.15644226069898079</v>
      </c>
      <c r="AE14" s="21">
        <v>0.157530609980993</v>
      </c>
      <c r="AG14" s="21">
        <v>6.2009699897295059E-2</v>
      </c>
      <c r="AH14" s="21">
        <v>0.1063353475839682</v>
      </c>
      <c r="AI14" s="21">
        <v>5.147977203472167E-2</v>
      </c>
      <c r="AJ14" s="21">
        <v>7.8769792760476298E-2</v>
      </c>
      <c r="AK14" s="21">
        <v>5.8256266315751933E-2</v>
      </c>
      <c r="AL14" s="21">
        <v>0.35090186250455041</v>
      </c>
      <c r="AM14" s="21">
        <v>0.12960614883225019</v>
      </c>
    </row>
    <row r="15" spans="2:41" ht="19" customHeight="1" x14ac:dyDescent="0.2">
      <c r="B15" s="23" t="s">
        <v>170</v>
      </c>
      <c r="C15" s="21">
        <v>2.6061722386718E-2</v>
      </c>
      <c r="D15" s="21">
        <v>0</v>
      </c>
      <c r="E15" s="21">
        <v>5.0852579627693038E-2</v>
      </c>
      <c r="F15" s="21">
        <v>4.6825034267421767E-2</v>
      </c>
      <c r="G15" s="21">
        <v>6.7995972259706607E-3</v>
      </c>
      <c r="H15" s="21">
        <v>5.2410548429333972E-2</v>
      </c>
      <c r="I15" s="21">
        <v>0</v>
      </c>
      <c r="K15" s="21">
        <v>3.09983766417966E-2</v>
      </c>
      <c r="L15" s="21">
        <v>2.1691591745271441E-2</v>
      </c>
      <c r="N15" s="21">
        <v>0</v>
      </c>
      <c r="O15" s="21">
        <v>2.2399073165348591E-2</v>
      </c>
      <c r="P15" s="21">
        <v>4.1538049519975591E-2</v>
      </c>
      <c r="Q15" s="21">
        <v>0</v>
      </c>
      <c r="R15" s="21">
        <v>7.0791618936270728E-2</v>
      </c>
      <c r="S15" s="21">
        <v>2.57802304232524E-2</v>
      </c>
      <c r="T15" s="21">
        <v>0</v>
      </c>
      <c r="U15" s="21">
        <v>2.2955240519638351E-2</v>
      </c>
      <c r="W15" s="21">
        <v>0</v>
      </c>
      <c r="X15" s="21">
        <v>0</v>
      </c>
      <c r="Y15" s="21">
        <v>5.1216529418783241E-2</v>
      </c>
      <c r="Z15" s="21">
        <v>0</v>
      </c>
      <c r="AA15" s="21">
        <v>7.8098827864525114E-2</v>
      </c>
      <c r="AB15" s="21">
        <v>2.797961065946733E-2</v>
      </c>
      <c r="AC15" s="21">
        <v>3.8401388474394997E-2</v>
      </c>
      <c r="AD15" s="21">
        <v>0</v>
      </c>
      <c r="AE15" s="21">
        <v>0</v>
      </c>
      <c r="AG15" s="21">
        <v>3.2659679247345863E-2</v>
      </c>
      <c r="AH15" s="21">
        <v>4.4256294156163847E-2</v>
      </c>
      <c r="AI15" s="21">
        <v>1.539617837721982E-2</v>
      </c>
      <c r="AJ15" s="21">
        <v>2.42041973314167E-2</v>
      </c>
      <c r="AK15" s="21">
        <v>1.794573338599266E-2</v>
      </c>
      <c r="AL15" s="21">
        <v>0</v>
      </c>
      <c r="AM15" s="21">
        <v>1.542381490638718E-2</v>
      </c>
    </row>
    <row r="16" spans="2:41" ht="19" customHeight="1" x14ac:dyDescent="0.2">
      <c r="B16" s="23" t="s">
        <v>171</v>
      </c>
      <c r="C16" s="21">
        <v>4.6298196207038143E-2</v>
      </c>
      <c r="D16" s="21">
        <v>0</v>
      </c>
      <c r="E16" s="21">
        <v>0.1000416999561608</v>
      </c>
      <c r="F16" s="21">
        <v>7.2944788341221201E-2</v>
      </c>
      <c r="G16" s="21">
        <v>5.0182712581657393E-2</v>
      </c>
      <c r="H16" s="21">
        <v>1.0585928073500041E-2</v>
      </c>
      <c r="I16" s="21">
        <v>3.1738218525291982E-2</v>
      </c>
      <c r="K16" s="21">
        <v>6.5441309664582378E-2</v>
      </c>
      <c r="L16" s="21">
        <v>2.880033266180064E-2</v>
      </c>
      <c r="N16" s="21">
        <v>0</v>
      </c>
      <c r="O16" s="21">
        <v>3.8800934305652117E-2</v>
      </c>
      <c r="P16" s="21">
        <v>5.996598969721828E-2</v>
      </c>
      <c r="Q16" s="21">
        <v>6.2795735122651172E-2</v>
      </c>
      <c r="R16" s="21">
        <v>0.1114007131303956</v>
      </c>
      <c r="S16" s="21">
        <v>4.3825186676583028E-2</v>
      </c>
      <c r="T16" s="21">
        <v>0</v>
      </c>
      <c r="U16" s="21">
        <v>5.2157918807249307E-2</v>
      </c>
      <c r="W16" s="21">
        <v>0</v>
      </c>
      <c r="X16" s="21">
        <v>4.9585126975018712E-2</v>
      </c>
      <c r="Y16" s="21">
        <v>0</v>
      </c>
      <c r="Z16" s="21">
        <v>0</v>
      </c>
      <c r="AA16" s="21">
        <v>0.13200210855534689</v>
      </c>
      <c r="AB16" s="21">
        <v>4.7564030272719771E-2</v>
      </c>
      <c r="AC16" s="21">
        <v>0</v>
      </c>
      <c r="AD16" s="21">
        <v>3.2644154429856527E-2</v>
      </c>
      <c r="AE16" s="21">
        <v>0</v>
      </c>
      <c r="AG16" s="21">
        <v>4.249284275124561E-2</v>
      </c>
      <c r="AH16" s="21">
        <v>4.3730602354343603E-2</v>
      </c>
      <c r="AI16" s="21">
        <v>3.7699468357016312E-2</v>
      </c>
      <c r="AJ16" s="21">
        <v>9.2293578669110393E-2</v>
      </c>
      <c r="AK16" s="21">
        <v>2.17161879568104E-2</v>
      </c>
      <c r="AL16" s="21">
        <v>0</v>
      </c>
      <c r="AM16" s="21">
        <v>6.9117846896236915E-2</v>
      </c>
    </row>
    <row r="17" spans="2:39" ht="19" customHeight="1" x14ac:dyDescent="0.2">
      <c r="B17" s="23" t="s">
        <v>172</v>
      </c>
      <c r="C17" s="21">
        <v>3.8515878035511479E-2</v>
      </c>
      <c r="D17" s="21">
        <v>7.7285501298835449E-2</v>
      </c>
      <c r="E17" s="21">
        <v>8.6618416216190097E-2</v>
      </c>
      <c r="F17" s="21">
        <v>2.820343293060151E-2</v>
      </c>
      <c r="G17" s="21">
        <v>3.3824229157310919E-2</v>
      </c>
      <c r="H17" s="21">
        <v>3.4186906285641597E-2</v>
      </c>
      <c r="I17" s="21">
        <v>0</v>
      </c>
      <c r="K17" s="21">
        <v>5.7289390650152337E-2</v>
      </c>
      <c r="L17" s="21">
        <v>2.128646760604724E-2</v>
      </c>
      <c r="N17" s="21">
        <v>0.18113933490504611</v>
      </c>
      <c r="O17" s="21">
        <v>2.680440757717082E-2</v>
      </c>
      <c r="P17" s="21">
        <v>7.4098702126625837E-2</v>
      </c>
      <c r="Q17" s="21">
        <v>0</v>
      </c>
      <c r="R17" s="21">
        <v>0</v>
      </c>
      <c r="S17" s="21">
        <v>3.1596779747109047E-2</v>
      </c>
      <c r="T17" s="21">
        <v>0</v>
      </c>
      <c r="U17" s="21">
        <v>1.1747135496758611E-2</v>
      </c>
      <c r="W17" s="21">
        <v>2.9882225599304209E-2</v>
      </c>
      <c r="X17" s="21">
        <v>3.4910099499995989E-2</v>
      </c>
      <c r="Y17" s="21">
        <v>9.1363903727278775E-2</v>
      </c>
      <c r="Z17" s="21">
        <v>0</v>
      </c>
      <c r="AA17" s="21">
        <v>3.6090725698670292E-2</v>
      </c>
      <c r="AB17" s="21">
        <v>3.4292385324053327E-2</v>
      </c>
      <c r="AC17" s="21">
        <v>9.6440590911428509E-2</v>
      </c>
      <c r="AD17" s="21">
        <v>1.9302486544946248E-2</v>
      </c>
      <c r="AE17" s="21">
        <v>0</v>
      </c>
      <c r="AG17" s="21">
        <v>6.292903288880632E-3</v>
      </c>
      <c r="AH17" s="21">
        <v>2.5696090403549671E-2</v>
      </c>
      <c r="AI17" s="21">
        <v>3.4804196748890993E-2</v>
      </c>
      <c r="AJ17" s="21">
        <v>9.4099158504052927E-2</v>
      </c>
      <c r="AK17" s="21">
        <v>4.4358782790028119E-2</v>
      </c>
      <c r="AL17" s="21">
        <v>0</v>
      </c>
      <c r="AM17" s="21">
        <v>4.257538554198189E-2</v>
      </c>
    </row>
    <row r="18" spans="2:39" ht="19" customHeight="1" x14ac:dyDescent="0.2">
      <c r="B18" s="23" t="s">
        <v>173</v>
      </c>
      <c r="C18" s="21">
        <v>7.3723063889322583E-3</v>
      </c>
      <c r="D18" s="21">
        <v>0</v>
      </c>
      <c r="E18" s="21">
        <v>0</v>
      </c>
      <c r="F18" s="21">
        <v>1.0226430486100521E-2</v>
      </c>
      <c r="G18" s="21">
        <v>0</v>
      </c>
      <c r="H18" s="21">
        <v>1.6716824489173741E-2</v>
      </c>
      <c r="I18" s="21">
        <v>1.2365843582085629E-2</v>
      </c>
      <c r="K18" s="21">
        <v>5.589836005791834E-3</v>
      </c>
      <c r="L18" s="21">
        <v>9.1192604555103696E-3</v>
      </c>
      <c r="N18" s="21">
        <v>0</v>
      </c>
      <c r="O18" s="21">
        <v>0</v>
      </c>
      <c r="P18" s="21">
        <v>0</v>
      </c>
      <c r="Q18" s="21">
        <v>0</v>
      </c>
      <c r="R18" s="21">
        <v>5.60496653287538E-2</v>
      </c>
      <c r="S18" s="21">
        <v>6.1125390101169959E-3</v>
      </c>
      <c r="T18" s="21">
        <v>0</v>
      </c>
      <c r="U18" s="21">
        <v>0</v>
      </c>
      <c r="W18" s="21">
        <v>0</v>
      </c>
      <c r="X18" s="21">
        <v>0</v>
      </c>
      <c r="Y18" s="21">
        <v>0</v>
      </c>
      <c r="Z18" s="21">
        <v>0</v>
      </c>
      <c r="AA18" s="21">
        <v>3.4658010436504218E-2</v>
      </c>
      <c r="AB18" s="21">
        <v>6.6340160206490081E-3</v>
      </c>
      <c r="AC18" s="21">
        <v>0</v>
      </c>
      <c r="AD18" s="21">
        <v>0</v>
      </c>
      <c r="AE18" s="21">
        <v>0</v>
      </c>
      <c r="AG18" s="21">
        <v>0</v>
      </c>
      <c r="AH18" s="21">
        <v>1.2564957757364961E-2</v>
      </c>
      <c r="AI18" s="21">
        <v>0</v>
      </c>
      <c r="AJ18" s="21">
        <v>1.245000818404193E-2</v>
      </c>
      <c r="AK18" s="21">
        <v>0</v>
      </c>
      <c r="AL18" s="21">
        <v>0</v>
      </c>
      <c r="AM18" s="21">
        <v>4.3307088537522923E-2</v>
      </c>
    </row>
    <row r="19" spans="2:39" ht="46" customHeight="1" x14ac:dyDescent="0.2">
      <c r="B19" s="23" t="s">
        <v>179</v>
      </c>
      <c r="C19" s="21">
        <v>5.4055090758971573E-2</v>
      </c>
      <c r="D19" s="21">
        <v>0.1131215707531429</v>
      </c>
      <c r="E19" s="21">
        <v>3.5755133454280157E-2</v>
      </c>
      <c r="F19" s="21">
        <v>5.2949588864760637E-2</v>
      </c>
      <c r="G19" s="21">
        <v>0.10702687493281671</v>
      </c>
      <c r="H19" s="21">
        <v>3.2820499255155143E-2</v>
      </c>
      <c r="I19" s="21">
        <v>2.1032093251546018E-2</v>
      </c>
      <c r="K19" s="21">
        <v>6.0305459227679131E-2</v>
      </c>
      <c r="L19" s="21">
        <v>4.8734108662769997E-2</v>
      </c>
      <c r="N19" s="21">
        <v>3.6831917954630623E-2</v>
      </c>
      <c r="O19" s="21">
        <v>1.7427485450801378E-2</v>
      </c>
      <c r="P19" s="21">
        <v>5.469282142052178E-2</v>
      </c>
      <c r="Q19" s="21">
        <v>0</v>
      </c>
      <c r="R19" s="21">
        <v>0.119808035782377</v>
      </c>
      <c r="S19" s="21">
        <v>4.0760993217023672E-2</v>
      </c>
      <c r="T19" s="21">
        <v>0.1561532993281296</v>
      </c>
      <c r="U19" s="21">
        <v>8.7563452914549991E-2</v>
      </c>
      <c r="W19" s="21">
        <v>0</v>
      </c>
      <c r="X19" s="21">
        <v>1.0088855374951321E-2</v>
      </c>
      <c r="Y19" s="21">
        <v>0</v>
      </c>
      <c r="Z19" s="21">
        <v>4.2412706761115103E-2</v>
      </c>
      <c r="AA19" s="21">
        <v>0.14246326210073129</v>
      </c>
      <c r="AB19" s="21">
        <v>2.588619652558519E-2</v>
      </c>
      <c r="AC19" s="21">
        <v>0</v>
      </c>
      <c r="AD19" s="21">
        <v>0.1093910567132189</v>
      </c>
      <c r="AE19" s="21">
        <v>0.4548158796449735</v>
      </c>
      <c r="AG19" s="21">
        <v>3.3065890617861637E-2</v>
      </c>
      <c r="AH19" s="21">
        <v>8.2347453648307478E-2</v>
      </c>
      <c r="AI19" s="21">
        <v>6.0485072381086122E-2</v>
      </c>
      <c r="AJ19" s="21">
        <v>2.96720196614822E-2</v>
      </c>
      <c r="AK19" s="21">
        <v>2.8672184597530539E-2</v>
      </c>
      <c r="AL19" s="21">
        <v>0</v>
      </c>
      <c r="AM19" s="21">
        <v>0.12190403735898291</v>
      </c>
    </row>
    <row r="21" spans="2:39" x14ac:dyDescent="0.2">
      <c r="B21" t="s">
        <v>267</v>
      </c>
    </row>
    <row r="22" spans="2:39" x14ac:dyDescent="0.2">
      <c r="B22" t="s">
        <v>11</v>
      </c>
    </row>
    <row r="24" spans="2:39" x14ac:dyDescent="0.2">
      <c r="B24"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O24"/>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46" customHeight="1" x14ac:dyDescent="0.2">
      <c r="B9" s="23" t="s">
        <v>178</v>
      </c>
      <c r="C9" s="21">
        <v>0.35053932911438279</v>
      </c>
      <c r="D9" s="21">
        <v>0.1242298724968907</v>
      </c>
      <c r="E9" s="21">
        <v>0.18538652968516389</v>
      </c>
      <c r="F9" s="21">
        <v>0.17779800172510971</v>
      </c>
      <c r="G9" s="21">
        <v>0.32872851745848192</v>
      </c>
      <c r="H9" s="21">
        <v>0.40197083979037762</v>
      </c>
      <c r="I9" s="21">
        <v>0.67451241086791514</v>
      </c>
      <c r="K9" s="21">
        <v>0.3408571070472512</v>
      </c>
      <c r="L9" s="21">
        <v>0.36315602219499787</v>
      </c>
      <c r="N9" s="21">
        <v>0.65661051637523471</v>
      </c>
      <c r="O9" s="21">
        <v>0.43260385754774527</v>
      </c>
      <c r="P9" s="21">
        <v>0.54301642016220819</v>
      </c>
      <c r="Q9" s="21">
        <v>0.25095310536228532</v>
      </c>
      <c r="R9" s="21">
        <v>0.64876117996170135</v>
      </c>
      <c r="S9" s="21">
        <v>2.742190070369499E-2</v>
      </c>
      <c r="T9" s="21">
        <v>0.1793725499412854</v>
      </c>
      <c r="U9" s="21">
        <v>0.42800929786532571</v>
      </c>
      <c r="W9" s="21">
        <v>0.77103883333831813</v>
      </c>
      <c r="X9" s="21">
        <v>0.34755302236292351</v>
      </c>
      <c r="Y9" s="21">
        <v>0.39152713753638091</v>
      </c>
      <c r="Z9" s="21">
        <v>0.1635471976330774</v>
      </c>
      <c r="AA9" s="21">
        <v>0.59209511226058142</v>
      </c>
      <c r="AB9" s="21">
        <v>9.5194637669519314E-3</v>
      </c>
      <c r="AC9" s="21">
        <v>0.68467491541973169</v>
      </c>
      <c r="AD9" s="21">
        <v>0.242836868687034</v>
      </c>
      <c r="AE9" s="21">
        <v>0.90269554412947328</v>
      </c>
      <c r="AG9" s="21">
        <v>0.34515305288201559</v>
      </c>
      <c r="AH9" s="21">
        <v>0.39188391838390202</v>
      </c>
      <c r="AI9" s="21">
        <v>0.40810420581291901</v>
      </c>
      <c r="AJ9" s="21">
        <v>0.3559011630143773</v>
      </c>
      <c r="AK9" s="21">
        <v>0.22736993754620349</v>
      </c>
      <c r="AL9" s="21">
        <v>0</v>
      </c>
      <c r="AM9" s="21">
        <v>0.41561076266940278</v>
      </c>
    </row>
    <row r="10" spans="2:41" ht="19" customHeight="1" x14ac:dyDescent="0.2">
      <c r="B10" s="23" t="s">
        <v>165</v>
      </c>
      <c r="C10" s="21">
        <v>4.4532051213267282E-2</v>
      </c>
      <c r="D10" s="21">
        <v>0.1128514913434181</v>
      </c>
      <c r="E10" s="21">
        <v>0</v>
      </c>
      <c r="F10" s="21">
        <v>4.9322024359137698E-2</v>
      </c>
      <c r="G10" s="21">
        <v>2.6918126712479649E-2</v>
      </c>
      <c r="H10" s="21">
        <v>2.7945602453430439E-2</v>
      </c>
      <c r="I10" s="21">
        <v>6.4284959104463441E-2</v>
      </c>
      <c r="K10" s="21">
        <v>3.6944131584312111E-2</v>
      </c>
      <c r="L10" s="21">
        <v>5.2101213747089509E-2</v>
      </c>
      <c r="N10" s="21">
        <v>9.263840037516323E-2</v>
      </c>
      <c r="O10" s="21">
        <v>9.0874990173633458E-2</v>
      </c>
      <c r="P10" s="21">
        <v>0</v>
      </c>
      <c r="Q10" s="21">
        <v>0</v>
      </c>
      <c r="R10" s="21">
        <v>2.9683421898471288E-2</v>
      </c>
      <c r="S10" s="21">
        <v>0</v>
      </c>
      <c r="T10" s="21">
        <v>4.0976174828786668E-2</v>
      </c>
      <c r="U10" s="21">
        <v>6.1226634707263111E-2</v>
      </c>
      <c r="W10" s="21">
        <v>4.2496131723907198E-2</v>
      </c>
      <c r="X10" s="21">
        <v>6.087240676505918E-2</v>
      </c>
      <c r="Y10" s="21">
        <v>0.17130759309074539</v>
      </c>
      <c r="Z10" s="21">
        <v>0.1119147327593729</v>
      </c>
      <c r="AA10" s="21">
        <v>3.9337848869328493E-2</v>
      </c>
      <c r="AB10" s="21">
        <v>0</v>
      </c>
      <c r="AC10" s="21">
        <v>3.249140570184466E-2</v>
      </c>
      <c r="AD10" s="21">
        <v>5.105035401845557E-2</v>
      </c>
      <c r="AE10" s="21">
        <v>0</v>
      </c>
      <c r="AG10" s="21">
        <v>5.791388153828847E-2</v>
      </c>
      <c r="AH10" s="21">
        <v>6.2149858003995119E-2</v>
      </c>
      <c r="AI10" s="21">
        <v>1.8197109257509451E-2</v>
      </c>
      <c r="AJ10" s="21">
        <v>0</v>
      </c>
      <c r="AK10" s="21">
        <v>5.721764217482677E-2</v>
      </c>
      <c r="AL10" s="21">
        <v>0</v>
      </c>
      <c r="AM10" s="21">
        <v>0.101222155637397</v>
      </c>
    </row>
    <row r="11" spans="2:41" ht="19" customHeight="1" x14ac:dyDescent="0.2">
      <c r="B11" s="23" t="s">
        <v>166</v>
      </c>
      <c r="C11" s="21">
        <v>2.5558963405104849E-2</v>
      </c>
      <c r="D11" s="21">
        <v>0</v>
      </c>
      <c r="E11" s="21">
        <v>3.565737365051945E-2</v>
      </c>
      <c r="F11" s="21">
        <v>6.6386242956802829E-2</v>
      </c>
      <c r="G11" s="21">
        <v>3.5255121392154261E-2</v>
      </c>
      <c r="H11" s="21">
        <v>1.7339566811477532E-2</v>
      </c>
      <c r="I11" s="21">
        <v>0</v>
      </c>
      <c r="K11" s="21">
        <v>1.937311274109604E-2</v>
      </c>
      <c r="L11" s="21">
        <v>3.162129961281869E-2</v>
      </c>
      <c r="N11" s="21">
        <v>1.5493660413749661E-2</v>
      </c>
      <c r="O11" s="21">
        <v>2.1701117627412812E-2</v>
      </c>
      <c r="P11" s="21">
        <v>0</v>
      </c>
      <c r="Q11" s="21">
        <v>0</v>
      </c>
      <c r="R11" s="21">
        <v>4.0787527063233818E-2</v>
      </c>
      <c r="S11" s="21">
        <v>3.5272199952009788E-2</v>
      </c>
      <c r="T11" s="21">
        <v>0</v>
      </c>
      <c r="U11" s="21">
        <v>3.1718312336435128E-2</v>
      </c>
      <c r="W11" s="21">
        <v>2.036242569641853E-2</v>
      </c>
      <c r="X11" s="21">
        <v>1.9594223723031379E-2</v>
      </c>
      <c r="Y11" s="21">
        <v>0</v>
      </c>
      <c r="Z11" s="21">
        <v>0</v>
      </c>
      <c r="AA11" s="21">
        <v>4.2995888939573047E-2</v>
      </c>
      <c r="AB11" s="21">
        <v>2.119350221216201E-2</v>
      </c>
      <c r="AC11" s="21">
        <v>0</v>
      </c>
      <c r="AD11" s="21">
        <v>8.8688188137889354E-2</v>
      </c>
      <c r="AE11" s="21">
        <v>0</v>
      </c>
      <c r="AG11" s="21">
        <v>1.070310552742536E-2</v>
      </c>
      <c r="AH11" s="21">
        <v>6.4825933734201896E-2</v>
      </c>
      <c r="AI11" s="21">
        <v>2.495166431393098E-2</v>
      </c>
      <c r="AJ11" s="21">
        <v>0</v>
      </c>
      <c r="AK11" s="21">
        <v>1.2448635054984419E-2</v>
      </c>
      <c r="AL11" s="21">
        <v>0</v>
      </c>
      <c r="AM11" s="21">
        <v>3.1623347467534861E-2</v>
      </c>
    </row>
    <row r="12" spans="2:41" ht="19" customHeight="1" x14ac:dyDescent="0.2">
      <c r="B12" s="23" t="s">
        <v>167</v>
      </c>
      <c r="C12" s="21">
        <v>5.8639601858753172E-2</v>
      </c>
      <c r="D12" s="21">
        <v>0.24425811801290409</v>
      </c>
      <c r="E12" s="21">
        <v>3.1674611230160341E-2</v>
      </c>
      <c r="F12" s="21">
        <v>6.1647257229850767E-2</v>
      </c>
      <c r="G12" s="21">
        <v>4.9452955421522171E-2</v>
      </c>
      <c r="H12" s="21">
        <v>3.5693723940160217E-2</v>
      </c>
      <c r="I12" s="21">
        <v>1.255321277494556E-2</v>
      </c>
      <c r="K12" s="21">
        <v>7.1973355832422592E-2</v>
      </c>
      <c r="L12" s="21">
        <v>4.0672315281198183E-2</v>
      </c>
      <c r="N12" s="21">
        <v>9.2840512416875548E-2</v>
      </c>
      <c r="O12" s="21">
        <v>6.4253658257985805E-2</v>
      </c>
      <c r="P12" s="21">
        <v>0.15293104576257341</v>
      </c>
      <c r="Q12" s="21">
        <v>6.2795735122651172E-2</v>
      </c>
      <c r="R12" s="21">
        <v>3.1931477440534838E-2</v>
      </c>
      <c r="S12" s="21">
        <v>1.167662527584518E-2</v>
      </c>
      <c r="T12" s="21">
        <v>0.12630466814944449</v>
      </c>
      <c r="U12" s="21">
        <v>7.6420748291015611E-2</v>
      </c>
      <c r="W12" s="21">
        <v>0</v>
      </c>
      <c r="X12" s="21">
        <v>6.507289608883092E-2</v>
      </c>
      <c r="Y12" s="21">
        <v>0.1553872202245479</v>
      </c>
      <c r="Z12" s="21">
        <v>5.6587923915648812E-2</v>
      </c>
      <c r="AA12" s="21">
        <v>5.5126418192437347E-2</v>
      </c>
      <c r="AB12" s="21">
        <v>1.267278933007405E-2</v>
      </c>
      <c r="AC12" s="21">
        <v>0.19904250867518419</v>
      </c>
      <c r="AD12" s="21">
        <v>5.4874270714939333E-2</v>
      </c>
      <c r="AE12" s="21">
        <v>0</v>
      </c>
      <c r="AG12" s="21">
        <v>3.025184736926011E-2</v>
      </c>
      <c r="AH12" s="21">
        <v>1.1020661498022071E-2</v>
      </c>
      <c r="AI12" s="21">
        <v>5.4782244788034423E-2</v>
      </c>
      <c r="AJ12" s="21">
        <v>6.1091293128307883E-2</v>
      </c>
      <c r="AK12" s="21">
        <v>0.14706727750758669</v>
      </c>
      <c r="AL12" s="21">
        <v>0</v>
      </c>
      <c r="AM12" s="21">
        <v>4.5760088393802099E-2</v>
      </c>
    </row>
    <row r="13" spans="2:41" ht="19" customHeight="1" x14ac:dyDescent="0.2">
      <c r="B13" s="23" t="s">
        <v>168</v>
      </c>
      <c r="C13" s="21">
        <v>4.4786705317700577E-2</v>
      </c>
      <c r="D13" s="21">
        <v>6.1368896230282161E-2</v>
      </c>
      <c r="E13" s="21">
        <v>9.0957879049248791E-2</v>
      </c>
      <c r="F13" s="21">
        <v>5.6431942729150537E-2</v>
      </c>
      <c r="G13" s="21">
        <v>4.1136792450710842E-2</v>
      </c>
      <c r="H13" s="21">
        <v>6.2240086691555552E-3</v>
      </c>
      <c r="I13" s="21">
        <v>2.4533908239889851E-2</v>
      </c>
      <c r="K13" s="21">
        <v>5.7078060138081643E-2</v>
      </c>
      <c r="L13" s="21">
        <v>3.3703413920758603E-2</v>
      </c>
      <c r="N13" s="21">
        <v>5.4100407371156567E-2</v>
      </c>
      <c r="O13" s="21">
        <v>2.4947767805980871E-2</v>
      </c>
      <c r="P13" s="21">
        <v>3.0221246643442182E-2</v>
      </c>
      <c r="Q13" s="21">
        <v>0</v>
      </c>
      <c r="R13" s="21">
        <v>6.788356173835644E-2</v>
      </c>
      <c r="S13" s="21">
        <v>9.5630549677522356E-3</v>
      </c>
      <c r="T13" s="21">
        <v>4.7151908541508733E-2</v>
      </c>
      <c r="U13" s="21">
        <v>0.13946948593510289</v>
      </c>
      <c r="W13" s="21">
        <v>6.1588751075468087E-2</v>
      </c>
      <c r="X13" s="21">
        <v>4.4291374498301742E-2</v>
      </c>
      <c r="Y13" s="21">
        <v>6.4730297402824571E-2</v>
      </c>
      <c r="Z13" s="21">
        <v>0.1032713609116965</v>
      </c>
      <c r="AA13" s="21">
        <v>8.0642580795306007E-2</v>
      </c>
      <c r="AB13" s="21">
        <v>0</v>
      </c>
      <c r="AC13" s="21">
        <v>4.2680694388986432E-2</v>
      </c>
      <c r="AD13" s="21">
        <v>5.8412031152859187E-2</v>
      </c>
      <c r="AE13" s="21">
        <v>0</v>
      </c>
      <c r="AG13" s="21">
        <v>3.04612904664124E-2</v>
      </c>
      <c r="AH13" s="21">
        <v>5.0099021274237612E-2</v>
      </c>
      <c r="AI13" s="21">
        <v>9.0522009054231529E-3</v>
      </c>
      <c r="AJ13" s="21">
        <v>3.0585018835659811E-2</v>
      </c>
      <c r="AK13" s="21">
        <v>6.0313850715013932E-2</v>
      </c>
      <c r="AL13" s="21">
        <v>0</v>
      </c>
      <c r="AM13" s="21">
        <v>0.1677301036101255</v>
      </c>
    </row>
    <row r="14" spans="2:41" ht="19" customHeight="1" x14ac:dyDescent="0.2">
      <c r="B14" s="23" t="s">
        <v>169</v>
      </c>
      <c r="C14" s="21">
        <v>7.3750279847801872E-2</v>
      </c>
      <c r="D14" s="21">
        <v>0.292687456050226</v>
      </c>
      <c r="E14" s="21">
        <v>3.6621060408137722E-2</v>
      </c>
      <c r="F14" s="21">
        <v>8.2385873608052371E-2</v>
      </c>
      <c r="G14" s="21">
        <v>5.3061439497784392E-2</v>
      </c>
      <c r="H14" s="21">
        <v>7.733474439970256E-2</v>
      </c>
      <c r="I14" s="21">
        <v>5.119843243555528E-3</v>
      </c>
      <c r="K14" s="21">
        <v>7.0775426173248113E-2</v>
      </c>
      <c r="L14" s="21">
        <v>7.7284765367328229E-2</v>
      </c>
      <c r="N14" s="21">
        <v>0</v>
      </c>
      <c r="O14" s="21">
        <v>0.1115707302647382</v>
      </c>
      <c r="P14" s="21">
        <v>0</v>
      </c>
      <c r="Q14" s="21">
        <v>0.1435032422097833</v>
      </c>
      <c r="R14" s="21">
        <v>6.9281059331303921E-2</v>
      </c>
      <c r="S14" s="21">
        <v>3.4042223714868113E-2</v>
      </c>
      <c r="T14" s="21">
        <v>0.2546772216805599</v>
      </c>
      <c r="U14" s="21">
        <v>0.105541536976392</v>
      </c>
      <c r="W14" s="21">
        <v>0</v>
      </c>
      <c r="X14" s="21">
        <v>0.16163436347319729</v>
      </c>
      <c r="Y14" s="21">
        <v>0</v>
      </c>
      <c r="Z14" s="21">
        <v>0.15686046839635731</v>
      </c>
      <c r="AA14" s="21">
        <v>4.2839572070104727E-2</v>
      </c>
      <c r="AB14" s="21">
        <v>2.4349291351741631E-2</v>
      </c>
      <c r="AC14" s="21">
        <v>4.1110475814252902E-2</v>
      </c>
      <c r="AD14" s="21">
        <v>0.15573007139546699</v>
      </c>
      <c r="AE14" s="21">
        <v>9.7304455870526746E-2</v>
      </c>
      <c r="AG14" s="21">
        <v>8.3638518105447174E-2</v>
      </c>
      <c r="AH14" s="21">
        <v>5.6066296396692701E-2</v>
      </c>
      <c r="AI14" s="21">
        <v>8.0306905892814737E-2</v>
      </c>
      <c r="AJ14" s="21">
        <v>0.1062616477160718</v>
      </c>
      <c r="AK14" s="21">
        <v>7.4661898269529417E-2</v>
      </c>
      <c r="AL14" s="21">
        <v>0.2230367668236205</v>
      </c>
      <c r="AM14" s="21">
        <v>0</v>
      </c>
    </row>
    <row r="15" spans="2:41" ht="19" customHeight="1" x14ac:dyDescent="0.2">
      <c r="B15" s="23" t="s">
        <v>170</v>
      </c>
      <c r="C15" s="21">
        <v>5.2589316132761278E-2</v>
      </c>
      <c r="D15" s="21">
        <v>5.0260594486534312E-2</v>
      </c>
      <c r="E15" s="21">
        <v>0.10560189891926</v>
      </c>
      <c r="F15" s="21">
        <v>6.4270116952561421E-2</v>
      </c>
      <c r="G15" s="21">
        <v>0</v>
      </c>
      <c r="H15" s="21">
        <v>6.1898236918531108E-2</v>
      </c>
      <c r="I15" s="21">
        <v>3.5295547675359931E-2</v>
      </c>
      <c r="K15" s="21">
        <v>3.8747697923299261E-2</v>
      </c>
      <c r="L15" s="21">
        <v>6.2081199293033407E-2</v>
      </c>
      <c r="N15" s="21">
        <v>3.8692187690110749E-2</v>
      </c>
      <c r="O15" s="21">
        <v>4.6666072572084487E-2</v>
      </c>
      <c r="P15" s="21">
        <v>0</v>
      </c>
      <c r="Q15" s="21">
        <v>0.30024311389728209</v>
      </c>
      <c r="R15" s="21">
        <v>7.990615741874868E-2</v>
      </c>
      <c r="S15" s="21">
        <v>2.3013223126852181E-2</v>
      </c>
      <c r="T15" s="21">
        <v>0.32634284094743671</v>
      </c>
      <c r="U15" s="21">
        <v>1.5088286273044919E-2</v>
      </c>
      <c r="W15" s="21">
        <v>8.318358201855737E-2</v>
      </c>
      <c r="X15" s="21">
        <v>4.898092424443995E-2</v>
      </c>
      <c r="Y15" s="21">
        <v>0</v>
      </c>
      <c r="Z15" s="21">
        <v>8.4876883672843573E-2</v>
      </c>
      <c r="AA15" s="21">
        <v>3.8366763830744673E-2</v>
      </c>
      <c r="AB15" s="21">
        <v>3.5698986642146158E-2</v>
      </c>
      <c r="AC15" s="21">
        <v>0</v>
      </c>
      <c r="AD15" s="21">
        <v>0.18478580846161061</v>
      </c>
      <c r="AE15" s="21">
        <v>0</v>
      </c>
      <c r="AG15" s="21">
        <v>5.8945673372346387E-2</v>
      </c>
      <c r="AH15" s="21">
        <v>5.8253105915226089E-2</v>
      </c>
      <c r="AI15" s="21">
        <v>5.9034568530835253E-2</v>
      </c>
      <c r="AJ15" s="21">
        <v>3.6314554487013637E-2</v>
      </c>
      <c r="AK15" s="21">
        <v>3.717526129563916E-2</v>
      </c>
      <c r="AL15" s="21">
        <v>0</v>
      </c>
      <c r="AM15" s="21">
        <v>8.0247065672602827E-2</v>
      </c>
    </row>
    <row r="16" spans="2:41" ht="19" customHeight="1" x14ac:dyDescent="0.2">
      <c r="B16" s="23" t="s">
        <v>171</v>
      </c>
      <c r="C16" s="21">
        <v>6.1543293423251932E-2</v>
      </c>
      <c r="D16" s="21">
        <v>6.2860976266608581E-2</v>
      </c>
      <c r="E16" s="21">
        <v>9.8803534068203649E-2</v>
      </c>
      <c r="F16" s="21">
        <v>7.8316798752680175E-2</v>
      </c>
      <c r="G16" s="21">
        <v>4.4148065954229397E-2</v>
      </c>
      <c r="H16" s="21">
        <v>6.7258951010443255E-2</v>
      </c>
      <c r="I16" s="21">
        <v>2.9778314985555571E-2</v>
      </c>
      <c r="K16" s="21">
        <v>5.995068218271439E-2</v>
      </c>
      <c r="L16" s="21">
        <v>6.36577085115035E-2</v>
      </c>
      <c r="N16" s="21">
        <v>2.7271824911057469E-2</v>
      </c>
      <c r="O16" s="21">
        <v>3.8016645555929943E-2</v>
      </c>
      <c r="P16" s="21">
        <v>0.16181324861727059</v>
      </c>
      <c r="Q16" s="21">
        <v>6.2795735122651172E-2</v>
      </c>
      <c r="R16" s="21">
        <v>0</v>
      </c>
      <c r="S16" s="21">
        <v>0.13193485209442771</v>
      </c>
      <c r="T16" s="21">
        <v>0</v>
      </c>
      <c r="U16" s="21">
        <v>0</v>
      </c>
      <c r="W16" s="21">
        <v>2.133027614733083E-2</v>
      </c>
      <c r="X16" s="21">
        <v>7.1363955283931302E-2</v>
      </c>
      <c r="Y16" s="21">
        <v>5.1216529418783241E-2</v>
      </c>
      <c r="Z16" s="21">
        <v>0.14891261872564751</v>
      </c>
      <c r="AA16" s="21">
        <v>6.0634575268959497E-2</v>
      </c>
      <c r="AB16" s="21">
        <v>7.8769412674766545E-2</v>
      </c>
      <c r="AC16" s="21">
        <v>0</v>
      </c>
      <c r="AD16" s="21">
        <v>4.0601119180120021E-2</v>
      </c>
      <c r="AE16" s="21">
        <v>0</v>
      </c>
      <c r="AG16" s="21">
        <v>3.6475684169479473E-2</v>
      </c>
      <c r="AH16" s="21">
        <v>6.9631983522526794E-2</v>
      </c>
      <c r="AI16" s="21">
        <v>8.6561431091868937E-2</v>
      </c>
      <c r="AJ16" s="21">
        <v>7.4842720890338069E-2</v>
      </c>
      <c r="AK16" s="21">
        <v>6.0175088164323189E-2</v>
      </c>
      <c r="AL16" s="21">
        <v>0</v>
      </c>
      <c r="AM16" s="21">
        <v>0</v>
      </c>
    </row>
    <row r="17" spans="2:39" ht="19" customHeight="1" x14ac:dyDescent="0.2">
      <c r="B17" s="23" t="s">
        <v>172</v>
      </c>
      <c r="C17" s="21">
        <v>7.3253387326077612E-2</v>
      </c>
      <c r="D17" s="21">
        <v>5.1482595113135937E-2</v>
      </c>
      <c r="E17" s="21">
        <v>0.11080373676527901</v>
      </c>
      <c r="F17" s="21">
        <v>0.1288065105799924</v>
      </c>
      <c r="G17" s="21">
        <v>5.4361371930804453E-2</v>
      </c>
      <c r="H17" s="21">
        <v>6.0195227247350068E-2</v>
      </c>
      <c r="I17" s="21">
        <v>3.7659638324836688E-2</v>
      </c>
      <c r="K17" s="21">
        <v>8.7136315291261535E-2</v>
      </c>
      <c r="L17" s="21">
        <v>6.0963264720609353E-2</v>
      </c>
      <c r="N17" s="21">
        <v>0</v>
      </c>
      <c r="O17" s="21">
        <v>8.5704703833888285E-2</v>
      </c>
      <c r="P17" s="21">
        <v>3.7919336687879897E-2</v>
      </c>
      <c r="Q17" s="21">
        <v>8.0913068299809474E-2</v>
      </c>
      <c r="R17" s="21">
        <v>0</v>
      </c>
      <c r="S17" s="21">
        <v>0.13550719966671129</v>
      </c>
      <c r="T17" s="21">
        <v>0</v>
      </c>
      <c r="U17" s="21">
        <v>6.1179884120780813E-2</v>
      </c>
      <c r="W17" s="21">
        <v>0</v>
      </c>
      <c r="X17" s="21">
        <v>0.13876749999105351</v>
      </c>
      <c r="Y17" s="21">
        <v>7.4467318599439267E-2</v>
      </c>
      <c r="Z17" s="21">
        <v>7.23805699496025E-2</v>
      </c>
      <c r="AA17" s="21">
        <v>0</v>
      </c>
      <c r="AB17" s="21">
        <v>0.10783667274691711</v>
      </c>
      <c r="AC17" s="21">
        <v>0</v>
      </c>
      <c r="AD17" s="21">
        <v>0.11118083574785501</v>
      </c>
      <c r="AE17" s="21">
        <v>0</v>
      </c>
      <c r="AG17" s="21">
        <v>8.227114772770297E-2</v>
      </c>
      <c r="AH17" s="21">
        <v>3.7965203152329013E-2</v>
      </c>
      <c r="AI17" s="21">
        <v>5.1398526984476257E-2</v>
      </c>
      <c r="AJ17" s="21">
        <v>0.12787293826199511</v>
      </c>
      <c r="AK17" s="21">
        <v>7.9840307877644442E-2</v>
      </c>
      <c r="AL17" s="21">
        <v>0.7769632331763795</v>
      </c>
      <c r="AM17" s="21">
        <v>3.1623347467534861E-2</v>
      </c>
    </row>
    <row r="18" spans="2:39" ht="19" customHeight="1" x14ac:dyDescent="0.2">
      <c r="B18" s="23" t="s">
        <v>173</v>
      </c>
      <c r="C18" s="21">
        <v>4.3038259119173888E-2</v>
      </c>
      <c r="D18" s="21">
        <v>0</v>
      </c>
      <c r="E18" s="21">
        <v>0.1164132955834115</v>
      </c>
      <c r="F18" s="21">
        <v>8.7734487794586414E-3</v>
      </c>
      <c r="G18" s="21">
        <v>8.6654806876983681E-2</v>
      </c>
      <c r="H18" s="21">
        <v>4.2072037741950737E-2</v>
      </c>
      <c r="I18" s="21">
        <v>7.4707067372707624E-3</v>
      </c>
      <c r="K18" s="21">
        <v>5.3900706116093169E-2</v>
      </c>
      <c r="L18" s="21">
        <v>3.3278266026215232E-2</v>
      </c>
      <c r="N18" s="21">
        <v>0</v>
      </c>
      <c r="O18" s="21">
        <v>8.7986490250507119E-3</v>
      </c>
      <c r="P18" s="21">
        <v>7.4098702126625837E-2</v>
      </c>
      <c r="Q18" s="21">
        <v>9.8795999985537342E-2</v>
      </c>
      <c r="R18" s="21">
        <v>0</v>
      </c>
      <c r="S18" s="21">
        <v>0.10414311848964949</v>
      </c>
      <c r="T18" s="21">
        <v>0</v>
      </c>
      <c r="U18" s="21">
        <v>2.742542089497212E-2</v>
      </c>
      <c r="W18" s="21">
        <v>0</v>
      </c>
      <c r="X18" s="21">
        <v>1.669201194264892E-2</v>
      </c>
      <c r="Y18" s="21">
        <v>9.1363903727278775E-2</v>
      </c>
      <c r="Z18" s="21">
        <v>3.6591184506389027E-2</v>
      </c>
      <c r="AA18" s="21">
        <v>1.3483391368990389E-2</v>
      </c>
      <c r="AB18" s="21">
        <v>0.1160351893916083</v>
      </c>
      <c r="AC18" s="21">
        <v>0</v>
      </c>
      <c r="AD18" s="21">
        <v>0</v>
      </c>
      <c r="AE18" s="21">
        <v>0</v>
      </c>
      <c r="AG18" s="21">
        <v>4.621763761680301E-2</v>
      </c>
      <c r="AH18" s="21">
        <v>3.3882490245874343E-2</v>
      </c>
      <c r="AI18" s="21">
        <v>5.4546363950154601E-2</v>
      </c>
      <c r="AJ18" s="21">
        <v>8.7097000539502048E-2</v>
      </c>
      <c r="AK18" s="21">
        <v>2.17161879568104E-2</v>
      </c>
      <c r="AL18" s="21">
        <v>0</v>
      </c>
      <c r="AM18" s="21">
        <v>0</v>
      </c>
    </row>
    <row r="19" spans="2:39" ht="46" customHeight="1" x14ac:dyDescent="0.2">
      <c r="B19" s="23" t="s">
        <v>179</v>
      </c>
      <c r="C19" s="21">
        <v>0.1717688132417246</v>
      </c>
      <c r="D19" s="21">
        <v>0</v>
      </c>
      <c r="E19" s="21">
        <v>0.1880800806406161</v>
      </c>
      <c r="F19" s="21">
        <v>0.2258617823272033</v>
      </c>
      <c r="G19" s="21">
        <v>0.28028280230484942</v>
      </c>
      <c r="H19" s="21">
        <v>0.20206706101742111</v>
      </c>
      <c r="I19" s="21">
        <v>0.10879145804620741</v>
      </c>
      <c r="K19" s="21">
        <v>0.16326340497021979</v>
      </c>
      <c r="L19" s="21">
        <v>0.18148053132444741</v>
      </c>
      <c r="N19" s="21">
        <v>2.2352490446651961E-2</v>
      </c>
      <c r="O19" s="21">
        <v>7.4861807335550201E-2</v>
      </c>
      <c r="P19" s="21">
        <v>0</v>
      </c>
      <c r="Q19" s="21">
        <v>0</v>
      </c>
      <c r="R19" s="21">
        <v>3.1765615147649869E-2</v>
      </c>
      <c r="S19" s="21">
        <v>0.48742560200818907</v>
      </c>
      <c r="T19" s="21">
        <v>2.5174635910978162E-2</v>
      </c>
      <c r="U19" s="21">
        <v>5.3920392599667737E-2</v>
      </c>
      <c r="W19" s="21">
        <v>0</v>
      </c>
      <c r="X19" s="21">
        <v>2.517732162658223E-2</v>
      </c>
      <c r="Y19" s="21">
        <v>0</v>
      </c>
      <c r="Z19" s="21">
        <v>6.5057059529364455E-2</v>
      </c>
      <c r="AA19" s="21">
        <v>3.4477848403974283E-2</v>
      </c>
      <c r="AB19" s="21">
        <v>0.59392469188363228</v>
      </c>
      <c r="AC19" s="21">
        <v>0</v>
      </c>
      <c r="AD19" s="21">
        <v>1.184045250376994E-2</v>
      </c>
      <c r="AE19" s="21">
        <v>0</v>
      </c>
      <c r="AG19" s="21">
        <v>0.21796816122481899</v>
      </c>
      <c r="AH19" s="21">
        <v>0.16422152787299241</v>
      </c>
      <c r="AI19" s="21">
        <v>0.1530647784720332</v>
      </c>
      <c r="AJ19" s="21">
        <v>0.1200336631267344</v>
      </c>
      <c r="AK19" s="21">
        <v>0.22201391343743801</v>
      </c>
      <c r="AL19" s="21">
        <v>0</v>
      </c>
      <c r="AM19" s="21">
        <v>0.12618312908160009</v>
      </c>
    </row>
    <row r="21" spans="2:39" x14ac:dyDescent="0.2">
      <c r="B21" t="s">
        <v>267</v>
      </c>
    </row>
    <row r="22" spans="2:39" x14ac:dyDescent="0.2">
      <c r="B22" t="s">
        <v>11</v>
      </c>
    </row>
    <row r="24" spans="2:39" x14ac:dyDescent="0.2">
      <c r="B24"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H21"/>
  <sheetViews>
    <sheetView showGridLines="0" workbookViewId="0"/>
  </sheetViews>
  <sheetFormatPr baseColWidth="10" defaultColWidth="8.83203125" defaultRowHeight="15" x14ac:dyDescent="0.2"/>
  <cols>
    <col min="1" max="1" width="5" customWidth="1"/>
    <col min="2" max="2" width="25" customWidth="1"/>
    <col min="3" max="8" width="20" customWidth="1"/>
  </cols>
  <sheetData>
    <row r="2" spans="2:8" ht="40" customHeight="1" x14ac:dyDescent="0.2">
      <c r="D2" s="22" t="s">
        <v>270</v>
      </c>
    </row>
    <row r="6" spans="2:8" ht="50" customHeight="1" x14ac:dyDescent="0.2">
      <c r="C6" s="24" t="s">
        <v>271</v>
      </c>
      <c r="D6" s="24" t="s">
        <v>272</v>
      </c>
      <c r="E6" s="24" t="s">
        <v>273</v>
      </c>
      <c r="F6" s="24" t="s">
        <v>274</v>
      </c>
      <c r="G6" s="24" t="s">
        <v>275</v>
      </c>
      <c r="H6" s="24" t="s">
        <v>276</v>
      </c>
    </row>
    <row r="7" spans="2:8" ht="16" x14ac:dyDescent="0.2">
      <c r="B7" s="23" t="s">
        <v>187</v>
      </c>
      <c r="C7" s="21">
        <v>0.11152131725645641</v>
      </c>
      <c r="D7" s="21">
        <v>6.1912712364894949E-2</v>
      </c>
      <c r="E7" s="21">
        <v>4.4276278370059069E-2</v>
      </c>
      <c r="F7" s="21">
        <v>8.6351561688770354E-2</v>
      </c>
      <c r="G7" s="21">
        <v>9.2528608001310825E-2</v>
      </c>
      <c r="H7" s="21">
        <v>1.811060052255101E-2</v>
      </c>
    </row>
    <row r="8" spans="2:8" ht="16" x14ac:dyDescent="0.2">
      <c r="B8" s="23" t="s">
        <v>188</v>
      </c>
      <c r="C8" s="21">
        <v>0.17670968129068959</v>
      </c>
      <c r="D8" s="21">
        <v>0.1138393122031896</v>
      </c>
      <c r="E8" s="21">
        <v>4.0468861186370872E-2</v>
      </c>
      <c r="F8" s="21">
        <v>8.4429961600850659E-2</v>
      </c>
      <c r="G8" s="21">
        <v>0.10620144432484931</v>
      </c>
      <c r="H8" s="21">
        <v>6.468132278862769E-2</v>
      </c>
    </row>
    <row r="9" spans="2:8" ht="16" x14ac:dyDescent="0.2">
      <c r="B9" s="23" t="s">
        <v>189</v>
      </c>
      <c r="C9" s="21">
        <v>0.1219991402736474</v>
      </c>
      <c r="D9" s="21">
        <v>0.12358593437502199</v>
      </c>
      <c r="E9" s="21">
        <v>8.5921322263334848E-2</v>
      </c>
      <c r="F9" s="21">
        <v>0.10018776751286169</v>
      </c>
      <c r="G9" s="21">
        <v>0.13510626752655289</v>
      </c>
      <c r="H9" s="21">
        <v>6.5147026902032237E-2</v>
      </c>
    </row>
    <row r="10" spans="2:8" ht="16" x14ac:dyDescent="0.2">
      <c r="B10" s="23" t="s">
        <v>190</v>
      </c>
      <c r="C10" s="21">
        <v>0.20453433463907569</v>
      </c>
      <c r="D10" s="21">
        <v>0.21534835604714889</v>
      </c>
      <c r="E10" s="21">
        <v>0.23478466320571589</v>
      </c>
      <c r="F10" s="21">
        <v>0.1257747475415161</v>
      </c>
      <c r="G10" s="21">
        <v>0.19093596689718381</v>
      </c>
      <c r="H10" s="21">
        <v>0.24019002318250871</v>
      </c>
    </row>
    <row r="11" spans="2:8" ht="16" x14ac:dyDescent="0.2">
      <c r="B11" s="23" t="s">
        <v>191</v>
      </c>
      <c r="C11" s="21">
        <v>7.1025683669497464E-2</v>
      </c>
      <c r="D11" s="21">
        <v>0.114764032168909</v>
      </c>
      <c r="E11" s="21">
        <v>8.153896477975886E-2</v>
      </c>
      <c r="F11" s="21">
        <v>4.7141391241069967E-2</v>
      </c>
      <c r="G11" s="21">
        <v>5.4395813611580857E-2</v>
      </c>
      <c r="H11" s="21">
        <v>9.2937211662857358E-2</v>
      </c>
    </row>
    <row r="12" spans="2:8" ht="16" x14ac:dyDescent="0.2">
      <c r="B12" s="23" t="s">
        <v>192</v>
      </c>
      <c r="C12" s="21">
        <v>8.8147535363290827E-2</v>
      </c>
      <c r="D12" s="21">
        <v>0.1141136854828454</v>
      </c>
      <c r="E12" s="21">
        <v>8.9979486142371057E-2</v>
      </c>
      <c r="F12" s="21">
        <v>6.8743590472274588E-2</v>
      </c>
      <c r="G12" s="21">
        <v>7.8767466437296083E-2</v>
      </c>
      <c r="H12" s="21">
        <v>8.0105411872156695E-2</v>
      </c>
    </row>
    <row r="13" spans="2:8" ht="16" x14ac:dyDescent="0.2">
      <c r="B13" s="23" t="s">
        <v>193</v>
      </c>
      <c r="C13" s="21">
        <v>0.16769978697539389</v>
      </c>
      <c r="D13" s="21">
        <v>0.17226511982184731</v>
      </c>
      <c r="E13" s="21">
        <v>0.29321440549307759</v>
      </c>
      <c r="F13" s="21">
        <v>0.44337976664153461</v>
      </c>
      <c r="G13" s="21">
        <v>0.27030101191658562</v>
      </c>
      <c r="H13" s="21">
        <v>0.1200891529496145</v>
      </c>
    </row>
    <row r="14" spans="2:8" ht="16" x14ac:dyDescent="0.2">
      <c r="B14" s="23" t="s">
        <v>145</v>
      </c>
      <c r="C14" s="21">
        <v>5.8362520531948597E-2</v>
      </c>
      <c r="D14" s="21">
        <v>8.4170847536142721E-2</v>
      </c>
      <c r="E14" s="21">
        <v>0.12981601855931171</v>
      </c>
      <c r="F14" s="21">
        <v>4.399121330112192E-2</v>
      </c>
      <c r="G14" s="21">
        <v>7.1763421284640486E-2</v>
      </c>
      <c r="H14" s="21">
        <v>0.31873925011965171</v>
      </c>
    </row>
    <row r="17" spans="2:2" x14ac:dyDescent="0.2">
      <c r="B17" t="s">
        <v>267</v>
      </c>
    </row>
    <row r="18" spans="2:2" x14ac:dyDescent="0.2">
      <c r="B18" t="s">
        <v>11</v>
      </c>
    </row>
    <row r="21" spans="2:2" x14ac:dyDescent="0.2">
      <c r="B21" t="str">
        <f>HYPERLINK("#Contents!A1", "Return to Contents")</f>
        <v>Return to Contents</v>
      </c>
    </row>
  </sheetData>
  <pageMargins left="0.75" right="0.75" top="1" bottom="1" header="0.5" footer="0.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O21"/>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187</v>
      </c>
      <c r="C9" s="21">
        <v>0.11152131725645641</v>
      </c>
      <c r="D9" s="21">
        <v>6.2860976266608581E-2</v>
      </c>
      <c r="E9" s="21">
        <v>0.182718830993402</v>
      </c>
      <c r="F9" s="21">
        <v>7.1072112094231935E-2</v>
      </c>
      <c r="G9" s="21">
        <v>9.5420695670681024E-2</v>
      </c>
      <c r="H9" s="21">
        <v>9.341408459587873E-2</v>
      </c>
      <c r="I9" s="21">
        <v>0.13481170700605849</v>
      </c>
      <c r="K9" s="21">
        <v>0.15272865741541061</v>
      </c>
      <c r="L9" s="21">
        <v>7.3974990268133964E-2</v>
      </c>
      <c r="N9" s="21">
        <v>9.1324748493331206E-2</v>
      </c>
      <c r="O9" s="21">
        <v>0.22204871344461899</v>
      </c>
      <c r="P9" s="21">
        <v>7.4098702126625837E-2</v>
      </c>
      <c r="Q9" s="21">
        <v>0</v>
      </c>
      <c r="R9" s="21">
        <v>8.325443732405674E-2</v>
      </c>
      <c r="S9" s="21">
        <v>9.5957103663311172E-2</v>
      </c>
      <c r="T9" s="21">
        <v>0</v>
      </c>
      <c r="U9" s="21">
        <v>5.16253067527912E-2</v>
      </c>
      <c r="W9" s="21">
        <v>6.3546364321296858E-2</v>
      </c>
      <c r="X9" s="21">
        <v>0.35767149728825121</v>
      </c>
      <c r="Y9" s="21">
        <v>0.13628566508354381</v>
      </c>
      <c r="Z9" s="21">
        <v>0</v>
      </c>
      <c r="AA9" s="21">
        <v>5.9964163129341198E-2</v>
      </c>
      <c r="AB9" s="21">
        <v>7.6512067484670071E-2</v>
      </c>
      <c r="AC9" s="21">
        <v>0</v>
      </c>
      <c r="AD9" s="21">
        <v>1.9302486544946248E-2</v>
      </c>
      <c r="AE9" s="21">
        <v>0</v>
      </c>
      <c r="AG9" s="21">
        <v>4.8235684904119842E-2</v>
      </c>
      <c r="AH9" s="21">
        <v>0.1199150761068333</v>
      </c>
      <c r="AI9" s="21">
        <v>0.16562213953841501</v>
      </c>
      <c r="AJ9" s="21">
        <v>0.1310313745569387</v>
      </c>
      <c r="AK9" s="21">
        <v>7.4845938418331315E-2</v>
      </c>
      <c r="AL9" s="21">
        <v>0.35090186250455041</v>
      </c>
      <c r="AM9" s="21">
        <v>0.1054855447697164</v>
      </c>
    </row>
    <row r="10" spans="2:41" ht="19" customHeight="1" x14ac:dyDescent="0.2">
      <c r="B10" s="23" t="s">
        <v>188</v>
      </c>
      <c r="C10" s="21">
        <v>0.17670968129068959</v>
      </c>
      <c r="D10" s="21">
        <v>0.1386543975291176</v>
      </c>
      <c r="E10" s="21">
        <v>0.16934337344552461</v>
      </c>
      <c r="F10" s="21">
        <v>0.2032531253447101</v>
      </c>
      <c r="G10" s="21">
        <v>0.22995461041093909</v>
      </c>
      <c r="H10" s="21">
        <v>0.1843430437456669</v>
      </c>
      <c r="I10" s="21">
        <v>0.14057289321229149</v>
      </c>
      <c r="K10" s="21">
        <v>0.19141491075823119</v>
      </c>
      <c r="L10" s="21">
        <v>0.1646899436288187</v>
      </c>
      <c r="N10" s="21">
        <v>0.1805934765926043</v>
      </c>
      <c r="O10" s="21">
        <v>0.23700641729187399</v>
      </c>
      <c r="P10" s="21">
        <v>0.18079443632582279</v>
      </c>
      <c r="Q10" s="21">
        <v>0.2134985639340439</v>
      </c>
      <c r="R10" s="21">
        <v>1.422309392181759E-2</v>
      </c>
      <c r="S10" s="21">
        <v>0.22438969600425859</v>
      </c>
      <c r="T10" s="21">
        <v>0</v>
      </c>
      <c r="U10" s="21">
        <v>0.1323122851741938</v>
      </c>
      <c r="W10" s="21">
        <v>8.6865039946379119E-2</v>
      </c>
      <c r="X10" s="21">
        <v>0.35816110634670889</v>
      </c>
      <c r="Y10" s="21">
        <v>8.4455232649722559E-2</v>
      </c>
      <c r="Z10" s="21">
        <v>0.25982585577720019</v>
      </c>
      <c r="AA10" s="21">
        <v>4.4879392700750288E-2</v>
      </c>
      <c r="AB10" s="21">
        <v>0.19101287765554051</v>
      </c>
      <c r="AC10" s="21">
        <v>0.22781689818874781</v>
      </c>
      <c r="AD10" s="21">
        <v>4.2585110609351003E-2</v>
      </c>
      <c r="AE10" s="21">
        <v>0</v>
      </c>
      <c r="AG10" s="21">
        <v>0.19873001007198501</v>
      </c>
      <c r="AH10" s="21">
        <v>0.1287561254159634</v>
      </c>
      <c r="AI10" s="21">
        <v>0.2056629934074104</v>
      </c>
      <c r="AJ10" s="21">
        <v>0.25740135824441718</v>
      </c>
      <c r="AK10" s="21">
        <v>0.18844820854447961</v>
      </c>
      <c r="AL10" s="21">
        <v>0</v>
      </c>
      <c r="AM10" s="21">
        <v>0</v>
      </c>
    </row>
    <row r="11" spans="2:41" ht="19" customHeight="1" x14ac:dyDescent="0.2">
      <c r="B11" s="23" t="s">
        <v>189</v>
      </c>
      <c r="C11" s="21">
        <v>0.1219991402736474</v>
      </c>
      <c r="D11" s="21">
        <v>6.1368896230282161E-2</v>
      </c>
      <c r="E11" s="21">
        <v>0.13325183801060661</v>
      </c>
      <c r="F11" s="21">
        <v>9.7712190622488468E-2</v>
      </c>
      <c r="G11" s="21">
        <v>0.17156942589550139</v>
      </c>
      <c r="H11" s="21">
        <v>0.1748131531806775</v>
      </c>
      <c r="I11" s="21">
        <v>9.1150695944335378E-2</v>
      </c>
      <c r="K11" s="21">
        <v>8.0935209562720878E-2</v>
      </c>
      <c r="L11" s="21">
        <v>0.16176298352926019</v>
      </c>
      <c r="N11" s="21">
        <v>9.3620829562835337E-2</v>
      </c>
      <c r="O11" s="21">
        <v>0.17706551744635499</v>
      </c>
      <c r="P11" s="21">
        <v>0.19198526427529911</v>
      </c>
      <c r="Q11" s="21">
        <v>8.0913068299809474E-2</v>
      </c>
      <c r="R11" s="21">
        <v>0.1423694008007752</v>
      </c>
      <c r="S11" s="21">
        <v>9.176398106751113E-2</v>
      </c>
      <c r="T11" s="21">
        <v>5.1615392405407211E-2</v>
      </c>
      <c r="U11" s="21">
        <v>8.6171557306304297E-2</v>
      </c>
      <c r="W11" s="21">
        <v>4.5472809731102078E-2</v>
      </c>
      <c r="X11" s="21">
        <v>0.13285274603029401</v>
      </c>
      <c r="Y11" s="21">
        <v>0.32642884107378228</v>
      </c>
      <c r="Z11" s="21">
        <v>0.1237580242934784</v>
      </c>
      <c r="AA11" s="21">
        <v>8.6559255808996372E-2</v>
      </c>
      <c r="AB11" s="21">
        <v>0.13305453830589389</v>
      </c>
      <c r="AC11" s="21">
        <v>4.0774639620783967E-2</v>
      </c>
      <c r="AD11" s="21">
        <v>0.1781407905351709</v>
      </c>
      <c r="AE11" s="21">
        <v>0</v>
      </c>
      <c r="AG11" s="21">
        <v>0.17737204574577531</v>
      </c>
      <c r="AH11" s="21">
        <v>7.8140888755253671E-2</v>
      </c>
      <c r="AI11" s="21">
        <v>8.6153691918350622E-2</v>
      </c>
      <c r="AJ11" s="21">
        <v>0.17689189971166491</v>
      </c>
      <c r="AK11" s="21">
        <v>0.1568403775792141</v>
      </c>
      <c r="AL11" s="21">
        <v>0</v>
      </c>
      <c r="AM11" s="21">
        <v>4.1016682229129589E-2</v>
      </c>
    </row>
    <row r="12" spans="2:41" ht="19" customHeight="1" x14ac:dyDescent="0.2">
      <c r="B12" s="23" t="s">
        <v>190</v>
      </c>
      <c r="C12" s="21">
        <v>0.20453433463907569</v>
      </c>
      <c r="D12" s="21">
        <v>0.35860168939264858</v>
      </c>
      <c r="E12" s="21">
        <v>0.1376036909758041</v>
      </c>
      <c r="F12" s="21">
        <v>0.24569213516408361</v>
      </c>
      <c r="G12" s="21">
        <v>0.19217651107637859</v>
      </c>
      <c r="H12" s="21">
        <v>0.16554903061886031</v>
      </c>
      <c r="I12" s="21">
        <v>0.18679873917062439</v>
      </c>
      <c r="K12" s="21">
        <v>0.19351324078351009</v>
      </c>
      <c r="L12" s="21">
        <v>0.21089151344239601</v>
      </c>
      <c r="N12" s="21">
        <v>9.859136425036448E-2</v>
      </c>
      <c r="O12" s="21">
        <v>0.1710600682747388</v>
      </c>
      <c r="P12" s="21">
        <v>0.35715022249154421</v>
      </c>
      <c r="Q12" s="21">
        <v>0.12559147024530229</v>
      </c>
      <c r="R12" s="21">
        <v>0.11592689160278601</v>
      </c>
      <c r="S12" s="21">
        <v>0.23278461661566699</v>
      </c>
      <c r="T12" s="21">
        <v>0.29418301349801129</v>
      </c>
      <c r="U12" s="21">
        <v>0.25263924389480352</v>
      </c>
      <c r="W12" s="21">
        <v>0.21748599337513769</v>
      </c>
      <c r="X12" s="21">
        <v>6.7292174332476182E-2</v>
      </c>
      <c r="Y12" s="21">
        <v>0.32560441586159222</v>
      </c>
      <c r="Z12" s="21">
        <v>6.5670433090355473E-2</v>
      </c>
      <c r="AA12" s="21">
        <v>0.17471614875691471</v>
      </c>
      <c r="AB12" s="21">
        <v>0.26481976131095658</v>
      </c>
      <c r="AC12" s="21">
        <v>0.30612005762660838</v>
      </c>
      <c r="AD12" s="21">
        <v>0.32567475895258918</v>
      </c>
      <c r="AE12" s="21">
        <v>8.2352348002887502E-2</v>
      </c>
      <c r="AG12" s="21">
        <v>0.2102217287821751</v>
      </c>
      <c r="AH12" s="21">
        <v>0.25822665470063277</v>
      </c>
      <c r="AI12" s="21">
        <v>0.2039323969654091</v>
      </c>
      <c r="AJ12" s="21">
        <v>0.13038803165974189</v>
      </c>
      <c r="AK12" s="21">
        <v>0.20059626361618069</v>
      </c>
      <c r="AL12" s="21">
        <v>0</v>
      </c>
      <c r="AM12" s="21">
        <v>0.20721656506070149</v>
      </c>
    </row>
    <row r="13" spans="2:41" ht="19" customHeight="1" x14ac:dyDescent="0.2">
      <c r="B13" s="23" t="s">
        <v>191</v>
      </c>
      <c r="C13" s="21">
        <v>7.1025683669497464E-2</v>
      </c>
      <c r="D13" s="21">
        <v>5.1482595113135937E-2</v>
      </c>
      <c r="E13" s="21">
        <v>0.1108423917775999</v>
      </c>
      <c r="F13" s="21">
        <v>5.6537059614255189E-2</v>
      </c>
      <c r="G13" s="21">
        <v>7.405738409688345E-2</v>
      </c>
      <c r="H13" s="21">
        <v>7.8899814150781497E-2</v>
      </c>
      <c r="I13" s="21">
        <v>5.470961267169426E-2</v>
      </c>
      <c r="K13" s="21">
        <v>8.2872894709062436E-2</v>
      </c>
      <c r="L13" s="21">
        <v>6.0623471186529353E-2</v>
      </c>
      <c r="N13" s="21">
        <v>4.8223970990192717E-2</v>
      </c>
      <c r="O13" s="21">
        <v>9.4656379346568731E-2</v>
      </c>
      <c r="P13" s="21">
        <v>0.11497458607161901</v>
      </c>
      <c r="Q13" s="21">
        <v>8.0707507087132146E-2</v>
      </c>
      <c r="R13" s="21">
        <v>5.8646144955721131E-2</v>
      </c>
      <c r="S13" s="21">
        <v>6.79372705890222E-2</v>
      </c>
      <c r="T13" s="21">
        <v>0</v>
      </c>
      <c r="U13" s="21">
        <v>5.8412419138830669E-2</v>
      </c>
      <c r="W13" s="21">
        <v>6.1956129500746929E-2</v>
      </c>
      <c r="X13" s="21">
        <v>5.298553629846682E-2</v>
      </c>
      <c r="Y13" s="21">
        <v>0.12722584533135931</v>
      </c>
      <c r="Z13" s="21">
        <v>5.9859592441779692E-2</v>
      </c>
      <c r="AA13" s="21">
        <v>7.3897337807302246E-2</v>
      </c>
      <c r="AB13" s="21">
        <v>5.1983556898773542E-2</v>
      </c>
      <c r="AC13" s="21">
        <v>2.930406403468825E-2</v>
      </c>
      <c r="AD13" s="21">
        <v>0.1161640854828809</v>
      </c>
      <c r="AE13" s="21">
        <v>0.35048180071218549</v>
      </c>
      <c r="AG13" s="21">
        <v>0.1108010249321565</v>
      </c>
      <c r="AH13" s="21">
        <v>7.2343718739277266E-2</v>
      </c>
      <c r="AI13" s="21">
        <v>8.7548027278685908E-2</v>
      </c>
      <c r="AJ13" s="21">
        <v>1.089370305094536E-2</v>
      </c>
      <c r="AK13" s="21">
        <v>7.3091658190402725E-2</v>
      </c>
      <c r="AL13" s="21">
        <v>0.42606137067182909</v>
      </c>
      <c r="AM13" s="21">
        <v>0</v>
      </c>
    </row>
    <row r="14" spans="2:41" ht="19" customHeight="1" x14ac:dyDescent="0.2">
      <c r="B14" s="23" t="s">
        <v>192</v>
      </c>
      <c r="C14" s="21">
        <v>8.8147535363290827E-2</v>
      </c>
      <c r="D14" s="21">
        <v>7.5451038004845428E-2</v>
      </c>
      <c r="E14" s="21">
        <v>0.1102536849309331</v>
      </c>
      <c r="F14" s="21">
        <v>6.8080469239693076E-2</v>
      </c>
      <c r="G14" s="21">
        <v>7.5038082032667749E-2</v>
      </c>
      <c r="H14" s="21">
        <v>7.5636201705288536E-2</v>
      </c>
      <c r="I14" s="21">
        <v>0.1095968763582061</v>
      </c>
      <c r="K14" s="21">
        <v>8.2455230975377658E-2</v>
      </c>
      <c r="L14" s="21">
        <v>9.0350130211906285E-2</v>
      </c>
      <c r="N14" s="21">
        <v>1.9684975945917109E-2</v>
      </c>
      <c r="O14" s="21">
        <v>5.3605652016091729E-2</v>
      </c>
      <c r="P14" s="21">
        <v>0</v>
      </c>
      <c r="Q14" s="21">
        <v>0.27351298455994338</v>
      </c>
      <c r="R14" s="21">
        <v>0.1732376812234919</v>
      </c>
      <c r="S14" s="21">
        <v>9.8259494219469848E-2</v>
      </c>
      <c r="T14" s="21">
        <v>0</v>
      </c>
      <c r="U14" s="21">
        <v>0.14530125113932671</v>
      </c>
      <c r="W14" s="21">
        <v>0.1002746413327031</v>
      </c>
      <c r="X14" s="21">
        <v>0</v>
      </c>
      <c r="Y14" s="21">
        <v>0</v>
      </c>
      <c r="Z14" s="21">
        <v>0.31449536255948218</v>
      </c>
      <c r="AA14" s="21">
        <v>0.122367389303327</v>
      </c>
      <c r="AB14" s="21">
        <v>0.1041016589843988</v>
      </c>
      <c r="AC14" s="21">
        <v>8.148317620084726E-2</v>
      </c>
      <c r="AD14" s="21">
        <v>0</v>
      </c>
      <c r="AE14" s="21">
        <v>0.30530116237114607</v>
      </c>
      <c r="AG14" s="21">
        <v>5.1090178926432868E-2</v>
      </c>
      <c r="AH14" s="21">
        <v>0.15419428765103491</v>
      </c>
      <c r="AI14" s="21">
        <v>3.536065633240533E-2</v>
      </c>
      <c r="AJ14" s="21">
        <v>7.9973774066124284E-2</v>
      </c>
      <c r="AK14" s="21">
        <v>0.13610826247197871</v>
      </c>
      <c r="AL14" s="21">
        <v>0</v>
      </c>
      <c r="AM14" s="21">
        <v>3.0913890897986601E-2</v>
      </c>
    </row>
    <row r="15" spans="2:41" ht="19" customHeight="1" x14ac:dyDescent="0.2">
      <c r="B15" s="23" t="s">
        <v>193</v>
      </c>
      <c r="C15" s="21">
        <v>0.16769978697539389</v>
      </c>
      <c r="D15" s="21">
        <v>0.1128514913434181</v>
      </c>
      <c r="E15" s="21">
        <v>7.9721083463240194E-2</v>
      </c>
      <c r="F15" s="21">
        <v>0.17773206133876349</v>
      </c>
      <c r="G15" s="21">
        <v>0.13394723793705501</v>
      </c>
      <c r="H15" s="21">
        <v>0.21374786678314839</v>
      </c>
      <c r="I15" s="21">
        <v>0.23872185231604709</v>
      </c>
      <c r="K15" s="21">
        <v>0.190625770040523</v>
      </c>
      <c r="L15" s="21">
        <v>0.1478748162913508</v>
      </c>
      <c r="N15" s="21">
        <v>0.42188663652764069</v>
      </c>
      <c r="O15" s="21">
        <v>3.2525299422272787E-2</v>
      </c>
      <c r="P15" s="21">
        <v>8.099678870908894E-2</v>
      </c>
      <c r="Q15" s="21">
        <v>7.1075987682754874E-2</v>
      </c>
      <c r="R15" s="21">
        <v>0.3909906886758025</v>
      </c>
      <c r="S15" s="21">
        <v>0.1592558722484968</v>
      </c>
      <c r="T15" s="21">
        <v>0</v>
      </c>
      <c r="U15" s="21">
        <v>0.2063456330973841</v>
      </c>
      <c r="W15" s="21">
        <v>0.40706692229073332</v>
      </c>
      <c r="X15" s="21">
        <v>0</v>
      </c>
      <c r="Y15" s="21">
        <v>0</v>
      </c>
      <c r="Z15" s="21">
        <v>0.14235189205018259</v>
      </c>
      <c r="AA15" s="21">
        <v>0.41393234361281839</v>
      </c>
      <c r="AB15" s="21">
        <v>0.14064243723781941</v>
      </c>
      <c r="AC15" s="21">
        <v>0.14362250926631981</v>
      </c>
      <c r="AD15" s="21">
        <v>8.7148083955800815E-2</v>
      </c>
      <c r="AE15" s="21">
        <v>0.26186468891378101</v>
      </c>
      <c r="AG15" s="21">
        <v>0.1503066196038095</v>
      </c>
      <c r="AH15" s="21">
        <v>0.14167796023725479</v>
      </c>
      <c r="AI15" s="21">
        <v>0.2157200945593237</v>
      </c>
      <c r="AJ15" s="21">
        <v>0.13465006594969139</v>
      </c>
      <c r="AK15" s="21">
        <v>0.136986004047883</v>
      </c>
      <c r="AL15" s="21">
        <v>0</v>
      </c>
      <c r="AM15" s="21">
        <v>0.30962189309737842</v>
      </c>
    </row>
    <row r="16" spans="2:41" ht="19" customHeight="1" x14ac:dyDescent="0.2">
      <c r="B16" s="23" t="s">
        <v>145</v>
      </c>
      <c r="C16" s="21">
        <v>5.8362520531948597E-2</v>
      </c>
      <c r="D16" s="21">
        <v>0.13872891611994351</v>
      </c>
      <c r="E16" s="21">
        <v>7.6265106402889901E-2</v>
      </c>
      <c r="F16" s="21">
        <v>7.9920846581773966E-2</v>
      </c>
      <c r="G16" s="21">
        <v>2.7836052879893731E-2</v>
      </c>
      <c r="H16" s="21">
        <v>1.3596805219698371E-2</v>
      </c>
      <c r="I16" s="21">
        <v>4.3637623320742697E-2</v>
      </c>
      <c r="K16" s="21">
        <v>2.5454085755163929E-2</v>
      </c>
      <c r="L16" s="21">
        <v>8.9832151441604682E-2</v>
      </c>
      <c r="N16" s="21">
        <v>4.6073997637114138E-2</v>
      </c>
      <c r="O16" s="21">
        <v>1.2031952757479999E-2</v>
      </c>
      <c r="P16" s="21">
        <v>0</v>
      </c>
      <c r="Q16" s="21">
        <v>0.15470041819101379</v>
      </c>
      <c r="R16" s="21">
        <v>2.1351661495549162E-2</v>
      </c>
      <c r="S16" s="21">
        <v>2.9651965592263348E-2</v>
      </c>
      <c r="T16" s="21">
        <v>0.65420159409658174</v>
      </c>
      <c r="U16" s="21">
        <v>6.719230349636586E-2</v>
      </c>
      <c r="W16" s="21">
        <v>1.7332099501901059E-2</v>
      </c>
      <c r="X16" s="21">
        <v>3.1036939703802859E-2</v>
      </c>
      <c r="Y16" s="21">
        <v>0</v>
      </c>
      <c r="Z16" s="21">
        <v>3.4038839787521327E-2</v>
      </c>
      <c r="AA16" s="21">
        <v>2.3683968880549699E-2</v>
      </c>
      <c r="AB16" s="21">
        <v>3.7873102121947257E-2</v>
      </c>
      <c r="AC16" s="21">
        <v>0.17087865506200431</v>
      </c>
      <c r="AD16" s="21">
        <v>0.23098468391926091</v>
      </c>
      <c r="AE16" s="21">
        <v>0</v>
      </c>
      <c r="AG16" s="21">
        <v>5.3242707033545909E-2</v>
      </c>
      <c r="AH16" s="21">
        <v>4.6745288393749751E-2</v>
      </c>
      <c r="AI16" s="21">
        <v>0</v>
      </c>
      <c r="AJ16" s="21">
        <v>7.8769792760476298E-2</v>
      </c>
      <c r="AK16" s="21">
        <v>3.3083287131529623E-2</v>
      </c>
      <c r="AL16" s="21">
        <v>0.2230367668236205</v>
      </c>
      <c r="AM16" s="21">
        <v>0.30574542394508741</v>
      </c>
    </row>
    <row r="18" spans="2:2" x14ac:dyDescent="0.2">
      <c r="B18" t="s">
        <v>267</v>
      </c>
    </row>
    <row r="19" spans="2:2" x14ac:dyDescent="0.2">
      <c r="B19" t="s">
        <v>11</v>
      </c>
    </row>
    <row r="21" spans="2:2" x14ac:dyDescent="0.2">
      <c r="B21"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O21"/>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187</v>
      </c>
      <c r="C9" s="21">
        <v>6.1912712364894949E-2</v>
      </c>
      <c r="D9" s="21">
        <v>0</v>
      </c>
      <c r="E9" s="21">
        <v>3.9840369677124378E-2</v>
      </c>
      <c r="F9" s="21">
        <v>3.7874002316572418E-2</v>
      </c>
      <c r="G9" s="21">
        <v>0.1391170862284167</v>
      </c>
      <c r="H9" s="21">
        <v>4.1934385280757498E-2</v>
      </c>
      <c r="I9" s="21">
        <v>8.6650172852738627E-2</v>
      </c>
      <c r="K9" s="21">
        <v>7.5025185671683522E-2</v>
      </c>
      <c r="L9" s="21">
        <v>5.0231369375571738E-2</v>
      </c>
      <c r="N9" s="21">
        <v>0.437913360285477</v>
      </c>
      <c r="O9" s="21">
        <v>9.730375943561442E-3</v>
      </c>
      <c r="P9" s="21">
        <v>6.6932078939652667E-2</v>
      </c>
      <c r="Q9" s="21">
        <v>0</v>
      </c>
      <c r="R9" s="21">
        <v>6.9630070457407711E-2</v>
      </c>
      <c r="S9" s="21">
        <v>3.04889785063088E-2</v>
      </c>
      <c r="T9" s="21">
        <v>0</v>
      </c>
      <c r="U9" s="21">
        <v>0</v>
      </c>
      <c r="W9" s="21">
        <v>0.47656844492180428</v>
      </c>
      <c r="X9" s="21">
        <v>1.1459373315591241E-2</v>
      </c>
      <c r="Y9" s="21">
        <v>2.7712672065504269E-2</v>
      </c>
      <c r="Z9" s="21">
        <v>2.2644352768249359E-2</v>
      </c>
      <c r="AA9" s="21">
        <v>8.3747073822284288E-2</v>
      </c>
      <c r="AB9" s="21">
        <v>2.3978483673111669E-2</v>
      </c>
      <c r="AC9" s="21">
        <v>0</v>
      </c>
      <c r="AD9" s="21">
        <v>1.9302486544946248E-2</v>
      </c>
      <c r="AE9" s="21">
        <v>8.2352348002887502E-2</v>
      </c>
      <c r="AG9" s="21">
        <v>4.0353812250732563E-2</v>
      </c>
      <c r="AH9" s="21">
        <v>9.2902928596473325E-2</v>
      </c>
      <c r="AI9" s="21">
        <v>4.9893314388991382E-2</v>
      </c>
      <c r="AJ9" s="21">
        <v>0.12663042336001709</v>
      </c>
      <c r="AK9" s="21">
        <v>2.9440548324241849E-2</v>
      </c>
      <c r="AL9" s="21">
        <v>0</v>
      </c>
      <c r="AM9" s="21">
        <v>1.793047948367317E-2</v>
      </c>
    </row>
    <row r="10" spans="2:41" ht="19" customHeight="1" x14ac:dyDescent="0.2">
      <c r="B10" s="23" t="s">
        <v>188</v>
      </c>
      <c r="C10" s="21">
        <v>0.1138393122031896</v>
      </c>
      <c r="D10" s="21">
        <v>0</v>
      </c>
      <c r="E10" s="21">
        <v>0.13907639100712099</v>
      </c>
      <c r="F10" s="21">
        <v>0.12067264047739661</v>
      </c>
      <c r="G10" s="21">
        <v>0.14445917208872361</v>
      </c>
      <c r="H10" s="21">
        <v>7.7849621880055841E-2</v>
      </c>
      <c r="I10" s="21">
        <v>0.14745272785935731</v>
      </c>
      <c r="K10" s="21">
        <v>0.11436446275237309</v>
      </c>
      <c r="L10" s="21">
        <v>0.1144931293342609</v>
      </c>
      <c r="N10" s="21">
        <v>0.12906558659569389</v>
      </c>
      <c r="O10" s="21">
        <v>0.17784596969228711</v>
      </c>
      <c r="P10" s="21">
        <v>0.22543796326497981</v>
      </c>
      <c r="Q10" s="21">
        <v>6.2795735122651172E-2</v>
      </c>
      <c r="R10" s="21">
        <v>0.17203056691769111</v>
      </c>
      <c r="S10" s="21">
        <v>5.9072301697797362E-2</v>
      </c>
      <c r="T10" s="21">
        <v>0</v>
      </c>
      <c r="U10" s="21">
        <v>5.3151212155691588E-2</v>
      </c>
      <c r="W10" s="21">
        <v>0.20489319109932819</v>
      </c>
      <c r="X10" s="21">
        <v>0.19943465546592701</v>
      </c>
      <c r="Y10" s="21">
        <v>0.23129499971867351</v>
      </c>
      <c r="Z10" s="21">
        <v>2.325772632924037E-2</v>
      </c>
      <c r="AA10" s="21">
        <v>0.13704042143623321</v>
      </c>
      <c r="AB10" s="21">
        <v>4.4812206013300257E-2</v>
      </c>
      <c r="AC10" s="21">
        <v>4.1174776256791189E-2</v>
      </c>
      <c r="AD10" s="21">
        <v>6.7281655897972761E-2</v>
      </c>
      <c r="AE10" s="21">
        <v>0.19295119073119249</v>
      </c>
      <c r="AG10" s="21">
        <v>0.1259820415190637</v>
      </c>
      <c r="AH10" s="21">
        <v>9.3884951370892727E-2</v>
      </c>
      <c r="AI10" s="21">
        <v>0.1893711113283485</v>
      </c>
      <c r="AJ10" s="21">
        <v>0.15900516035649859</v>
      </c>
      <c r="AK10" s="21">
        <v>2.8673564955241159E-2</v>
      </c>
      <c r="AL10" s="21">
        <v>0.35090186250455041</v>
      </c>
      <c r="AM10" s="21">
        <v>2.6233156779992859E-2</v>
      </c>
    </row>
    <row r="11" spans="2:41" ht="19" customHeight="1" x14ac:dyDescent="0.2">
      <c r="B11" s="23" t="s">
        <v>189</v>
      </c>
      <c r="C11" s="21">
        <v>0.12358593437502199</v>
      </c>
      <c r="D11" s="21">
        <v>0.2015153737957262</v>
      </c>
      <c r="E11" s="21">
        <v>9.3418395714312624E-2</v>
      </c>
      <c r="F11" s="21">
        <v>0.11043653000035281</v>
      </c>
      <c r="G11" s="21">
        <v>3.6839875170447983E-2</v>
      </c>
      <c r="H11" s="21">
        <v>0.15831351049638531</v>
      </c>
      <c r="I11" s="21">
        <v>0.15159636636815929</v>
      </c>
      <c r="K11" s="21">
        <v>0.12095270247462619</v>
      </c>
      <c r="L11" s="21">
        <v>0.12730179763591251</v>
      </c>
      <c r="N11" s="21">
        <v>0.25296470392748149</v>
      </c>
      <c r="O11" s="21">
        <v>0.155242815586871</v>
      </c>
      <c r="P11" s="21">
        <v>0.133758549468594</v>
      </c>
      <c r="Q11" s="21">
        <v>0.13387172280540599</v>
      </c>
      <c r="R11" s="21">
        <v>0.1699367710546075</v>
      </c>
      <c r="S11" s="21">
        <v>7.2569029807349125E-2</v>
      </c>
      <c r="T11" s="21">
        <v>0</v>
      </c>
      <c r="U11" s="21">
        <v>8.6327226908131396E-2</v>
      </c>
      <c r="W11" s="21">
        <v>0.1814286727367658</v>
      </c>
      <c r="X11" s="21">
        <v>0.17710433628576261</v>
      </c>
      <c r="Y11" s="21">
        <v>0.15541572025319439</v>
      </c>
      <c r="Z11" s="21">
        <v>0</v>
      </c>
      <c r="AA11" s="21">
        <v>0.17975216571042871</v>
      </c>
      <c r="AB11" s="21">
        <v>9.6921078974215424E-2</v>
      </c>
      <c r="AC11" s="21">
        <v>0.1235741469593936</v>
      </c>
      <c r="AD11" s="21">
        <v>3.9175044485011613E-2</v>
      </c>
      <c r="AE11" s="21">
        <v>0</v>
      </c>
      <c r="AG11" s="21">
        <v>0.1552004414482826</v>
      </c>
      <c r="AH11" s="21">
        <v>8.6534353953918827E-2</v>
      </c>
      <c r="AI11" s="21">
        <v>0.15092407489135631</v>
      </c>
      <c r="AJ11" s="21">
        <v>0.13158433996605759</v>
      </c>
      <c r="AK11" s="21">
        <v>0.1337723803588661</v>
      </c>
      <c r="AL11" s="21">
        <v>0</v>
      </c>
      <c r="AM11" s="21">
        <v>4.3307088537522923E-2</v>
      </c>
    </row>
    <row r="12" spans="2:41" ht="19" customHeight="1" x14ac:dyDescent="0.2">
      <c r="B12" s="23" t="s">
        <v>190</v>
      </c>
      <c r="C12" s="21">
        <v>0.21534835604714889</v>
      </c>
      <c r="D12" s="21">
        <v>0.35860168939264858</v>
      </c>
      <c r="E12" s="21">
        <v>0.21628610012435859</v>
      </c>
      <c r="F12" s="21">
        <v>0.31703271664236671</v>
      </c>
      <c r="G12" s="21">
        <v>0.1590121572517707</v>
      </c>
      <c r="H12" s="21">
        <v>0.23491394619510469</v>
      </c>
      <c r="I12" s="21">
        <v>9.956419702174743E-2</v>
      </c>
      <c r="K12" s="21">
        <v>0.22266800312376731</v>
      </c>
      <c r="L12" s="21">
        <v>0.20460322196784261</v>
      </c>
      <c r="N12" s="21">
        <v>4.315943923952436E-2</v>
      </c>
      <c r="O12" s="21">
        <v>0.25234087181942672</v>
      </c>
      <c r="P12" s="21">
        <v>0.27461017987559783</v>
      </c>
      <c r="Q12" s="21">
        <v>0.24956416971935619</v>
      </c>
      <c r="R12" s="21">
        <v>0.16273095436619631</v>
      </c>
      <c r="S12" s="21">
        <v>0.23747036207651839</v>
      </c>
      <c r="T12" s="21">
        <v>0.24859731954788369</v>
      </c>
      <c r="U12" s="21">
        <v>0.21015109282807681</v>
      </c>
      <c r="W12" s="21">
        <v>9.5247856573739673E-2</v>
      </c>
      <c r="X12" s="21">
        <v>0.2044975478737607</v>
      </c>
      <c r="Y12" s="21">
        <v>0.29362862896710029</v>
      </c>
      <c r="Z12" s="21">
        <v>0.20746684913954391</v>
      </c>
      <c r="AA12" s="21">
        <v>0.20529364301245129</v>
      </c>
      <c r="AB12" s="21">
        <v>0.2559163131800426</v>
      </c>
      <c r="AC12" s="21">
        <v>0.22552092960175429</v>
      </c>
      <c r="AD12" s="21">
        <v>0.23362877992675271</v>
      </c>
      <c r="AE12" s="21">
        <v>0</v>
      </c>
      <c r="AG12" s="21">
        <v>0.21148727510413931</v>
      </c>
      <c r="AH12" s="21">
        <v>0.26189191576252352</v>
      </c>
      <c r="AI12" s="21">
        <v>0.20163048372420669</v>
      </c>
      <c r="AJ12" s="21">
        <v>0.12795053883361659</v>
      </c>
      <c r="AK12" s="21">
        <v>0.2210205357154181</v>
      </c>
      <c r="AL12" s="21">
        <v>0.64909813749544965</v>
      </c>
      <c r="AM12" s="21">
        <v>0.2433754353332058</v>
      </c>
    </row>
    <row r="13" spans="2:41" ht="19" customHeight="1" x14ac:dyDescent="0.2">
      <c r="B13" s="23" t="s">
        <v>191</v>
      </c>
      <c r="C13" s="21">
        <v>0.114764032168909</v>
      </c>
      <c r="D13" s="21">
        <v>0.1128514913434181</v>
      </c>
      <c r="E13" s="21">
        <v>0.17083396148890109</v>
      </c>
      <c r="F13" s="21">
        <v>7.7162509980151034E-2</v>
      </c>
      <c r="G13" s="21">
        <v>0.15775484970438791</v>
      </c>
      <c r="H13" s="21">
        <v>0.1166013032344973</v>
      </c>
      <c r="I13" s="21">
        <v>7.3659129683782756E-2</v>
      </c>
      <c r="K13" s="21">
        <v>9.1762202393935913E-2</v>
      </c>
      <c r="L13" s="21">
        <v>0.13750524593173849</v>
      </c>
      <c r="N13" s="21">
        <v>4.6956800856974568E-2</v>
      </c>
      <c r="O13" s="21">
        <v>8.8868208955799527E-2</v>
      </c>
      <c r="P13" s="21">
        <v>8.5334423524114911E-2</v>
      </c>
      <c r="Q13" s="21">
        <v>0.14242257625128901</v>
      </c>
      <c r="R13" s="21">
        <v>0.17968046179115241</v>
      </c>
      <c r="S13" s="21">
        <v>0.1123137027091292</v>
      </c>
      <c r="T13" s="21">
        <v>0.12022343467335481</v>
      </c>
      <c r="U13" s="21">
        <v>0.1682143303251403</v>
      </c>
      <c r="W13" s="21">
        <v>0</v>
      </c>
      <c r="X13" s="21">
        <v>9.2220016868449411E-2</v>
      </c>
      <c r="Y13" s="21">
        <v>9.5667370894445297E-2</v>
      </c>
      <c r="Z13" s="21">
        <v>0.18389808401006319</v>
      </c>
      <c r="AA13" s="21">
        <v>0.1370419576922409</v>
      </c>
      <c r="AB13" s="21">
        <v>0.11715160997140731</v>
      </c>
      <c r="AC13" s="21">
        <v>7.7214342957880558E-2</v>
      </c>
      <c r="AD13" s="21">
        <v>0.21241000861897361</v>
      </c>
      <c r="AE13" s="21">
        <v>8.2352348002887502E-2</v>
      </c>
      <c r="AG13" s="21">
        <v>0.111967409245653</v>
      </c>
      <c r="AH13" s="21">
        <v>8.6611848683077072E-2</v>
      </c>
      <c r="AI13" s="21">
        <v>0.11765573066423279</v>
      </c>
      <c r="AJ13" s="21">
        <v>0.111821639950763</v>
      </c>
      <c r="AK13" s="21">
        <v>0.1581912895274562</v>
      </c>
      <c r="AL13" s="21">
        <v>0</v>
      </c>
      <c r="AM13" s="21">
        <v>9.7982801364715391E-2</v>
      </c>
    </row>
    <row r="14" spans="2:41" ht="19" customHeight="1" x14ac:dyDescent="0.2">
      <c r="B14" s="23" t="s">
        <v>192</v>
      </c>
      <c r="C14" s="21">
        <v>0.1141136854828454</v>
      </c>
      <c r="D14" s="21">
        <v>7.5451038004845428E-2</v>
      </c>
      <c r="E14" s="21">
        <v>0.11292993022454779</v>
      </c>
      <c r="F14" s="21">
        <v>6.5079283303274241E-2</v>
      </c>
      <c r="G14" s="21">
        <v>0.15729571053612679</v>
      </c>
      <c r="H14" s="21">
        <v>0.1634964834456662</v>
      </c>
      <c r="I14" s="21">
        <v>0.10633589068352529</v>
      </c>
      <c r="K14" s="21">
        <v>0.13774952447570929</v>
      </c>
      <c r="L14" s="21">
        <v>9.308283838403815E-2</v>
      </c>
      <c r="N14" s="21">
        <v>1.5493660413749661E-2</v>
      </c>
      <c r="O14" s="21">
        <v>8.7676489225066934E-2</v>
      </c>
      <c r="P14" s="21">
        <v>0.159233983506539</v>
      </c>
      <c r="Q14" s="21">
        <v>0</v>
      </c>
      <c r="R14" s="21">
        <v>6.788356173835644E-2</v>
      </c>
      <c r="S14" s="21">
        <v>0.15134838167717021</v>
      </c>
      <c r="T14" s="21">
        <v>0</v>
      </c>
      <c r="U14" s="21">
        <v>0.21072341992726021</v>
      </c>
      <c r="W14" s="21">
        <v>0</v>
      </c>
      <c r="X14" s="21">
        <v>0.1053316361036022</v>
      </c>
      <c r="Y14" s="21">
        <v>0.19628060810108219</v>
      </c>
      <c r="Z14" s="21">
        <v>0.22213065403253621</v>
      </c>
      <c r="AA14" s="21">
        <v>9.1637781884194983E-2</v>
      </c>
      <c r="AB14" s="21">
        <v>0.15700247865106229</v>
      </c>
      <c r="AC14" s="21">
        <v>9.3198615373546068E-2</v>
      </c>
      <c r="AD14" s="21">
        <v>5.8211502879639998E-2</v>
      </c>
      <c r="AE14" s="21">
        <v>0</v>
      </c>
      <c r="AG14" s="21">
        <v>4.3803934862441933E-2</v>
      </c>
      <c r="AH14" s="21">
        <v>0.14144434767181929</v>
      </c>
      <c r="AI14" s="21">
        <v>0.1221403755681119</v>
      </c>
      <c r="AJ14" s="21">
        <v>5.1903644132083343E-2</v>
      </c>
      <c r="AK14" s="21">
        <v>0.188537723351759</v>
      </c>
      <c r="AL14" s="21">
        <v>0</v>
      </c>
      <c r="AM14" s="21">
        <v>0.10724180167411219</v>
      </c>
    </row>
    <row r="15" spans="2:41" ht="19" customHeight="1" x14ac:dyDescent="0.2">
      <c r="B15" s="23" t="s">
        <v>193</v>
      </c>
      <c r="C15" s="21">
        <v>0.17226511982184731</v>
      </c>
      <c r="D15" s="21">
        <v>0</v>
      </c>
      <c r="E15" s="21">
        <v>0.14403719827592881</v>
      </c>
      <c r="F15" s="21">
        <v>0.13405237858576491</v>
      </c>
      <c r="G15" s="21">
        <v>0.18924999763524639</v>
      </c>
      <c r="H15" s="21">
        <v>0.15914444069370179</v>
      </c>
      <c r="I15" s="21">
        <v>0.29622373545350211</v>
      </c>
      <c r="K15" s="21">
        <v>0.2079256493035099</v>
      </c>
      <c r="L15" s="21">
        <v>0.13650883483218679</v>
      </c>
      <c r="N15" s="21">
        <v>2.294502916604519E-2</v>
      </c>
      <c r="O15" s="21">
        <v>0.18642483676054999</v>
      </c>
      <c r="P15" s="21">
        <v>5.469282142052178E-2</v>
      </c>
      <c r="Q15" s="21">
        <v>0.31944111303293471</v>
      </c>
      <c r="R15" s="21">
        <v>0.142973975653087</v>
      </c>
      <c r="S15" s="21">
        <v>0.26679665455491192</v>
      </c>
      <c r="T15" s="21">
        <v>0</v>
      </c>
      <c r="U15" s="21">
        <v>0.15278378217996669</v>
      </c>
      <c r="W15" s="21">
        <v>0</v>
      </c>
      <c r="X15" s="21">
        <v>0.2035902230516157</v>
      </c>
      <c r="Y15" s="21">
        <v>0</v>
      </c>
      <c r="Z15" s="21">
        <v>0.26748296279435962</v>
      </c>
      <c r="AA15" s="21">
        <v>0.1247589647839437</v>
      </c>
      <c r="AB15" s="21">
        <v>0.23646672667100321</v>
      </c>
      <c r="AC15" s="21">
        <v>0.20984550523265999</v>
      </c>
      <c r="AD15" s="21">
        <v>1.917372337503969E-2</v>
      </c>
      <c r="AE15" s="21">
        <v>0.64234411326303265</v>
      </c>
      <c r="AG15" s="21">
        <v>0.2119586081464632</v>
      </c>
      <c r="AH15" s="21">
        <v>0.1901765648891767</v>
      </c>
      <c r="AI15" s="21">
        <v>0.15016543203288071</v>
      </c>
      <c r="AJ15" s="21">
        <v>0.17764445997089759</v>
      </c>
      <c r="AK15" s="21">
        <v>0.1526940747041951</v>
      </c>
      <c r="AL15" s="21">
        <v>0</v>
      </c>
      <c r="AM15" s="21">
        <v>0.1492747221562444</v>
      </c>
    </row>
    <row r="16" spans="2:41" ht="19" customHeight="1" x14ac:dyDescent="0.2">
      <c r="B16" s="23" t="s">
        <v>145</v>
      </c>
      <c r="C16" s="21">
        <v>8.4170847536142721E-2</v>
      </c>
      <c r="D16" s="21">
        <v>0.25158040746336158</v>
      </c>
      <c r="E16" s="21">
        <v>8.3577653487705877E-2</v>
      </c>
      <c r="F16" s="21">
        <v>0.1376899386941213</v>
      </c>
      <c r="G16" s="21">
        <v>1.6271151384879948E-2</v>
      </c>
      <c r="H16" s="21">
        <v>4.77463087738315E-2</v>
      </c>
      <c r="I16" s="21">
        <v>3.8517780077187168E-2</v>
      </c>
      <c r="K16" s="21">
        <v>2.9552269804394661E-2</v>
      </c>
      <c r="L16" s="21">
        <v>0.1362735625384488</v>
      </c>
      <c r="N16" s="21">
        <v>5.1501419515053749E-2</v>
      </c>
      <c r="O16" s="21">
        <v>4.1870432016437288E-2</v>
      </c>
      <c r="P16" s="21">
        <v>0</v>
      </c>
      <c r="Q16" s="21">
        <v>9.1904683068362664E-2</v>
      </c>
      <c r="R16" s="21">
        <v>3.5133638021501767E-2</v>
      </c>
      <c r="S16" s="21">
        <v>6.9940588970815093E-2</v>
      </c>
      <c r="T16" s="21">
        <v>0.63117924577876161</v>
      </c>
      <c r="U16" s="21">
        <v>0.11864893567573311</v>
      </c>
      <c r="W16" s="21">
        <v>4.1861834668362179E-2</v>
      </c>
      <c r="X16" s="21">
        <v>6.362211035291135E-3</v>
      </c>
      <c r="Y16" s="21">
        <v>0</v>
      </c>
      <c r="Z16" s="21">
        <v>7.311937092600744E-2</v>
      </c>
      <c r="AA16" s="21">
        <v>4.072799165822296E-2</v>
      </c>
      <c r="AB16" s="21">
        <v>6.7751102865857449E-2</v>
      </c>
      <c r="AC16" s="21">
        <v>0.22947168361797421</v>
      </c>
      <c r="AD16" s="21">
        <v>0.35081679827166351</v>
      </c>
      <c r="AE16" s="21">
        <v>0</v>
      </c>
      <c r="AG16" s="21">
        <v>9.9246477423223747E-2</v>
      </c>
      <c r="AH16" s="21">
        <v>4.6553089072118477E-2</v>
      </c>
      <c r="AI16" s="21">
        <v>1.8219477401871541E-2</v>
      </c>
      <c r="AJ16" s="21">
        <v>0.1134597934300661</v>
      </c>
      <c r="AK16" s="21">
        <v>8.7669883062822376E-2</v>
      </c>
      <c r="AL16" s="21">
        <v>0</v>
      </c>
      <c r="AM16" s="21">
        <v>0.31465451467053318</v>
      </c>
    </row>
    <row r="18" spans="2:2" x14ac:dyDescent="0.2">
      <c r="B18" t="s">
        <v>267</v>
      </c>
    </row>
    <row r="19" spans="2:2" x14ac:dyDescent="0.2">
      <c r="B19" t="s">
        <v>11</v>
      </c>
    </row>
    <row r="21" spans="2:2" x14ac:dyDescent="0.2">
      <c r="B21"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O21"/>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187</v>
      </c>
      <c r="C9" s="21">
        <v>4.4276278370059069E-2</v>
      </c>
      <c r="D9" s="21">
        <v>0</v>
      </c>
      <c r="E9" s="21">
        <v>7.8600346132123716E-2</v>
      </c>
      <c r="F9" s="21">
        <v>6.6648021552314737E-2</v>
      </c>
      <c r="G9" s="21">
        <v>4.8061087585263333E-2</v>
      </c>
      <c r="H9" s="21">
        <v>1.3596805219698371E-2</v>
      </c>
      <c r="I9" s="21">
        <v>4.2331527760501142E-2</v>
      </c>
      <c r="K9" s="21">
        <v>5.0058947707254373E-2</v>
      </c>
      <c r="L9" s="21">
        <v>3.5268694680510977E-2</v>
      </c>
      <c r="N9" s="21">
        <v>2.789769809572281E-2</v>
      </c>
      <c r="O9" s="21">
        <v>3.6141608870220672E-2</v>
      </c>
      <c r="P9" s="21">
        <v>7.4098702126625837E-2</v>
      </c>
      <c r="Q9" s="21">
        <v>0.22916712621452731</v>
      </c>
      <c r="R9" s="21">
        <v>9.0222062158899163E-2</v>
      </c>
      <c r="S9" s="21">
        <v>3.9452512810523123E-2</v>
      </c>
      <c r="T9" s="21">
        <v>0</v>
      </c>
      <c r="U9" s="21">
        <v>1.5088286273044919E-2</v>
      </c>
      <c r="W9" s="21">
        <v>0</v>
      </c>
      <c r="X9" s="21">
        <v>7.1686945411226652E-2</v>
      </c>
      <c r="Y9" s="21">
        <v>9.1363903727278775E-2</v>
      </c>
      <c r="Z9" s="21">
        <v>0.1908705524826782</v>
      </c>
      <c r="AA9" s="21">
        <v>5.5788329039351693E-2</v>
      </c>
      <c r="AB9" s="21">
        <v>1.6880373249046121E-2</v>
      </c>
      <c r="AC9" s="21">
        <v>0</v>
      </c>
      <c r="AD9" s="21">
        <v>0</v>
      </c>
      <c r="AE9" s="21">
        <v>0</v>
      </c>
      <c r="AG9" s="21">
        <v>4.5058274779260672E-2</v>
      </c>
      <c r="AH9" s="21">
        <v>0</v>
      </c>
      <c r="AI9" s="21">
        <v>9.3730672187494687E-2</v>
      </c>
      <c r="AJ9" s="21">
        <v>5.389706506767087E-2</v>
      </c>
      <c r="AK9" s="21">
        <v>3.5015278183053992E-2</v>
      </c>
      <c r="AL9" s="21">
        <v>0.35090186250455041</v>
      </c>
      <c r="AM9" s="21">
        <v>0</v>
      </c>
    </row>
    <row r="10" spans="2:41" ht="19" customHeight="1" x14ac:dyDescent="0.2">
      <c r="B10" s="23" t="s">
        <v>188</v>
      </c>
      <c r="C10" s="21">
        <v>4.0468861186370872E-2</v>
      </c>
      <c r="D10" s="21">
        <v>0</v>
      </c>
      <c r="E10" s="21">
        <v>9.2931606862474023E-2</v>
      </c>
      <c r="F10" s="21">
        <v>5.7142081427880388E-2</v>
      </c>
      <c r="G10" s="21">
        <v>5.9718771785285833E-2</v>
      </c>
      <c r="H10" s="21">
        <v>3.6269795269644467E-2</v>
      </c>
      <c r="I10" s="21">
        <v>0</v>
      </c>
      <c r="K10" s="21">
        <v>4.5812253327250502E-2</v>
      </c>
      <c r="L10" s="21">
        <v>3.5862154798796959E-2</v>
      </c>
      <c r="N10" s="21">
        <v>0</v>
      </c>
      <c r="O10" s="21">
        <v>6.1689496423278492E-2</v>
      </c>
      <c r="P10" s="21">
        <v>6.8140583331322072E-2</v>
      </c>
      <c r="Q10" s="21">
        <v>0.24959300999810941</v>
      </c>
      <c r="R10" s="21">
        <v>0</v>
      </c>
      <c r="S10" s="21">
        <v>4.2725015398977342E-2</v>
      </c>
      <c r="T10" s="21">
        <v>0</v>
      </c>
      <c r="U10" s="21">
        <v>1.766791274090302E-2</v>
      </c>
      <c r="W10" s="21">
        <v>0</v>
      </c>
      <c r="X10" s="21">
        <v>9.059496646144391E-2</v>
      </c>
      <c r="Y10" s="21">
        <v>4.6754646533934997E-2</v>
      </c>
      <c r="Z10" s="21">
        <v>9.2442040990351623E-2</v>
      </c>
      <c r="AA10" s="21">
        <v>0</v>
      </c>
      <c r="AB10" s="21">
        <v>4.6370000448286083E-2</v>
      </c>
      <c r="AC10" s="21">
        <v>2.955631765716818E-2</v>
      </c>
      <c r="AD10" s="21">
        <v>0</v>
      </c>
      <c r="AE10" s="21">
        <v>0</v>
      </c>
      <c r="AG10" s="21">
        <v>1.420913007860165E-2</v>
      </c>
      <c r="AH10" s="21">
        <v>6.0087671715704626E-3</v>
      </c>
      <c r="AI10" s="21">
        <v>8.5352599430063292E-2</v>
      </c>
      <c r="AJ10" s="21">
        <v>0.10395124484662881</v>
      </c>
      <c r="AK10" s="21">
        <v>8.9877344251429511E-3</v>
      </c>
      <c r="AL10" s="21">
        <v>0</v>
      </c>
      <c r="AM10" s="21">
        <v>3.0913890897986601E-2</v>
      </c>
    </row>
    <row r="11" spans="2:41" ht="19" customHeight="1" x14ac:dyDescent="0.2">
      <c r="B11" s="23" t="s">
        <v>189</v>
      </c>
      <c r="C11" s="21">
        <v>8.5921322263334848E-2</v>
      </c>
      <c r="D11" s="21">
        <v>0.1386543975291176</v>
      </c>
      <c r="E11" s="21">
        <v>8.7676721190940984E-2</v>
      </c>
      <c r="F11" s="21">
        <v>0.1079065393257027</v>
      </c>
      <c r="G11" s="21">
        <v>8.1764991343610913E-2</v>
      </c>
      <c r="H11" s="21">
        <v>8.2279416820954507E-2</v>
      </c>
      <c r="I11" s="21">
        <v>5.0004435768878447E-2</v>
      </c>
      <c r="K11" s="21">
        <v>9.879630868835021E-2</v>
      </c>
      <c r="L11" s="21">
        <v>7.4704663159061588E-2</v>
      </c>
      <c r="N11" s="21">
        <v>0.1889134248925855</v>
      </c>
      <c r="O11" s="21">
        <v>9.3670886138691137E-2</v>
      </c>
      <c r="P11" s="21">
        <v>5.3288801203242968E-2</v>
      </c>
      <c r="Q11" s="21">
        <v>6.2795735122651172E-2</v>
      </c>
      <c r="R11" s="21">
        <v>0</v>
      </c>
      <c r="S11" s="21">
        <v>0.12724211787389611</v>
      </c>
      <c r="T11" s="21">
        <v>0</v>
      </c>
      <c r="U11" s="21">
        <v>2.9862455012639968E-2</v>
      </c>
      <c r="W11" s="21">
        <v>0</v>
      </c>
      <c r="X11" s="21">
        <v>9.288915843827053E-2</v>
      </c>
      <c r="Y11" s="21">
        <v>0.15541572025319439</v>
      </c>
      <c r="Z11" s="21">
        <v>0.22560028579568331</v>
      </c>
      <c r="AA11" s="21">
        <v>4.4810589786356263E-2</v>
      </c>
      <c r="AB11" s="21">
        <v>0.1097262956405292</v>
      </c>
      <c r="AC11" s="21">
        <v>9.6440590911428509E-2</v>
      </c>
      <c r="AD11" s="21">
        <v>1.134891931608244E-2</v>
      </c>
      <c r="AE11" s="21">
        <v>0</v>
      </c>
      <c r="AG11" s="21">
        <v>8.7240857549826342E-2</v>
      </c>
      <c r="AH11" s="21">
        <v>7.3554055827855083E-2</v>
      </c>
      <c r="AI11" s="21">
        <v>6.27744356707092E-2</v>
      </c>
      <c r="AJ11" s="21">
        <v>9.2081107613343982E-2</v>
      </c>
      <c r="AK11" s="21">
        <v>0.1213839344805336</v>
      </c>
      <c r="AL11" s="21">
        <v>0.42606137067182909</v>
      </c>
      <c r="AM11" s="21">
        <v>5.0611641606388397E-2</v>
      </c>
    </row>
    <row r="12" spans="2:41" ht="19" customHeight="1" x14ac:dyDescent="0.2">
      <c r="B12" s="23" t="s">
        <v>190</v>
      </c>
      <c r="C12" s="21">
        <v>0.23478466320571589</v>
      </c>
      <c r="D12" s="21">
        <v>0.59377624637833148</v>
      </c>
      <c r="E12" s="21">
        <v>0.19861839369730491</v>
      </c>
      <c r="F12" s="21">
        <v>0.2918012981152554</v>
      </c>
      <c r="G12" s="21">
        <v>0.21267768157249631</v>
      </c>
      <c r="H12" s="21">
        <v>0.2326146051570063</v>
      </c>
      <c r="I12" s="21">
        <v>7.1694046655884872E-2</v>
      </c>
      <c r="K12" s="21">
        <v>0.1833006070600004</v>
      </c>
      <c r="L12" s="21">
        <v>0.27941760335665239</v>
      </c>
      <c r="N12" s="21">
        <v>7.5742880408472851E-2</v>
      </c>
      <c r="O12" s="21">
        <v>0.18341713799999379</v>
      </c>
      <c r="P12" s="21">
        <v>0.27746329073881698</v>
      </c>
      <c r="Q12" s="21">
        <v>0.13387172280540599</v>
      </c>
      <c r="R12" s="21">
        <v>0.13307373881450299</v>
      </c>
      <c r="S12" s="21">
        <v>0.25597749778801993</v>
      </c>
      <c r="T12" s="21">
        <v>0.45612263268693493</v>
      </c>
      <c r="U12" s="21">
        <v>0.38449644020782409</v>
      </c>
      <c r="W12" s="21">
        <v>0.14559830485331191</v>
      </c>
      <c r="X12" s="21">
        <v>0.16544221615288371</v>
      </c>
      <c r="Y12" s="21">
        <v>0.30975615751414509</v>
      </c>
      <c r="Z12" s="21">
        <v>0.35873221253064108</v>
      </c>
      <c r="AA12" s="21">
        <v>0.16499381358388759</v>
      </c>
      <c r="AB12" s="21">
        <v>0.2349595981820313</v>
      </c>
      <c r="AC12" s="21">
        <v>0.26530517668791981</v>
      </c>
      <c r="AD12" s="21">
        <v>0.41367857994670582</v>
      </c>
      <c r="AE12" s="21">
        <v>0.25483506585151983</v>
      </c>
      <c r="AG12" s="21">
        <v>0.21684273826567479</v>
      </c>
      <c r="AH12" s="21">
        <v>0.27943522984592339</v>
      </c>
      <c r="AI12" s="21">
        <v>0.1239262693854724</v>
      </c>
      <c r="AJ12" s="21">
        <v>0.3103251700781271</v>
      </c>
      <c r="AK12" s="21">
        <v>0.2635566154872932</v>
      </c>
      <c r="AL12" s="21">
        <v>0</v>
      </c>
      <c r="AM12" s="21">
        <v>0.27857605448519063</v>
      </c>
    </row>
    <row r="13" spans="2:41" ht="19" customHeight="1" x14ac:dyDescent="0.2">
      <c r="B13" s="23" t="s">
        <v>191</v>
      </c>
      <c r="C13" s="21">
        <v>8.153896477975886E-2</v>
      </c>
      <c r="D13" s="21">
        <v>0</v>
      </c>
      <c r="E13" s="21">
        <v>0.1651910768372688</v>
      </c>
      <c r="F13" s="21">
        <v>3.6121677036164319E-2</v>
      </c>
      <c r="G13" s="21">
        <v>0.1173263671968359</v>
      </c>
      <c r="H13" s="21">
        <v>8.692031863339876E-2</v>
      </c>
      <c r="I13" s="21">
        <v>6.4987581170226516E-2</v>
      </c>
      <c r="K13" s="21">
        <v>7.9438808539279801E-2</v>
      </c>
      <c r="L13" s="21">
        <v>8.4331070851154558E-2</v>
      </c>
      <c r="N13" s="21">
        <v>5.0785658519773097E-2</v>
      </c>
      <c r="O13" s="21">
        <v>6.479040800860647E-2</v>
      </c>
      <c r="P13" s="21">
        <v>2.7669958132994811E-2</v>
      </c>
      <c r="Q13" s="21">
        <v>9.8795999985537342E-2</v>
      </c>
      <c r="R13" s="21">
        <v>5.8238399256544497E-2</v>
      </c>
      <c r="S13" s="21">
        <v>0.14076805324344499</v>
      </c>
      <c r="T13" s="21">
        <v>0</v>
      </c>
      <c r="U13" s="21">
        <v>7.3603461458451411E-2</v>
      </c>
      <c r="W13" s="21">
        <v>6.5247277887415633E-2</v>
      </c>
      <c r="X13" s="21">
        <v>9.8010319514709801E-2</v>
      </c>
      <c r="Y13" s="21">
        <v>8.2896772177509542E-2</v>
      </c>
      <c r="Z13" s="21">
        <v>3.6591184506389027E-2</v>
      </c>
      <c r="AA13" s="21">
        <v>3.6011402341115377E-2</v>
      </c>
      <c r="AB13" s="21">
        <v>0.15131405773941989</v>
      </c>
      <c r="AC13" s="21">
        <v>5.6437620082653378E-2</v>
      </c>
      <c r="AD13" s="21">
        <v>1.134891931608244E-2</v>
      </c>
      <c r="AE13" s="21">
        <v>0</v>
      </c>
      <c r="AG13" s="21">
        <v>7.6063382203544819E-2</v>
      </c>
      <c r="AH13" s="21">
        <v>0.1031122664666648</v>
      </c>
      <c r="AI13" s="21">
        <v>9.5150391740863371E-2</v>
      </c>
      <c r="AJ13" s="21">
        <v>2.129310985663176E-2</v>
      </c>
      <c r="AK13" s="21">
        <v>0.11765126801038039</v>
      </c>
      <c r="AL13" s="21">
        <v>0</v>
      </c>
      <c r="AM13" s="21">
        <v>1.542381490638718E-2</v>
      </c>
    </row>
    <row r="14" spans="2:41" ht="19" customHeight="1" x14ac:dyDescent="0.2">
      <c r="B14" s="23" t="s">
        <v>192</v>
      </c>
      <c r="C14" s="21">
        <v>8.9979486142371057E-2</v>
      </c>
      <c r="D14" s="21">
        <v>5.1482595113135937E-2</v>
      </c>
      <c r="E14" s="21">
        <v>7.8085300262615315E-2</v>
      </c>
      <c r="F14" s="21">
        <v>5.7414015374584751E-2</v>
      </c>
      <c r="G14" s="21">
        <v>0.1176454635514582</v>
      </c>
      <c r="H14" s="21">
        <v>0.1232198283361213</v>
      </c>
      <c r="I14" s="21">
        <v>9.8916219569329139E-2</v>
      </c>
      <c r="K14" s="21">
        <v>0.1221166801625073</v>
      </c>
      <c r="L14" s="21">
        <v>6.0727748382114657E-2</v>
      </c>
      <c r="N14" s="21">
        <v>0</v>
      </c>
      <c r="O14" s="21">
        <v>0.1181940896908424</v>
      </c>
      <c r="P14" s="21">
        <v>3.3785409956003487E-2</v>
      </c>
      <c r="Q14" s="21">
        <v>0</v>
      </c>
      <c r="R14" s="21">
        <v>0.13505772597252411</v>
      </c>
      <c r="S14" s="21">
        <v>0.10902646820617749</v>
      </c>
      <c r="T14" s="21">
        <v>0</v>
      </c>
      <c r="U14" s="21">
        <v>9.4455761307389891E-2</v>
      </c>
      <c r="W14" s="21">
        <v>5.7778509608795867E-2</v>
      </c>
      <c r="X14" s="21">
        <v>0.13066210998209429</v>
      </c>
      <c r="Y14" s="21">
        <v>7.2634433421769257E-2</v>
      </c>
      <c r="Z14" s="21">
        <v>0</v>
      </c>
      <c r="AA14" s="21">
        <v>9.7523357245829306E-2</v>
      </c>
      <c r="AB14" s="21">
        <v>0.12665752478055209</v>
      </c>
      <c r="AC14" s="21">
        <v>5.9087839191606609E-2</v>
      </c>
      <c r="AD14" s="21">
        <v>3.2644154429856527E-2</v>
      </c>
      <c r="AE14" s="21">
        <v>0</v>
      </c>
      <c r="AG14" s="21">
        <v>0.1565007025169349</v>
      </c>
      <c r="AH14" s="21">
        <v>9.78996167685805E-2</v>
      </c>
      <c r="AI14" s="21">
        <v>4.8009579958463541E-2</v>
      </c>
      <c r="AJ14" s="21">
        <v>2.752545003902343E-2</v>
      </c>
      <c r="AK14" s="21">
        <v>0.13897152693376821</v>
      </c>
      <c r="AL14" s="21">
        <v>0</v>
      </c>
      <c r="AM14" s="21">
        <v>3.7494499428702047E-2</v>
      </c>
    </row>
    <row r="15" spans="2:41" ht="19" customHeight="1" x14ac:dyDescent="0.2">
      <c r="B15" s="23" t="s">
        <v>193</v>
      </c>
      <c r="C15" s="21">
        <v>0.29321440549307759</v>
      </c>
      <c r="D15" s="21">
        <v>0.1143435713797445</v>
      </c>
      <c r="E15" s="21">
        <v>0.12856851959531049</v>
      </c>
      <c r="F15" s="21">
        <v>0.17005457929714421</v>
      </c>
      <c r="G15" s="21">
        <v>0.26668110393472699</v>
      </c>
      <c r="H15" s="21">
        <v>0.34532894835586792</v>
      </c>
      <c r="I15" s="21">
        <v>0.56218694679979542</v>
      </c>
      <c r="K15" s="21">
        <v>0.37480545123731401</v>
      </c>
      <c r="L15" s="21">
        <v>0.21960145582528809</v>
      </c>
      <c r="N15" s="21">
        <v>0.58892882594163898</v>
      </c>
      <c r="O15" s="21">
        <v>0.3119840006045187</v>
      </c>
      <c r="P15" s="21">
        <v>0.39334090272690708</v>
      </c>
      <c r="Q15" s="21">
        <v>0.13387172280540599</v>
      </c>
      <c r="R15" s="21">
        <v>0.56205641230198011</v>
      </c>
      <c r="S15" s="21">
        <v>0.14780937649062051</v>
      </c>
      <c r="T15" s="21">
        <v>4.7151908541508733E-2</v>
      </c>
      <c r="U15" s="21">
        <v>0.22910937659524369</v>
      </c>
      <c r="W15" s="21">
        <v>0.68919389117681051</v>
      </c>
      <c r="X15" s="21">
        <v>0.27847133678894548</v>
      </c>
      <c r="Y15" s="21">
        <v>0.24117836637216791</v>
      </c>
      <c r="Z15" s="21">
        <v>2.2644352768249359E-2</v>
      </c>
      <c r="AA15" s="21">
        <v>0.53781857058781302</v>
      </c>
      <c r="AB15" s="21">
        <v>0.1510394283687688</v>
      </c>
      <c r="AC15" s="21">
        <v>0.23348924296733339</v>
      </c>
      <c r="AD15" s="21">
        <v>0.16051660551513361</v>
      </c>
      <c r="AE15" s="21">
        <v>0.74516493414848028</v>
      </c>
      <c r="AG15" s="21">
        <v>0.30168499446964009</v>
      </c>
      <c r="AH15" s="21">
        <v>0.32814549282486599</v>
      </c>
      <c r="AI15" s="21">
        <v>0.35972073605793259</v>
      </c>
      <c r="AJ15" s="21">
        <v>0.31929247269661848</v>
      </c>
      <c r="AK15" s="21">
        <v>0.16953052037755201</v>
      </c>
      <c r="AL15" s="21">
        <v>0.2230367668236205</v>
      </c>
      <c r="AM15" s="21">
        <v>0.2469489749509621</v>
      </c>
    </row>
    <row r="16" spans="2:41" ht="19" customHeight="1" x14ac:dyDescent="0.2">
      <c r="B16" s="23" t="s">
        <v>145</v>
      </c>
      <c r="C16" s="21">
        <v>0.12981601855931171</v>
      </c>
      <c r="D16" s="21">
        <v>0.1017431895996702</v>
      </c>
      <c r="E16" s="21">
        <v>0.1703280354219622</v>
      </c>
      <c r="F16" s="21">
        <v>0.2129117878709535</v>
      </c>
      <c r="G16" s="21">
        <v>9.6124533030322659E-2</v>
      </c>
      <c r="H16" s="21">
        <v>7.9770282207308432E-2</v>
      </c>
      <c r="I16" s="21">
        <v>0.1098792422753844</v>
      </c>
      <c r="K16" s="21">
        <v>4.5670943278043288E-2</v>
      </c>
      <c r="L16" s="21">
        <v>0.2100866089464207</v>
      </c>
      <c r="N16" s="21">
        <v>6.7731512141806741E-2</v>
      </c>
      <c r="O16" s="21">
        <v>0.13011237226384831</v>
      </c>
      <c r="P16" s="21">
        <v>7.2212351784086651E-2</v>
      </c>
      <c r="Q16" s="21">
        <v>9.1904683068362664E-2</v>
      </c>
      <c r="R16" s="21">
        <v>2.1351661495549162E-2</v>
      </c>
      <c r="S16" s="21">
        <v>0.1369989581883406</v>
      </c>
      <c r="T16" s="21">
        <v>0.49672545877155638</v>
      </c>
      <c r="U16" s="21">
        <v>0.15571630640450321</v>
      </c>
      <c r="W16" s="21">
        <v>4.2182016473666178E-2</v>
      </c>
      <c r="X16" s="21">
        <v>7.2242947250425543E-2</v>
      </c>
      <c r="Y16" s="21">
        <v>0</v>
      </c>
      <c r="Z16" s="21">
        <v>7.311937092600744E-2</v>
      </c>
      <c r="AA16" s="21">
        <v>6.3053937415646757E-2</v>
      </c>
      <c r="AB16" s="21">
        <v>0.1630527215913668</v>
      </c>
      <c r="AC16" s="21">
        <v>0.25968321250189003</v>
      </c>
      <c r="AD16" s="21">
        <v>0.37046282147613929</v>
      </c>
      <c r="AE16" s="21">
        <v>0</v>
      </c>
      <c r="AG16" s="21">
        <v>0.1023999201365166</v>
      </c>
      <c r="AH16" s="21">
        <v>0.1118445710945396</v>
      </c>
      <c r="AI16" s="21">
        <v>0.13133531556900069</v>
      </c>
      <c r="AJ16" s="21">
        <v>7.1634379801955611E-2</v>
      </c>
      <c r="AK16" s="21">
        <v>0.14490312210227549</v>
      </c>
      <c r="AL16" s="21">
        <v>0</v>
      </c>
      <c r="AM16" s="21">
        <v>0.34003112372438299</v>
      </c>
    </row>
    <row r="18" spans="2:2" x14ac:dyDescent="0.2">
      <c r="B18" t="s">
        <v>267</v>
      </c>
    </row>
    <row r="19" spans="2:2" x14ac:dyDescent="0.2">
      <c r="B19" t="s">
        <v>11</v>
      </c>
    </row>
    <row r="21" spans="2:2" x14ac:dyDescent="0.2">
      <c r="B21"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O21"/>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187</v>
      </c>
      <c r="C9" s="21">
        <v>8.6351561688770354E-2</v>
      </c>
      <c r="D9" s="21">
        <v>5.1482595113135937E-2</v>
      </c>
      <c r="E9" s="21">
        <v>8.6941926238869136E-2</v>
      </c>
      <c r="F9" s="21">
        <v>5.5971410542217367E-2</v>
      </c>
      <c r="G9" s="21">
        <v>0.10200384622908321</v>
      </c>
      <c r="H9" s="21">
        <v>0.1276281533623598</v>
      </c>
      <c r="I9" s="21">
        <v>8.551381768536824E-2</v>
      </c>
      <c r="K9" s="21">
        <v>0.13509416906352981</v>
      </c>
      <c r="L9" s="21">
        <v>4.1480505338310353E-2</v>
      </c>
      <c r="N9" s="21">
        <v>0.18574485889225639</v>
      </c>
      <c r="O9" s="21">
        <v>4.3647679858636261E-2</v>
      </c>
      <c r="P9" s="21">
        <v>7.4098702126625837E-2</v>
      </c>
      <c r="Q9" s="21">
        <v>0</v>
      </c>
      <c r="R9" s="21">
        <v>0.41417502356724128</v>
      </c>
      <c r="S9" s="21">
        <v>1.9590410146903652E-2</v>
      </c>
      <c r="T9" s="21">
        <v>0</v>
      </c>
      <c r="U9" s="21">
        <v>4.6640099436909187E-2</v>
      </c>
      <c r="W9" s="21">
        <v>4.1861834668362179E-2</v>
      </c>
      <c r="X9" s="21">
        <v>2.714000754779709E-2</v>
      </c>
      <c r="Y9" s="21">
        <v>9.1363903727278775E-2</v>
      </c>
      <c r="Z9" s="21">
        <v>0</v>
      </c>
      <c r="AA9" s="21">
        <v>0.41422012401543912</v>
      </c>
      <c r="AB9" s="21">
        <v>1.449565574069404E-2</v>
      </c>
      <c r="AC9" s="21">
        <v>2.7064622724799071E-2</v>
      </c>
      <c r="AD9" s="21">
        <v>0</v>
      </c>
      <c r="AE9" s="21">
        <v>0</v>
      </c>
      <c r="AG9" s="21">
        <v>8.5749573265864215E-2</v>
      </c>
      <c r="AH9" s="21">
        <v>8.0401497954448939E-2</v>
      </c>
      <c r="AI9" s="21">
        <v>0.1178218576177663</v>
      </c>
      <c r="AJ9" s="21">
        <v>0.1146558246428917</v>
      </c>
      <c r="AK9" s="21">
        <v>4.1582696023978342E-2</v>
      </c>
      <c r="AL9" s="21">
        <v>0</v>
      </c>
      <c r="AM9" s="21">
        <v>8.0801587966224969E-2</v>
      </c>
    </row>
    <row r="10" spans="2:41" ht="19" customHeight="1" x14ac:dyDescent="0.2">
      <c r="B10" s="23" t="s">
        <v>188</v>
      </c>
      <c r="C10" s="21">
        <v>8.4429961600850659E-2</v>
      </c>
      <c r="D10" s="21">
        <v>0.12273779246056429</v>
      </c>
      <c r="E10" s="21">
        <v>0.12046701063645</v>
      </c>
      <c r="F10" s="21">
        <v>0.10428993373490041</v>
      </c>
      <c r="G10" s="21">
        <v>2.5783567233244969E-2</v>
      </c>
      <c r="H10" s="21">
        <v>4.6279652013660258E-2</v>
      </c>
      <c r="I10" s="21">
        <v>9.0924156836533973E-2</v>
      </c>
      <c r="K10" s="21">
        <v>5.9489380272409943E-2</v>
      </c>
      <c r="L10" s="21">
        <v>0.1086849952212421</v>
      </c>
      <c r="N10" s="21">
        <v>0.13932787862721949</v>
      </c>
      <c r="O10" s="21">
        <v>9.0052149252988822E-2</v>
      </c>
      <c r="P10" s="21">
        <v>0</v>
      </c>
      <c r="Q10" s="21">
        <v>7.1075987682754874E-2</v>
      </c>
      <c r="R10" s="21">
        <v>0.21293120844175659</v>
      </c>
      <c r="S10" s="21">
        <v>3.8602737037676582E-2</v>
      </c>
      <c r="T10" s="21">
        <v>0</v>
      </c>
      <c r="U10" s="21">
        <v>0.1059414785271673</v>
      </c>
      <c r="W10" s="21">
        <v>2.4142888713004039E-2</v>
      </c>
      <c r="X10" s="21">
        <v>0.10027027855121259</v>
      </c>
      <c r="Y10" s="21">
        <v>0.12638583173448051</v>
      </c>
      <c r="Z10" s="21">
        <v>0.1032713609116965</v>
      </c>
      <c r="AA10" s="21">
        <v>0.24482246905253691</v>
      </c>
      <c r="AB10" s="21">
        <v>3.3577385844422721E-2</v>
      </c>
      <c r="AC10" s="21">
        <v>0</v>
      </c>
      <c r="AD10" s="21">
        <v>1.9302486544946248E-2</v>
      </c>
      <c r="AE10" s="21">
        <v>0</v>
      </c>
      <c r="AG10" s="21">
        <v>0.1012714177158832</v>
      </c>
      <c r="AH10" s="21">
        <v>9.3607445765645919E-2</v>
      </c>
      <c r="AI10" s="21">
        <v>6.6035351588830005E-2</v>
      </c>
      <c r="AJ10" s="21">
        <v>4.8793011144646882E-2</v>
      </c>
      <c r="AK10" s="21">
        <v>7.7080574518657324E-2</v>
      </c>
      <c r="AL10" s="21">
        <v>0.35090186250455041</v>
      </c>
      <c r="AM10" s="21">
        <v>0.1405581869066973</v>
      </c>
    </row>
    <row r="11" spans="2:41" ht="19" customHeight="1" x14ac:dyDescent="0.2">
      <c r="B11" s="23" t="s">
        <v>189</v>
      </c>
      <c r="C11" s="21">
        <v>0.10018776751286169</v>
      </c>
      <c r="D11" s="21">
        <v>0.2089112939677219</v>
      </c>
      <c r="E11" s="21">
        <v>0.11886473775148231</v>
      </c>
      <c r="F11" s="21">
        <v>0.1169572346965128</v>
      </c>
      <c r="G11" s="21">
        <v>7.2930509306078944E-2</v>
      </c>
      <c r="H11" s="21">
        <v>0.11437088134411851</v>
      </c>
      <c r="I11" s="21">
        <v>3.332535376013647E-2</v>
      </c>
      <c r="K11" s="21">
        <v>0.12491233338858319</v>
      </c>
      <c r="L11" s="21">
        <v>7.1949653330402832E-2</v>
      </c>
      <c r="N11" s="21">
        <v>0.16371210748795931</v>
      </c>
      <c r="O11" s="21">
        <v>0.10501677878958431</v>
      </c>
      <c r="P11" s="21">
        <v>8.626995698578542E-2</v>
      </c>
      <c r="Q11" s="21">
        <v>0.12559147024530229</v>
      </c>
      <c r="R11" s="21">
        <v>0.12029607794273151</v>
      </c>
      <c r="S11" s="21">
        <v>9.2562543579940385E-2</v>
      </c>
      <c r="T11" s="21">
        <v>7.4689275744037331E-2</v>
      </c>
      <c r="U11" s="21">
        <v>6.2881531339087776E-2</v>
      </c>
      <c r="W11" s="21">
        <v>6.2335304779917992E-2</v>
      </c>
      <c r="X11" s="21">
        <v>8.9542033345819408E-2</v>
      </c>
      <c r="Y11" s="21">
        <v>4.4921761356264973E-2</v>
      </c>
      <c r="Z11" s="21">
        <v>2.325772632924037E-2</v>
      </c>
      <c r="AA11" s="21">
        <v>0.1808976509161819</v>
      </c>
      <c r="AB11" s="21">
        <v>9.9867653989735988E-2</v>
      </c>
      <c r="AC11" s="21">
        <v>0.1169432811146869</v>
      </c>
      <c r="AD11" s="21">
        <v>7.899907152363056E-2</v>
      </c>
      <c r="AE11" s="21">
        <v>9.7304455870526746E-2</v>
      </c>
      <c r="AG11" s="21">
        <v>5.89422479332865E-2</v>
      </c>
      <c r="AH11" s="21">
        <v>9.2876775342583345E-2</v>
      </c>
      <c r="AI11" s="21">
        <v>9.6953844491412644E-2</v>
      </c>
      <c r="AJ11" s="21">
        <v>6.8358923639048136E-2</v>
      </c>
      <c r="AK11" s="21">
        <v>0.17195364240987959</v>
      </c>
      <c r="AL11" s="21">
        <v>0</v>
      </c>
      <c r="AM11" s="21">
        <v>0.1107377302513973</v>
      </c>
    </row>
    <row r="12" spans="2:41" ht="19" customHeight="1" x14ac:dyDescent="0.2">
      <c r="B12" s="23" t="s">
        <v>190</v>
      </c>
      <c r="C12" s="21">
        <v>0.1257747475415161</v>
      </c>
      <c r="D12" s="21">
        <v>0.2532680483185869</v>
      </c>
      <c r="E12" s="21">
        <v>6.2778605716960839E-2</v>
      </c>
      <c r="F12" s="21">
        <v>0.1440201189496966</v>
      </c>
      <c r="G12" s="21">
        <v>7.8785952351852401E-2</v>
      </c>
      <c r="H12" s="21">
        <v>7.8594295141864001E-2</v>
      </c>
      <c r="I12" s="21">
        <v>0.16179880129092589</v>
      </c>
      <c r="K12" s="21">
        <v>0.13576338855226849</v>
      </c>
      <c r="L12" s="21">
        <v>0.117668096303641</v>
      </c>
      <c r="N12" s="21">
        <v>0.1037071558731056</v>
      </c>
      <c r="O12" s="21">
        <v>0.10984556028352919</v>
      </c>
      <c r="P12" s="21">
        <v>4.5304723103958069E-2</v>
      </c>
      <c r="Q12" s="21">
        <v>0</v>
      </c>
      <c r="R12" s="21">
        <v>0.16088717393693169</v>
      </c>
      <c r="S12" s="21">
        <v>0.12574287252038599</v>
      </c>
      <c r="T12" s="21">
        <v>0.20727737600734369</v>
      </c>
      <c r="U12" s="21">
        <v>0.17581760360647719</v>
      </c>
      <c r="W12" s="21">
        <v>0.2142882579744107</v>
      </c>
      <c r="X12" s="21">
        <v>0.1021256832655224</v>
      </c>
      <c r="Y12" s="21">
        <v>7.3818682230240781E-2</v>
      </c>
      <c r="Z12" s="21">
        <v>6.1207712556419061E-2</v>
      </c>
      <c r="AA12" s="21">
        <v>8.5557961881261343E-2</v>
      </c>
      <c r="AB12" s="21">
        <v>0.1207227078931903</v>
      </c>
      <c r="AC12" s="21">
        <v>0.19790577635653181</v>
      </c>
      <c r="AD12" s="21">
        <v>0.23340544614380571</v>
      </c>
      <c r="AE12" s="21">
        <v>0</v>
      </c>
      <c r="AG12" s="21">
        <v>9.227403097954541E-2</v>
      </c>
      <c r="AH12" s="21">
        <v>0.19929325827070329</v>
      </c>
      <c r="AI12" s="21">
        <v>5.6414247477138607E-2</v>
      </c>
      <c r="AJ12" s="21">
        <v>0.14490889516545169</v>
      </c>
      <c r="AK12" s="21">
        <v>0.1105095367613428</v>
      </c>
      <c r="AL12" s="21">
        <v>0</v>
      </c>
      <c r="AM12" s="21">
        <v>0.2122897505943894</v>
      </c>
    </row>
    <row r="13" spans="2:41" ht="19" customHeight="1" x14ac:dyDescent="0.2">
      <c r="B13" s="23" t="s">
        <v>191</v>
      </c>
      <c r="C13" s="21">
        <v>4.7141391241069967E-2</v>
      </c>
      <c r="D13" s="21">
        <v>6.2860976266608581E-2</v>
      </c>
      <c r="E13" s="21">
        <v>6.6905537948480587E-2</v>
      </c>
      <c r="F13" s="21">
        <v>1.1275975640124881E-2</v>
      </c>
      <c r="G13" s="21">
        <v>4.5664631699070077E-2</v>
      </c>
      <c r="H13" s="21">
        <v>7.9928700934342525E-2</v>
      </c>
      <c r="I13" s="21">
        <v>3.0391065260598489E-2</v>
      </c>
      <c r="K13" s="21">
        <v>6.960309223605933E-2</v>
      </c>
      <c r="L13" s="21">
        <v>2.653780671073637E-2</v>
      </c>
      <c r="N13" s="21">
        <v>1.8791780156333392E-2</v>
      </c>
      <c r="O13" s="21">
        <v>7.4606542994910999E-2</v>
      </c>
      <c r="P13" s="21">
        <v>6.9208007652970402E-2</v>
      </c>
      <c r="Q13" s="21">
        <v>0</v>
      </c>
      <c r="R13" s="21">
        <v>1.785861789248731E-2</v>
      </c>
      <c r="S13" s="21">
        <v>3.2750111734598672E-2</v>
      </c>
      <c r="T13" s="21">
        <v>5.0457422672145383E-2</v>
      </c>
      <c r="U13" s="21">
        <v>6.313622614346126E-2</v>
      </c>
      <c r="W13" s="21">
        <v>7.6372523905473597E-2</v>
      </c>
      <c r="X13" s="21">
        <v>5.8032749659266532E-2</v>
      </c>
      <c r="Y13" s="21">
        <v>8.5333663976425847E-2</v>
      </c>
      <c r="Z13" s="21">
        <v>0</v>
      </c>
      <c r="AA13" s="21">
        <v>1.835458499019104E-2</v>
      </c>
      <c r="AB13" s="21">
        <v>4.2366077792534151E-2</v>
      </c>
      <c r="AC13" s="21">
        <v>2.930406403468825E-2</v>
      </c>
      <c r="AD13" s="21">
        <v>0.10813156169014181</v>
      </c>
      <c r="AE13" s="21">
        <v>0</v>
      </c>
      <c r="AG13" s="21">
        <v>4.6713299008690187E-2</v>
      </c>
      <c r="AH13" s="21">
        <v>0.1023741336394004</v>
      </c>
      <c r="AI13" s="21">
        <v>4.4325508636019938E-2</v>
      </c>
      <c r="AJ13" s="21">
        <v>0</v>
      </c>
      <c r="AK13" s="21">
        <v>3.4235725591847697E-2</v>
      </c>
      <c r="AL13" s="21">
        <v>0</v>
      </c>
      <c r="AM13" s="21">
        <v>2.0592831795433839E-2</v>
      </c>
    </row>
    <row r="14" spans="2:41" ht="19" customHeight="1" x14ac:dyDescent="0.2">
      <c r="B14" s="23" t="s">
        <v>192</v>
      </c>
      <c r="C14" s="21">
        <v>6.8743590472274588E-2</v>
      </c>
      <c r="D14" s="21">
        <v>7.5451038004845428E-2</v>
      </c>
      <c r="E14" s="21">
        <v>9.0477024478688509E-2</v>
      </c>
      <c r="F14" s="21">
        <v>5.5885605244363389E-2</v>
      </c>
      <c r="G14" s="21">
        <v>8.7565852758659121E-2</v>
      </c>
      <c r="H14" s="21">
        <v>4.495484705861208E-2</v>
      </c>
      <c r="I14" s="21">
        <v>6.3400958217927877E-2</v>
      </c>
      <c r="K14" s="21">
        <v>6.5102541762976127E-2</v>
      </c>
      <c r="L14" s="21">
        <v>7.2852814723671278E-2</v>
      </c>
      <c r="N14" s="21">
        <v>7.7381247270614142E-2</v>
      </c>
      <c r="O14" s="21">
        <v>4.9842955263428419E-2</v>
      </c>
      <c r="P14" s="21">
        <v>0.36151631627782999</v>
      </c>
      <c r="Q14" s="21">
        <v>0.30401431135947748</v>
      </c>
      <c r="R14" s="21">
        <v>3.1148575227753359E-2</v>
      </c>
      <c r="S14" s="21">
        <v>2.3798247949762669E-2</v>
      </c>
      <c r="T14" s="21">
        <v>0</v>
      </c>
      <c r="U14" s="21">
        <v>6.0465796400625861E-2</v>
      </c>
      <c r="W14" s="21">
        <v>0.1444193769118812</v>
      </c>
      <c r="X14" s="21">
        <v>5.9669949547528689E-2</v>
      </c>
      <c r="Y14" s="21">
        <v>0.28451368941732041</v>
      </c>
      <c r="Z14" s="21">
        <v>8.9340392634745122E-2</v>
      </c>
      <c r="AA14" s="21">
        <v>1.9260554706147341E-2</v>
      </c>
      <c r="AB14" s="21">
        <v>3.5332960033140307E-2</v>
      </c>
      <c r="AC14" s="21">
        <v>3.8401388474394997E-2</v>
      </c>
      <c r="AD14" s="21">
        <v>1.4576808412398921E-2</v>
      </c>
      <c r="AE14" s="21">
        <v>0.43986377177733421</v>
      </c>
      <c r="AG14" s="21">
        <v>3.8380368830008248E-2</v>
      </c>
      <c r="AH14" s="21">
        <v>4.6967578752817422E-2</v>
      </c>
      <c r="AI14" s="21">
        <v>0.15031593700649321</v>
      </c>
      <c r="AJ14" s="21">
        <v>5.2369207142053419E-2</v>
      </c>
      <c r="AK14" s="21">
        <v>5.272214337873727E-2</v>
      </c>
      <c r="AL14" s="21">
        <v>0.2230367668236205</v>
      </c>
      <c r="AM14" s="21">
        <v>1.478352544913673E-2</v>
      </c>
    </row>
    <row r="15" spans="2:41" ht="19" customHeight="1" x14ac:dyDescent="0.2">
      <c r="B15" s="23" t="s">
        <v>193</v>
      </c>
      <c r="C15" s="21">
        <v>0.44337976664153461</v>
      </c>
      <c r="D15" s="21">
        <v>0.13681993423512759</v>
      </c>
      <c r="E15" s="21">
        <v>0.38326927053210108</v>
      </c>
      <c r="F15" s="21">
        <v>0.44399401853028531</v>
      </c>
      <c r="G15" s="21">
        <v>0.56890114170102679</v>
      </c>
      <c r="H15" s="21">
        <v>0.48842265625618908</v>
      </c>
      <c r="I15" s="21">
        <v>0.51361375369696305</v>
      </c>
      <c r="K15" s="21">
        <v>0.40548854275014029</v>
      </c>
      <c r="L15" s="21">
        <v>0.47937634045594418</v>
      </c>
      <c r="N15" s="21">
        <v>0.31133497169251168</v>
      </c>
      <c r="O15" s="21">
        <v>0.51984136537767089</v>
      </c>
      <c r="P15" s="21">
        <v>0.36360229385283033</v>
      </c>
      <c r="Q15" s="21">
        <v>0.40741354764410248</v>
      </c>
      <c r="R15" s="21">
        <v>2.1351661495549162E-2</v>
      </c>
      <c r="S15" s="21">
        <v>0.64121392057397009</v>
      </c>
      <c r="T15" s="21">
        <v>0.1673753432148635</v>
      </c>
      <c r="U15" s="21">
        <v>0.41788375470096989</v>
      </c>
      <c r="W15" s="21">
        <v>0.43657981304695043</v>
      </c>
      <c r="X15" s="21">
        <v>0.55391107630840675</v>
      </c>
      <c r="Y15" s="21">
        <v>0.29366246755798903</v>
      </c>
      <c r="Z15" s="21">
        <v>0.68888396778037753</v>
      </c>
      <c r="AA15" s="21">
        <v>1.3202685557692721E-2</v>
      </c>
      <c r="AB15" s="21">
        <v>0.62570252614296795</v>
      </c>
      <c r="AC15" s="21">
        <v>0.43045726157437908</v>
      </c>
      <c r="AD15" s="21">
        <v>0.37620347989372022</v>
      </c>
      <c r="AE15" s="21">
        <v>0.46283177235213913</v>
      </c>
      <c r="AG15" s="21">
        <v>0.53187247244552838</v>
      </c>
      <c r="AH15" s="21">
        <v>0.34787156969951583</v>
      </c>
      <c r="AI15" s="21">
        <v>0.4600735836533224</v>
      </c>
      <c r="AJ15" s="21">
        <v>0.50254375231111836</v>
      </c>
      <c r="AK15" s="21">
        <v>0.47880068763515149</v>
      </c>
      <c r="AL15" s="21">
        <v>0.42606137067182909</v>
      </c>
      <c r="AM15" s="21">
        <v>0.25597559678543191</v>
      </c>
    </row>
    <row r="16" spans="2:41" ht="19" customHeight="1" x14ac:dyDescent="0.2">
      <c r="B16" s="23" t="s">
        <v>145</v>
      </c>
      <c r="C16" s="21">
        <v>4.399121330112192E-2</v>
      </c>
      <c r="D16" s="21">
        <v>8.8468321633409161E-2</v>
      </c>
      <c r="E16" s="21">
        <v>7.0295886696968027E-2</v>
      </c>
      <c r="F16" s="21">
        <v>6.7605702661899192E-2</v>
      </c>
      <c r="G16" s="21">
        <v>1.8364498720984439E-2</v>
      </c>
      <c r="H16" s="21">
        <v>1.9820813888853921E-2</v>
      </c>
      <c r="I16" s="21">
        <v>2.1032093251546018E-2</v>
      </c>
      <c r="K16" s="21">
        <v>4.5465519740325354E-3</v>
      </c>
      <c r="L16" s="21">
        <v>8.1449787916051744E-2</v>
      </c>
      <c r="N16" s="21">
        <v>0</v>
      </c>
      <c r="O16" s="21">
        <v>7.1469681792510854E-3</v>
      </c>
      <c r="P16" s="21">
        <v>0</v>
      </c>
      <c r="Q16" s="21">
        <v>9.1904683068362664E-2</v>
      </c>
      <c r="R16" s="21">
        <v>2.1351661495549162E-2</v>
      </c>
      <c r="S16" s="21">
        <v>2.5739156456761909E-2</v>
      </c>
      <c r="T16" s="21">
        <v>0.50020058236161014</v>
      </c>
      <c r="U16" s="21">
        <v>6.7233509845301645E-2</v>
      </c>
      <c r="W16" s="21">
        <v>0</v>
      </c>
      <c r="X16" s="21">
        <v>9.3082217744465123E-3</v>
      </c>
      <c r="Y16" s="21">
        <v>0</v>
      </c>
      <c r="Z16" s="21">
        <v>3.4038839787521327E-2</v>
      </c>
      <c r="AA16" s="21">
        <v>2.3683968880549699E-2</v>
      </c>
      <c r="AB16" s="21">
        <v>2.793503256331473E-2</v>
      </c>
      <c r="AC16" s="21">
        <v>0.15992360572051981</v>
      </c>
      <c r="AD16" s="21">
        <v>0.1693811457913566</v>
      </c>
      <c r="AE16" s="21">
        <v>0</v>
      </c>
      <c r="AG16" s="21">
        <v>4.4796589821193833E-2</v>
      </c>
      <c r="AH16" s="21">
        <v>3.6607740574884778E-2</v>
      </c>
      <c r="AI16" s="21">
        <v>8.0596695290167282E-3</v>
      </c>
      <c r="AJ16" s="21">
        <v>6.8370385954789878E-2</v>
      </c>
      <c r="AK16" s="21">
        <v>3.3114993680405151E-2</v>
      </c>
      <c r="AL16" s="21">
        <v>0</v>
      </c>
      <c r="AM16" s="21">
        <v>0.16426079025128851</v>
      </c>
    </row>
    <row r="18" spans="2:2" x14ac:dyDescent="0.2">
      <c r="B18" t="s">
        <v>267</v>
      </c>
    </row>
    <row r="19" spans="2:2" x14ac:dyDescent="0.2">
      <c r="B19" t="s">
        <v>11</v>
      </c>
    </row>
    <row r="21" spans="2:2" x14ac:dyDescent="0.2">
      <c r="B21"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O21"/>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187</v>
      </c>
      <c r="C9" s="21">
        <v>9.2528608001310825E-2</v>
      </c>
      <c r="D9" s="21">
        <v>7.5451038004845428E-2</v>
      </c>
      <c r="E9" s="21">
        <v>9.5270963514992729E-2</v>
      </c>
      <c r="F9" s="21">
        <v>7.3872984563138858E-2</v>
      </c>
      <c r="G9" s="21">
        <v>0.16483826967840751</v>
      </c>
      <c r="H9" s="21">
        <v>7.1313684378473574E-2</v>
      </c>
      <c r="I9" s="21">
        <v>7.9314785380134867E-2</v>
      </c>
      <c r="K9" s="21">
        <v>8.8080042301602282E-2</v>
      </c>
      <c r="L9" s="21">
        <v>9.7635189121220184E-2</v>
      </c>
      <c r="N9" s="21">
        <v>0</v>
      </c>
      <c r="O9" s="21">
        <v>2.7060306536438931E-2</v>
      </c>
      <c r="P9" s="21">
        <v>7.4098702126625837E-2</v>
      </c>
      <c r="Q9" s="21">
        <v>0</v>
      </c>
      <c r="R9" s="21">
        <v>0</v>
      </c>
      <c r="S9" s="21">
        <v>0.25525296576046019</v>
      </c>
      <c r="T9" s="21">
        <v>0</v>
      </c>
      <c r="U9" s="21">
        <v>5.6281021793828621E-2</v>
      </c>
      <c r="W9" s="21">
        <v>0</v>
      </c>
      <c r="X9" s="21">
        <v>5.0350261886986013E-2</v>
      </c>
      <c r="Y9" s="21">
        <v>0.11907657579278309</v>
      </c>
      <c r="Z9" s="21">
        <v>0.16938144590418011</v>
      </c>
      <c r="AA9" s="21">
        <v>0</v>
      </c>
      <c r="AB9" s="21">
        <v>0.25012796661966602</v>
      </c>
      <c r="AC9" s="21">
        <v>0</v>
      </c>
      <c r="AD9" s="21">
        <v>0</v>
      </c>
      <c r="AE9" s="21">
        <v>0</v>
      </c>
      <c r="AG9" s="21">
        <v>9.8922846631787187E-2</v>
      </c>
      <c r="AH9" s="21">
        <v>3.8932121969346131E-2</v>
      </c>
      <c r="AI9" s="21">
        <v>0.1129251615290657</v>
      </c>
      <c r="AJ9" s="21">
        <v>7.4417174304294634E-2</v>
      </c>
      <c r="AK9" s="21">
        <v>0.148253080563096</v>
      </c>
      <c r="AL9" s="21">
        <v>0.35090186250455041</v>
      </c>
      <c r="AM9" s="21">
        <v>3.7976588277707092E-2</v>
      </c>
    </row>
    <row r="10" spans="2:41" ht="19" customHeight="1" x14ac:dyDescent="0.2">
      <c r="B10" s="23" t="s">
        <v>188</v>
      </c>
      <c r="C10" s="21">
        <v>0.10620144432484931</v>
      </c>
      <c r="D10" s="21">
        <v>6.1368896230282161E-2</v>
      </c>
      <c r="E10" s="21">
        <v>0.16445999644221071</v>
      </c>
      <c r="F10" s="21">
        <v>0.12929320740837641</v>
      </c>
      <c r="G10" s="21">
        <v>8.8205282033103474E-2</v>
      </c>
      <c r="H10" s="21">
        <v>0.13305325541242599</v>
      </c>
      <c r="I10" s="21">
        <v>6.2053804953234377E-2</v>
      </c>
      <c r="K10" s="21">
        <v>0.13112982204587281</v>
      </c>
      <c r="L10" s="21">
        <v>8.3877964210608863E-2</v>
      </c>
      <c r="N10" s="21">
        <v>0.1016181201247808</v>
      </c>
      <c r="O10" s="21">
        <v>9.2398191006456631E-2</v>
      </c>
      <c r="P10" s="21">
        <v>4.453926870083879E-2</v>
      </c>
      <c r="Q10" s="21">
        <v>8.0913068299809474E-2</v>
      </c>
      <c r="R10" s="21">
        <v>0</v>
      </c>
      <c r="S10" s="21">
        <v>0.21514595050941079</v>
      </c>
      <c r="T10" s="21">
        <v>0</v>
      </c>
      <c r="U10" s="21">
        <v>5.4115993051797331E-2</v>
      </c>
      <c r="W10" s="21">
        <v>0</v>
      </c>
      <c r="X10" s="21">
        <v>0.158268224532114</v>
      </c>
      <c r="Y10" s="21">
        <v>0.12638583173448051</v>
      </c>
      <c r="Z10" s="21">
        <v>9.5024922717851859E-2</v>
      </c>
      <c r="AA10" s="21">
        <v>6.3137389784801356E-3</v>
      </c>
      <c r="AB10" s="21">
        <v>0.2316324944762298</v>
      </c>
      <c r="AC10" s="21">
        <v>0</v>
      </c>
      <c r="AD10" s="21">
        <v>1.4576808412398921E-2</v>
      </c>
      <c r="AE10" s="21">
        <v>0</v>
      </c>
      <c r="AG10" s="21">
        <v>0.1425394089372819</v>
      </c>
      <c r="AH10" s="21">
        <v>7.1884095171919946E-2</v>
      </c>
      <c r="AI10" s="21">
        <v>0.1163424849972144</v>
      </c>
      <c r="AJ10" s="21">
        <v>0.1104770759616759</v>
      </c>
      <c r="AK10" s="21">
        <v>0.1198465128225739</v>
      </c>
      <c r="AL10" s="21">
        <v>0.42606137067182909</v>
      </c>
      <c r="AM10" s="21">
        <v>1.478352544913673E-2</v>
      </c>
    </row>
    <row r="11" spans="2:41" ht="19" customHeight="1" x14ac:dyDescent="0.2">
      <c r="B11" s="23" t="s">
        <v>189</v>
      </c>
      <c r="C11" s="21">
        <v>0.13510626752655289</v>
      </c>
      <c r="D11" s="21">
        <v>0.10594610374145</v>
      </c>
      <c r="E11" s="21">
        <v>0.201168002346438</v>
      </c>
      <c r="F11" s="21">
        <v>0.22391878477355451</v>
      </c>
      <c r="G11" s="21">
        <v>0.13421475357624721</v>
      </c>
      <c r="H11" s="21">
        <v>0.14751746839223531</v>
      </c>
      <c r="I11" s="21">
        <v>2.9778314985555571E-2</v>
      </c>
      <c r="K11" s="21">
        <v>0.1289203958106894</v>
      </c>
      <c r="L11" s="21">
        <v>0.13219969465016029</v>
      </c>
      <c r="N11" s="21">
        <v>0.1151930028635275</v>
      </c>
      <c r="O11" s="21">
        <v>7.923601813528923E-2</v>
      </c>
      <c r="P11" s="21">
        <v>9.5583802078999983E-2</v>
      </c>
      <c r="Q11" s="21">
        <v>0.3547585964598296</v>
      </c>
      <c r="R11" s="21">
        <v>7.7795088878968841E-2</v>
      </c>
      <c r="S11" s="21">
        <v>0.24349049687864449</v>
      </c>
      <c r="T11" s="21">
        <v>7.4689275744037331E-2</v>
      </c>
      <c r="U11" s="21">
        <v>6.8745014595547715E-2</v>
      </c>
      <c r="W11" s="21">
        <v>0</v>
      </c>
      <c r="X11" s="21">
        <v>9.8657812441902554E-2</v>
      </c>
      <c r="Y11" s="21">
        <v>8.0592210805233405E-2</v>
      </c>
      <c r="Z11" s="21">
        <v>0.2570472287277315</v>
      </c>
      <c r="AA11" s="21">
        <v>7.0001180738694518E-2</v>
      </c>
      <c r="AB11" s="21">
        <v>0.2201295249162086</v>
      </c>
      <c r="AC11" s="21">
        <v>0.12836246412699151</v>
      </c>
      <c r="AD11" s="21">
        <v>0.14738092854851501</v>
      </c>
      <c r="AE11" s="21">
        <v>9.7304455870526746E-2</v>
      </c>
      <c r="AG11" s="21">
        <v>0.14319702149136759</v>
      </c>
      <c r="AH11" s="21">
        <v>0.1227000537137392</v>
      </c>
      <c r="AI11" s="21">
        <v>0.1072943013285608</v>
      </c>
      <c r="AJ11" s="21">
        <v>0.16662258727986781</v>
      </c>
      <c r="AK11" s="21">
        <v>0.1642575442300169</v>
      </c>
      <c r="AL11" s="21">
        <v>0.2230367668236205</v>
      </c>
      <c r="AM11" s="21">
        <v>8.833547393578399E-2</v>
      </c>
    </row>
    <row r="12" spans="2:41" ht="19" customHeight="1" x14ac:dyDescent="0.2">
      <c r="B12" s="23" t="s">
        <v>190</v>
      </c>
      <c r="C12" s="21">
        <v>0.19093596689718381</v>
      </c>
      <c r="D12" s="21">
        <v>0.45580986192201578</v>
      </c>
      <c r="E12" s="21">
        <v>0.2200585374694124</v>
      </c>
      <c r="F12" s="21">
        <v>0.18813187905403389</v>
      </c>
      <c r="G12" s="21">
        <v>0.15297429625055919</v>
      </c>
      <c r="H12" s="21">
        <v>0.1728427331197728</v>
      </c>
      <c r="I12" s="21">
        <v>8.8334846653205693E-2</v>
      </c>
      <c r="K12" s="21">
        <v>0.15626549412995991</v>
      </c>
      <c r="L12" s="21">
        <v>0.22539444435647021</v>
      </c>
      <c r="N12" s="21">
        <v>3.7709758502438663E-2</v>
      </c>
      <c r="O12" s="21">
        <v>0.26463303256118248</v>
      </c>
      <c r="P12" s="21">
        <v>9.4826850723218573E-2</v>
      </c>
      <c r="Q12" s="21">
        <v>0.33027167680648839</v>
      </c>
      <c r="R12" s="21">
        <v>0.142183669905531</v>
      </c>
      <c r="S12" s="21">
        <v>0.12585393544786611</v>
      </c>
      <c r="T12" s="21">
        <v>0.42706980872041822</v>
      </c>
      <c r="U12" s="21">
        <v>0.27383912787873732</v>
      </c>
      <c r="W12" s="21">
        <v>0.1142917614312602</v>
      </c>
      <c r="X12" s="21">
        <v>0.20397499336155389</v>
      </c>
      <c r="Y12" s="21">
        <v>0.21554998844764051</v>
      </c>
      <c r="Z12" s="21">
        <v>0.34758165356573112</v>
      </c>
      <c r="AA12" s="21">
        <v>0.19051635449792681</v>
      </c>
      <c r="AB12" s="21">
        <v>0.13658678973000821</v>
      </c>
      <c r="AC12" s="21">
        <v>0.1204149479637618</v>
      </c>
      <c r="AD12" s="21">
        <v>0.37322362265843001</v>
      </c>
      <c r="AE12" s="21">
        <v>0</v>
      </c>
      <c r="AG12" s="21">
        <v>0.1725428618201772</v>
      </c>
      <c r="AH12" s="21">
        <v>0.250929270388696</v>
      </c>
      <c r="AI12" s="21">
        <v>0.13009633776858689</v>
      </c>
      <c r="AJ12" s="21">
        <v>0.20064732613040889</v>
      </c>
      <c r="AK12" s="21">
        <v>0.17850112128427659</v>
      </c>
      <c r="AL12" s="21">
        <v>0</v>
      </c>
      <c r="AM12" s="21">
        <v>0.27401094016761229</v>
      </c>
    </row>
    <row r="13" spans="2:41" ht="19" customHeight="1" x14ac:dyDescent="0.2">
      <c r="B13" s="23" t="s">
        <v>191</v>
      </c>
      <c r="C13" s="21">
        <v>5.4395813611580857E-2</v>
      </c>
      <c r="D13" s="21">
        <v>0</v>
      </c>
      <c r="E13" s="21">
        <v>7.145377734679853E-2</v>
      </c>
      <c r="F13" s="21">
        <v>7.8293115530014404E-2</v>
      </c>
      <c r="G13" s="21">
        <v>1.535322521746587E-2</v>
      </c>
      <c r="H13" s="21">
        <v>6.2791737132262021E-2</v>
      </c>
      <c r="I13" s="21">
        <v>6.9490070243785326E-2</v>
      </c>
      <c r="K13" s="21">
        <v>5.0373641430232367E-2</v>
      </c>
      <c r="L13" s="21">
        <v>5.8718174559444683E-2</v>
      </c>
      <c r="N13" s="21">
        <v>4.618980325716273E-2</v>
      </c>
      <c r="O13" s="21">
        <v>8.3189170109084623E-2</v>
      </c>
      <c r="P13" s="21">
        <v>8.3910524030559958E-2</v>
      </c>
      <c r="Q13" s="21">
        <v>7.1075987682754874E-2</v>
      </c>
      <c r="R13" s="21">
        <v>2.0059116133912661E-2</v>
      </c>
      <c r="S13" s="21">
        <v>2.7569870398014271E-2</v>
      </c>
      <c r="T13" s="21">
        <v>5.0457422672145383E-2</v>
      </c>
      <c r="U13" s="21">
        <v>7.1819742603145539E-2</v>
      </c>
      <c r="W13" s="21">
        <v>0</v>
      </c>
      <c r="X13" s="21">
        <v>0.10223376314211929</v>
      </c>
      <c r="Y13" s="21">
        <v>3.2216510696229522E-2</v>
      </c>
      <c r="Z13" s="21">
        <v>2.996786318848739E-2</v>
      </c>
      <c r="AA13" s="21">
        <v>6.4032341800905626E-2</v>
      </c>
      <c r="AB13" s="21">
        <v>3.39274543096987E-2</v>
      </c>
      <c r="AC13" s="21">
        <v>2.930406403468825E-2</v>
      </c>
      <c r="AD13" s="21">
        <v>0.10620547412383161</v>
      </c>
      <c r="AE13" s="21">
        <v>0</v>
      </c>
      <c r="AG13" s="21">
        <v>4.6424995295653568E-2</v>
      </c>
      <c r="AH13" s="21">
        <v>4.5522116036217267E-2</v>
      </c>
      <c r="AI13" s="21">
        <v>5.889579993485284E-2</v>
      </c>
      <c r="AJ13" s="21">
        <v>2.9634572516540909E-2</v>
      </c>
      <c r="AK13" s="21">
        <v>9.2736934702562251E-2</v>
      </c>
      <c r="AL13" s="21">
        <v>0</v>
      </c>
      <c r="AM13" s="21">
        <v>3.7494499428702047E-2</v>
      </c>
    </row>
    <row r="14" spans="2:41" ht="19" customHeight="1" x14ac:dyDescent="0.2">
      <c r="B14" s="23" t="s">
        <v>192</v>
      </c>
      <c r="C14" s="21">
        <v>7.8767466437296083E-2</v>
      </c>
      <c r="D14" s="21">
        <v>0.18979460938459</v>
      </c>
      <c r="E14" s="21">
        <v>6.5646911142840395E-2</v>
      </c>
      <c r="F14" s="21">
        <v>5.2911546039118421E-2</v>
      </c>
      <c r="G14" s="21">
        <v>8.2160817789319621E-2</v>
      </c>
      <c r="H14" s="21">
        <v>8.5246110508789996E-2</v>
      </c>
      <c r="I14" s="21">
        <v>4.9462310166867633E-2</v>
      </c>
      <c r="K14" s="21">
        <v>9.0273510230208673E-2</v>
      </c>
      <c r="L14" s="21">
        <v>6.8763388331272296E-2</v>
      </c>
      <c r="N14" s="21">
        <v>1.5493660413749661E-2</v>
      </c>
      <c r="O14" s="21">
        <v>9.6919489900244099E-2</v>
      </c>
      <c r="P14" s="21">
        <v>0.18106379259749761</v>
      </c>
      <c r="Q14" s="21">
        <v>0</v>
      </c>
      <c r="R14" s="21">
        <v>0.1149236911263203</v>
      </c>
      <c r="S14" s="21">
        <v>6.6813574830994343E-2</v>
      </c>
      <c r="T14" s="21">
        <v>0</v>
      </c>
      <c r="U14" s="21">
        <v>7.5204640024547131E-2</v>
      </c>
      <c r="W14" s="21">
        <v>1.9905603195350501E-2</v>
      </c>
      <c r="X14" s="21">
        <v>8.0907241990188117E-2</v>
      </c>
      <c r="Y14" s="21">
        <v>0.21721702684769481</v>
      </c>
      <c r="Z14" s="21">
        <v>2.787751497001062E-2</v>
      </c>
      <c r="AA14" s="21">
        <v>9.3057521310352623E-2</v>
      </c>
      <c r="AB14" s="21">
        <v>5.062281740838729E-2</v>
      </c>
      <c r="AC14" s="21">
        <v>7.2071226588558315E-2</v>
      </c>
      <c r="AD14" s="21">
        <v>0.1003288301981123</v>
      </c>
      <c r="AE14" s="21">
        <v>0.23988295798388051</v>
      </c>
      <c r="AG14" s="21">
        <v>8.4105465748252325E-2</v>
      </c>
      <c r="AH14" s="21">
        <v>0.1150861206620277</v>
      </c>
      <c r="AI14" s="21">
        <v>8.5959959504012362E-2</v>
      </c>
      <c r="AJ14" s="21">
        <v>2.4163501210479669E-2</v>
      </c>
      <c r="AK14" s="21">
        <v>9.6224882015162855E-2</v>
      </c>
      <c r="AL14" s="21">
        <v>0</v>
      </c>
      <c r="AM14" s="21">
        <v>0</v>
      </c>
    </row>
    <row r="15" spans="2:41" ht="19" customHeight="1" x14ac:dyDescent="0.2">
      <c r="B15" s="23" t="s">
        <v>193</v>
      </c>
      <c r="C15" s="21">
        <v>0.27030101191658562</v>
      </c>
      <c r="D15" s="21">
        <v>0</v>
      </c>
      <c r="E15" s="21">
        <v>0.1001399588884567</v>
      </c>
      <c r="F15" s="21">
        <v>0.1382705307474966</v>
      </c>
      <c r="G15" s="21">
        <v>0.29672728098440632</v>
      </c>
      <c r="H15" s="21">
        <v>0.29627853145641181</v>
      </c>
      <c r="I15" s="21">
        <v>0.57467550796815936</v>
      </c>
      <c r="K15" s="21">
        <v>0.32299196580420741</v>
      </c>
      <c r="L15" s="21">
        <v>0.2235775646984651</v>
      </c>
      <c r="N15" s="21">
        <v>0.68379565483834059</v>
      </c>
      <c r="O15" s="21">
        <v>0.28712624539022952</v>
      </c>
      <c r="P15" s="21">
        <v>0.39906943106213072</v>
      </c>
      <c r="Q15" s="21">
        <v>7.1075987682754874E-2</v>
      </c>
      <c r="R15" s="21">
        <v>0.61339783953682736</v>
      </c>
      <c r="S15" s="21">
        <v>3.366225346489371E-2</v>
      </c>
      <c r="T15" s="21">
        <v>4.7151908541508733E-2</v>
      </c>
      <c r="U15" s="21">
        <v>0.25156968661206891</v>
      </c>
      <c r="W15" s="21">
        <v>0.8658026353733892</v>
      </c>
      <c r="X15" s="21">
        <v>0.27560715114578987</v>
      </c>
      <c r="Y15" s="21">
        <v>0.20896185567593839</v>
      </c>
      <c r="Z15" s="21">
        <v>0</v>
      </c>
      <c r="AA15" s="21">
        <v>0.54603278721260573</v>
      </c>
      <c r="AB15" s="21">
        <v>2.268631753449496E-2</v>
      </c>
      <c r="AC15" s="21">
        <v>0.29257708215893991</v>
      </c>
      <c r="AD15" s="21">
        <v>0.1316580959715008</v>
      </c>
      <c r="AE15" s="21">
        <v>0.6628125861455928</v>
      </c>
      <c r="AG15" s="21">
        <v>0.22975089942319471</v>
      </c>
      <c r="AH15" s="21">
        <v>0.30447016101978652</v>
      </c>
      <c r="AI15" s="21">
        <v>0.33080761653022422</v>
      </c>
      <c r="AJ15" s="21">
        <v>0.3470248463965242</v>
      </c>
      <c r="AK15" s="21">
        <v>0.13871429465043381</v>
      </c>
      <c r="AL15" s="21">
        <v>0</v>
      </c>
      <c r="AM15" s="21">
        <v>0.30289111681716641</v>
      </c>
    </row>
    <row r="16" spans="2:41" ht="19" customHeight="1" x14ac:dyDescent="0.2">
      <c r="B16" s="23" t="s">
        <v>145</v>
      </c>
      <c r="C16" s="21">
        <v>7.1763421284640486E-2</v>
      </c>
      <c r="D16" s="21">
        <v>0.11162949071681651</v>
      </c>
      <c r="E16" s="21">
        <v>8.1801852848850831E-2</v>
      </c>
      <c r="F16" s="21">
        <v>0.11530795188426669</v>
      </c>
      <c r="G16" s="21">
        <v>6.5526074470491011E-2</v>
      </c>
      <c r="H16" s="21">
        <v>3.0956479599628769E-2</v>
      </c>
      <c r="I16" s="21">
        <v>4.6890359649057127E-2</v>
      </c>
      <c r="K16" s="21">
        <v>3.1965128247227047E-2</v>
      </c>
      <c r="L16" s="21">
        <v>0.1098335800723584</v>
      </c>
      <c r="N16" s="21">
        <v>0</v>
      </c>
      <c r="O16" s="21">
        <v>6.9437546361074451E-2</v>
      </c>
      <c r="P16" s="21">
        <v>2.6907628680128581E-2</v>
      </c>
      <c r="Q16" s="21">
        <v>9.1904683068362664E-2</v>
      </c>
      <c r="R16" s="21">
        <v>3.1640594418439909E-2</v>
      </c>
      <c r="S16" s="21">
        <v>3.2210952709716092E-2</v>
      </c>
      <c r="T16" s="21">
        <v>0.40063158432189039</v>
      </c>
      <c r="U16" s="21">
        <v>0.14842477344032759</v>
      </c>
      <c r="W16" s="21">
        <v>0</v>
      </c>
      <c r="X16" s="21">
        <v>3.0000551499346089E-2</v>
      </c>
      <c r="Y16" s="21">
        <v>0</v>
      </c>
      <c r="Z16" s="21">
        <v>7.311937092600744E-2</v>
      </c>
      <c r="AA16" s="21">
        <v>3.004607546103457E-2</v>
      </c>
      <c r="AB16" s="21">
        <v>5.4286635005306672E-2</v>
      </c>
      <c r="AC16" s="21">
        <v>0.35727021512705998</v>
      </c>
      <c r="AD16" s="21">
        <v>0.12662624008721149</v>
      </c>
      <c r="AE16" s="21">
        <v>0</v>
      </c>
      <c r="AG16" s="21">
        <v>8.2516500652285441E-2</v>
      </c>
      <c r="AH16" s="21">
        <v>5.0476061038267107E-2</v>
      </c>
      <c r="AI16" s="21">
        <v>5.76783384074828E-2</v>
      </c>
      <c r="AJ16" s="21">
        <v>4.7012916200207998E-2</v>
      </c>
      <c r="AK16" s="21">
        <v>6.1465629731877462E-2</v>
      </c>
      <c r="AL16" s="21">
        <v>0</v>
      </c>
      <c r="AM16" s="21">
        <v>0.24450785592389129</v>
      </c>
    </row>
    <row r="18" spans="2:2" x14ac:dyDescent="0.2">
      <c r="B18" t="s">
        <v>267</v>
      </c>
    </row>
    <row r="19" spans="2:2" x14ac:dyDescent="0.2">
      <c r="B19" t="s">
        <v>11</v>
      </c>
    </row>
    <row r="21" spans="2:2" x14ac:dyDescent="0.2">
      <c r="B21"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O21"/>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187</v>
      </c>
      <c r="C9" s="21">
        <v>1.811060052255101E-2</v>
      </c>
      <c r="D9" s="21">
        <v>0</v>
      </c>
      <c r="E9" s="21">
        <v>3.9840369677124378E-2</v>
      </c>
      <c r="F9" s="21">
        <v>1.474224235696152E-2</v>
      </c>
      <c r="G9" s="21">
        <v>2.4824779376375169E-2</v>
      </c>
      <c r="H9" s="21">
        <v>0</v>
      </c>
      <c r="I9" s="21">
        <v>2.1261152497533919E-2</v>
      </c>
      <c r="K9" s="21">
        <v>2.5356758138808388E-2</v>
      </c>
      <c r="L9" s="21">
        <v>1.149310989155166E-2</v>
      </c>
      <c r="N9" s="21">
        <v>2.789769809572281E-2</v>
      </c>
      <c r="O9" s="21">
        <v>8.3084870433357428E-3</v>
      </c>
      <c r="P9" s="21">
        <v>0.10384344518040189</v>
      </c>
      <c r="Q9" s="21">
        <v>0</v>
      </c>
      <c r="R9" s="21">
        <v>2.9683421898471288E-2</v>
      </c>
      <c r="S9" s="21">
        <v>1.3382113986494949E-2</v>
      </c>
      <c r="T9" s="21">
        <v>0</v>
      </c>
      <c r="U9" s="21">
        <v>0</v>
      </c>
      <c r="W9" s="21">
        <v>0</v>
      </c>
      <c r="X9" s="21">
        <v>2.397767365730475E-2</v>
      </c>
      <c r="Y9" s="21">
        <v>9.1363903727278775E-2</v>
      </c>
      <c r="Z9" s="21">
        <v>0</v>
      </c>
      <c r="AA9" s="21">
        <v>3.0225389940801241E-2</v>
      </c>
      <c r="AB9" s="21">
        <v>1.452377783268486E-2</v>
      </c>
      <c r="AC9" s="21">
        <v>0</v>
      </c>
      <c r="AD9" s="21">
        <v>0</v>
      </c>
      <c r="AE9" s="21">
        <v>0</v>
      </c>
      <c r="AG9" s="21">
        <v>1.793698239212357E-2</v>
      </c>
      <c r="AH9" s="21">
        <v>0</v>
      </c>
      <c r="AI9" s="21">
        <v>4.8749278580779161E-2</v>
      </c>
      <c r="AJ9" s="21">
        <v>0</v>
      </c>
      <c r="AK9" s="21">
        <v>1.332939573419468E-2</v>
      </c>
      <c r="AL9" s="21">
        <v>0</v>
      </c>
      <c r="AM9" s="21">
        <v>3.0496545912312319E-2</v>
      </c>
    </row>
    <row r="10" spans="2:41" ht="19" customHeight="1" x14ac:dyDescent="0.2">
      <c r="B10" s="23" t="s">
        <v>188</v>
      </c>
      <c r="C10" s="21">
        <v>6.468132278862769E-2</v>
      </c>
      <c r="D10" s="21">
        <v>6.1368896230282161E-2</v>
      </c>
      <c r="E10" s="21">
        <v>7.988999497903447E-2</v>
      </c>
      <c r="F10" s="21">
        <v>5.4830349817060253E-2</v>
      </c>
      <c r="G10" s="21">
        <v>0</v>
      </c>
      <c r="H10" s="21">
        <v>5.2458271189030778E-2</v>
      </c>
      <c r="I10" s="21">
        <v>0.11263018884754809</v>
      </c>
      <c r="K10" s="21">
        <v>5.2419549684231043E-2</v>
      </c>
      <c r="L10" s="21">
        <v>7.6839451787951318E-2</v>
      </c>
      <c r="N10" s="21">
        <v>7.3720422029057986E-2</v>
      </c>
      <c r="O10" s="21">
        <v>0.15625256905893131</v>
      </c>
      <c r="P10" s="21">
        <v>2.7370417382057921E-2</v>
      </c>
      <c r="Q10" s="21">
        <v>0</v>
      </c>
      <c r="R10" s="21">
        <v>0</v>
      </c>
      <c r="S10" s="21">
        <v>5.3396929084971873E-2</v>
      </c>
      <c r="T10" s="21">
        <v>0</v>
      </c>
      <c r="U10" s="21">
        <v>1.477416873959504E-2</v>
      </c>
      <c r="W10" s="21">
        <v>0</v>
      </c>
      <c r="X10" s="21">
        <v>0.17646001865545141</v>
      </c>
      <c r="Y10" s="21">
        <v>0.12638583173448051</v>
      </c>
      <c r="Z10" s="21">
        <v>0.1119147327593729</v>
      </c>
      <c r="AA10" s="21">
        <v>6.3137389784801356E-3</v>
      </c>
      <c r="AB10" s="21">
        <v>4.6613338586650621E-2</v>
      </c>
      <c r="AC10" s="21">
        <v>0</v>
      </c>
      <c r="AD10" s="21">
        <v>2.3411387234311309E-2</v>
      </c>
      <c r="AE10" s="21">
        <v>8.2352348002887502E-2</v>
      </c>
      <c r="AG10" s="21">
        <v>6.5032304836691757E-2</v>
      </c>
      <c r="AH10" s="21">
        <v>6.0471710544404478E-2</v>
      </c>
      <c r="AI10" s="21">
        <v>0.100868425496124</v>
      </c>
      <c r="AJ10" s="21">
        <v>0.1041909049183098</v>
      </c>
      <c r="AK10" s="21">
        <v>0</v>
      </c>
      <c r="AL10" s="21">
        <v>0.35090186250455041</v>
      </c>
      <c r="AM10" s="21">
        <v>3.1623347467534861E-2</v>
      </c>
    </row>
    <row r="11" spans="2:41" ht="19" customHeight="1" x14ac:dyDescent="0.2">
      <c r="B11" s="23" t="s">
        <v>189</v>
      </c>
      <c r="C11" s="21">
        <v>6.5147026902032237E-2</v>
      </c>
      <c r="D11" s="21">
        <v>0.15273653930368089</v>
      </c>
      <c r="E11" s="21">
        <v>0.1247646247623501</v>
      </c>
      <c r="F11" s="21">
        <v>3.7453819214942112E-2</v>
      </c>
      <c r="G11" s="21">
        <v>2.101826296420185E-2</v>
      </c>
      <c r="H11" s="21">
        <v>3.7527076382627977E-2</v>
      </c>
      <c r="I11" s="21">
        <v>5.0004435768878447E-2</v>
      </c>
      <c r="K11" s="21">
        <v>5.8644781826880189E-2</v>
      </c>
      <c r="L11" s="21">
        <v>7.1905016359938512E-2</v>
      </c>
      <c r="N11" s="21">
        <v>0.1151930028635275</v>
      </c>
      <c r="O11" s="21">
        <v>9.8385180585554372E-2</v>
      </c>
      <c r="P11" s="21">
        <v>0.19416400041376691</v>
      </c>
      <c r="Q11" s="21">
        <v>0.23266772279094339</v>
      </c>
      <c r="R11" s="21">
        <v>3.2219578505064628E-2</v>
      </c>
      <c r="S11" s="21">
        <v>3.1261427074756439E-2</v>
      </c>
      <c r="T11" s="21">
        <v>0</v>
      </c>
      <c r="U11" s="21">
        <v>0</v>
      </c>
      <c r="W11" s="21">
        <v>1.9905603195350501E-2</v>
      </c>
      <c r="X11" s="21">
        <v>0.13022133286633941</v>
      </c>
      <c r="Y11" s="21">
        <v>0.1553872202245479</v>
      </c>
      <c r="Z11" s="21">
        <v>3.6591184506389027E-2</v>
      </c>
      <c r="AA11" s="21">
        <v>4.3612115127972653E-2</v>
      </c>
      <c r="AB11" s="21">
        <v>3.3272322995557192E-2</v>
      </c>
      <c r="AC11" s="21">
        <v>9.6440590911428509E-2</v>
      </c>
      <c r="AD11" s="21">
        <v>4.699984854396886E-2</v>
      </c>
      <c r="AE11" s="21">
        <v>0</v>
      </c>
      <c r="AG11" s="21">
        <v>5.2101617985330979E-2</v>
      </c>
      <c r="AH11" s="21">
        <v>2.0426106795368559E-2</v>
      </c>
      <c r="AI11" s="21">
        <v>9.8092290673986296E-2</v>
      </c>
      <c r="AJ11" s="21">
        <v>9.4571214040339135E-2</v>
      </c>
      <c r="AK11" s="21">
        <v>8.7987408636400533E-2</v>
      </c>
      <c r="AL11" s="21">
        <v>0</v>
      </c>
      <c r="AM11" s="21">
        <v>1.542381490638718E-2</v>
      </c>
    </row>
    <row r="12" spans="2:41" ht="19" customHeight="1" x14ac:dyDescent="0.2">
      <c r="B12" s="23" t="s">
        <v>190</v>
      </c>
      <c r="C12" s="21">
        <v>0.24019002318250871</v>
      </c>
      <c r="D12" s="21">
        <v>0.25449004894518851</v>
      </c>
      <c r="E12" s="21">
        <v>0.24572058006639991</v>
      </c>
      <c r="F12" s="21">
        <v>0.28881727669017548</v>
      </c>
      <c r="G12" s="21">
        <v>0.29315632967025879</v>
      </c>
      <c r="H12" s="21">
        <v>0.2782811923849372</v>
      </c>
      <c r="I12" s="21">
        <v>0.13467251955079071</v>
      </c>
      <c r="K12" s="21">
        <v>0.24682207835021361</v>
      </c>
      <c r="L12" s="21">
        <v>0.2363856718892858</v>
      </c>
      <c r="N12" s="21">
        <v>4.2996366850687473E-2</v>
      </c>
      <c r="O12" s="21">
        <v>0.23897874539836139</v>
      </c>
      <c r="P12" s="21">
        <v>0.10745458218002681</v>
      </c>
      <c r="Q12" s="21">
        <v>0.13387172280540599</v>
      </c>
      <c r="R12" s="21">
        <v>0.21268348786668451</v>
      </c>
      <c r="S12" s="21">
        <v>0.34744269790986482</v>
      </c>
      <c r="T12" s="21">
        <v>7.5140742856930468E-2</v>
      </c>
      <c r="U12" s="21">
        <v>0.29687439152345491</v>
      </c>
      <c r="W12" s="21">
        <v>5.0244651295722732E-2</v>
      </c>
      <c r="X12" s="21">
        <v>0.18929356176576309</v>
      </c>
      <c r="Y12" s="21">
        <v>0.24471981420634911</v>
      </c>
      <c r="Z12" s="21">
        <v>9.5638296278842863E-2</v>
      </c>
      <c r="AA12" s="21">
        <v>0.25759930758942168</v>
      </c>
      <c r="AB12" s="21">
        <v>0.39227281324293822</v>
      </c>
      <c r="AC12" s="21">
        <v>0.15929889033687269</v>
      </c>
      <c r="AD12" s="21">
        <v>0.25711003731063897</v>
      </c>
      <c r="AE12" s="21">
        <v>0</v>
      </c>
      <c r="AG12" s="21">
        <v>0.19294453290949931</v>
      </c>
      <c r="AH12" s="21">
        <v>0.28546289695365168</v>
      </c>
      <c r="AI12" s="21">
        <v>0.24347316123029819</v>
      </c>
      <c r="AJ12" s="21">
        <v>0.16988460579113851</v>
      </c>
      <c r="AK12" s="21">
        <v>0.31177335697818631</v>
      </c>
      <c r="AL12" s="21">
        <v>0</v>
      </c>
      <c r="AM12" s="21">
        <v>0.1723276641553752</v>
      </c>
    </row>
    <row r="13" spans="2:41" ht="19" customHeight="1" x14ac:dyDescent="0.2">
      <c r="B13" s="23" t="s">
        <v>191</v>
      </c>
      <c r="C13" s="21">
        <v>9.2937211662857358E-2</v>
      </c>
      <c r="D13" s="21">
        <v>0</v>
      </c>
      <c r="E13" s="21">
        <v>9.4093614435589418E-2</v>
      </c>
      <c r="F13" s="21">
        <v>0.14401694872042239</v>
      </c>
      <c r="G13" s="21">
        <v>0.13729700364729899</v>
      </c>
      <c r="H13" s="21">
        <v>9.0205695869034055E-2</v>
      </c>
      <c r="I13" s="21">
        <v>7.092072930613709E-2</v>
      </c>
      <c r="K13" s="21">
        <v>0.1062342340016758</v>
      </c>
      <c r="L13" s="21">
        <v>8.1395173840957666E-2</v>
      </c>
      <c r="N13" s="21">
        <v>0.13059953950248379</v>
      </c>
      <c r="O13" s="21">
        <v>9.0566413783151195E-2</v>
      </c>
      <c r="P13" s="21">
        <v>2.7443218747677921E-2</v>
      </c>
      <c r="Q13" s="21">
        <v>0.1507681697338189</v>
      </c>
      <c r="R13" s="21">
        <v>0.1595050284737895</v>
      </c>
      <c r="S13" s="21">
        <v>8.5460823957044629E-2</v>
      </c>
      <c r="T13" s="21">
        <v>5.1615392405407211E-2</v>
      </c>
      <c r="U13" s="21">
        <v>7.3835550832627952E-2</v>
      </c>
      <c r="W13" s="21">
        <v>0.20325919729490211</v>
      </c>
      <c r="X13" s="21">
        <v>8.7891879066036932E-2</v>
      </c>
      <c r="Y13" s="21">
        <v>6.6054074967527923E-2</v>
      </c>
      <c r="Z13" s="21">
        <v>6.5912646134980379E-2</v>
      </c>
      <c r="AA13" s="21">
        <v>0.14106535022240671</v>
      </c>
      <c r="AB13" s="21">
        <v>7.8801520310265563E-2</v>
      </c>
      <c r="AC13" s="21">
        <v>8.8377538562616043E-2</v>
      </c>
      <c r="AD13" s="21">
        <v>3.2644154429856527E-2</v>
      </c>
      <c r="AE13" s="21">
        <v>0</v>
      </c>
      <c r="AG13" s="21">
        <v>0.1062091244046893</v>
      </c>
      <c r="AH13" s="21">
        <v>0.1020364542948255</v>
      </c>
      <c r="AI13" s="21">
        <v>7.1919823759876683E-2</v>
      </c>
      <c r="AJ13" s="21">
        <v>0.1342478387130874</v>
      </c>
      <c r="AK13" s="21">
        <v>8.200729674736229E-2</v>
      </c>
      <c r="AL13" s="21">
        <v>0.2230367668236205</v>
      </c>
      <c r="AM13" s="21">
        <v>3.0913890897986601E-2</v>
      </c>
    </row>
    <row r="14" spans="2:41" ht="19" customHeight="1" x14ac:dyDescent="0.2">
      <c r="B14" s="23" t="s">
        <v>192</v>
      </c>
      <c r="C14" s="21">
        <v>8.0105411872156695E-2</v>
      </c>
      <c r="D14" s="21">
        <v>0</v>
      </c>
      <c r="E14" s="21">
        <v>7.2394510715813779E-2</v>
      </c>
      <c r="F14" s="21">
        <v>5.2790420307479768E-2</v>
      </c>
      <c r="G14" s="21">
        <v>7.3654068434023487E-2</v>
      </c>
      <c r="H14" s="21">
        <v>5.1344326288813108E-2</v>
      </c>
      <c r="I14" s="21">
        <v>0.16541297477837019</v>
      </c>
      <c r="K14" s="21">
        <v>0.1223364135508845</v>
      </c>
      <c r="L14" s="21">
        <v>4.1282033861314578E-2</v>
      </c>
      <c r="N14" s="21">
        <v>7.7669705531673475E-2</v>
      </c>
      <c r="O14" s="21">
        <v>5.6820607759940432E-2</v>
      </c>
      <c r="P14" s="21">
        <v>3.9561661557594739E-2</v>
      </c>
      <c r="Q14" s="21">
        <v>0</v>
      </c>
      <c r="R14" s="21">
        <v>0.19237409921283341</v>
      </c>
      <c r="S14" s="21">
        <v>8.946342547672749E-2</v>
      </c>
      <c r="T14" s="21">
        <v>0</v>
      </c>
      <c r="U14" s="21">
        <v>7.9653534618594979E-2</v>
      </c>
      <c r="W14" s="21">
        <v>0.15406092813668221</v>
      </c>
      <c r="X14" s="21">
        <v>4.5634472673095561E-2</v>
      </c>
      <c r="Y14" s="21">
        <v>0</v>
      </c>
      <c r="Z14" s="21">
        <v>0</v>
      </c>
      <c r="AA14" s="21">
        <v>0.18947104100839221</v>
      </c>
      <c r="AB14" s="21">
        <v>0.1054255066838156</v>
      </c>
      <c r="AC14" s="21">
        <v>2.4160947665366E-2</v>
      </c>
      <c r="AD14" s="21">
        <v>0</v>
      </c>
      <c r="AE14" s="21">
        <v>0</v>
      </c>
      <c r="AG14" s="21">
        <v>9.476929168871473E-2</v>
      </c>
      <c r="AH14" s="21">
        <v>8.2316913238934919E-2</v>
      </c>
      <c r="AI14" s="21">
        <v>6.7503502487843578E-2</v>
      </c>
      <c r="AJ14" s="21">
        <v>1.83049578995453E-2</v>
      </c>
      <c r="AK14" s="21">
        <v>0.1168251195916634</v>
      </c>
      <c r="AL14" s="21">
        <v>0</v>
      </c>
      <c r="AM14" s="21">
        <v>0.11084995782475041</v>
      </c>
    </row>
    <row r="15" spans="2:41" ht="19" customHeight="1" x14ac:dyDescent="0.2">
      <c r="B15" s="23" t="s">
        <v>193</v>
      </c>
      <c r="C15" s="21">
        <v>0.1200891529496145</v>
      </c>
      <c r="D15" s="21">
        <v>6.1368896230282161E-2</v>
      </c>
      <c r="E15" s="21">
        <v>0.1012742221814155</v>
      </c>
      <c r="F15" s="21">
        <v>9.3080280361062681E-2</v>
      </c>
      <c r="G15" s="21">
        <v>0.13486516410446911</v>
      </c>
      <c r="H15" s="21">
        <v>0.13911845050158991</v>
      </c>
      <c r="I15" s="21">
        <v>0.15716577564880649</v>
      </c>
      <c r="K15" s="21">
        <v>0.1328926215843157</v>
      </c>
      <c r="L15" s="21">
        <v>0.1092837567378984</v>
      </c>
      <c r="N15" s="21">
        <v>0.33939515592841257</v>
      </c>
      <c r="O15" s="21">
        <v>5.8472062988280629E-2</v>
      </c>
      <c r="P15" s="21">
        <v>0.12835396689619669</v>
      </c>
      <c r="Q15" s="21">
        <v>0</v>
      </c>
      <c r="R15" s="21">
        <v>0.12401447235481899</v>
      </c>
      <c r="S15" s="21">
        <v>0.1238796516605077</v>
      </c>
      <c r="T15" s="21">
        <v>4.7151908541508733E-2</v>
      </c>
      <c r="U15" s="21">
        <v>0.1163081917176402</v>
      </c>
      <c r="W15" s="21">
        <v>0.40358513412984959</v>
      </c>
      <c r="X15" s="21">
        <v>5.5479993612150412E-2</v>
      </c>
      <c r="Y15" s="21">
        <v>9.0824395171995337E-2</v>
      </c>
      <c r="Z15" s="21">
        <v>0.16685232296041599</v>
      </c>
      <c r="AA15" s="21">
        <v>7.6857820725405451E-2</v>
      </c>
      <c r="AB15" s="21">
        <v>8.9851123661251503E-2</v>
      </c>
      <c r="AC15" s="21">
        <v>0.1405688384897818</v>
      </c>
      <c r="AD15" s="21">
        <v>4.0084972119024058E-2</v>
      </c>
      <c r="AE15" s="21">
        <v>0.64234411326303265</v>
      </c>
      <c r="AG15" s="21">
        <v>0.1075089585063246</v>
      </c>
      <c r="AH15" s="21">
        <v>0.16085485684051781</v>
      </c>
      <c r="AI15" s="21">
        <v>8.5885399304022836E-2</v>
      </c>
      <c r="AJ15" s="21">
        <v>0.18752160136004981</v>
      </c>
      <c r="AK15" s="21">
        <v>4.6066989658397423E-2</v>
      </c>
      <c r="AL15" s="21">
        <v>0.42606137067182909</v>
      </c>
      <c r="AM15" s="21">
        <v>0.1675827371099573</v>
      </c>
    </row>
    <row r="16" spans="2:41" ht="19" customHeight="1" x14ac:dyDescent="0.2">
      <c r="B16" s="23" t="s">
        <v>145</v>
      </c>
      <c r="C16" s="21">
        <v>0.31873925011965171</v>
      </c>
      <c r="D16" s="21">
        <v>0.47003561929056609</v>
      </c>
      <c r="E16" s="21">
        <v>0.24202208318227289</v>
      </c>
      <c r="F16" s="21">
        <v>0.31426866253189562</v>
      </c>
      <c r="G16" s="21">
        <v>0.31518439180337271</v>
      </c>
      <c r="H16" s="21">
        <v>0.35106498738396702</v>
      </c>
      <c r="I16" s="21">
        <v>0.28793222360193499</v>
      </c>
      <c r="K16" s="21">
        <v>0.25529356286299049</v>
      </c>
      <c r="L16" s="21">
        <v>0.371415785631102</v>
      </c>
      <c r="N16" s="21">
        <v>0.1925281091984343</v>
      </c>
      <c r="O16" s="21">
        <v>0.29221593338244489</v>
      </c>
      <c r="P16" s="21">
        <v>0.37180870764227703</v>
      </c>
      <c r="Q16" s="21">
        <v>0.48269238466983139</v>
      </c>
      <c r="R16" s="21">
        <v>0.24951991168833779</v>
      </c>
      <c r="S16" s="21">
        <v>0.25571293084963209</v>
      </c>
      <c r="T16" s="21">
        <v>0.82609195619615383</v>
      </c>
      <c r="U16" s="21">
        <v>0.41855416256808697</v>
      </c>
      <c r="W16" s="21">
        <v>0.16894448594749301</v>
      </c>
      <c r="X16" s="21">
        <v>0.29104106770385851</v>
      </c>
      <c r="Y16" s="21">
        <v>0.22526475996782061</v>
      </c>
      <c r="Z16" s="21">
        <v>0.52309081735999874</v>
      </c>
      <c r="AA16" s="21">
        <v>0.25485523640711988</v>
      </c>
      <c r="AB16" s="21">
        <v>0.2392395966868367</v>
      </c>
      <c r="AC16" s="21">
        <v>0.49115319403393493</v>
      </c>
      <c r="AD16" s="21">
        <v>0.59974960036220015</v>
      </c>
      <c r="AE16" s="21">
        <v>0.27530353873407998</v>
      </c>
      <c r="AG16" s="21">
        <v>0.36349718727662578</v>
      </c>
      <c r="AH16" s="21">
        <v>0.28843106133229701</v>
      </c>
      <c r="AI16" s="21">
        <v>0.28350811846706919</v>
      </c>
      <c r="AJ16" s="21">
        <v>0.2912788772775301</v>
      </c>
      <c r="AK16" s="21">
        <v>0.34201043265379522</v>
      </c>
      <c r="AL16" s="21">
        <v>0</v>
      </c>
      <c r="AM16" s="21">
        <v>0.44078204172569613</v>
      </c>
    </row>
    <row r="18" spans="2:2" x14ac:dyDescent="0.2">
      <c r="B18" t="s">
        <v>267</v>
      </c>
    </row>
    <row r="19" spans="2:2" x14ac:dyDescent="0.2">
      <c r="B19" t="s">
        <v>11</v>
      </c>
    </row>
    <row r="21" spans="2:2" x14ac:dyDescent="0.2">
      <c r="B21"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J18"/>
  <sheetViews>
    <sheetView showGridLines="0" workbookViewId="0"/>
  </sheetViews>
  <sheetFormatPr baseColWidth="10" defaultColWidth="8.83203125" defaultRowHeight="15" x14ac:dyDescent="0.2"/>
  <cols>
    <col min="1" max="1" width="5" customWidth="1"/>
    <col min="2" max="2" width="25" customWidth="1"/>
    <col min="3" max="10" width="20" customWidth="1"/>
  </cols>
  <sheetData>
    <row r="2" spans="2:10" ht="40" customHeight="1" x14ac:dyDescent="0.2">
      <c r="D2" s="22" t="s">
        <v>277</v>
      </c>
    </row>
    <row r="6" spans="2:10" ht="50" customHeight="1" x14ac:dyDescent="0.2">
      <c r="C6" s="24" t="s">
        <v>278</v>
      </c>
      <c r="D6" s="24" t="s">
        <v>279</v>
      </c>
      <c r="E6" s="24" t="s">
        <v>280</v>
      </c>
      <c r="F6" s="24" t="s">
        <v>281</v>
      </c>
      <c r="G6" s="24" t="s">
        <v>282</v>
      </c>
      <c r="H6" s="24" t="s">
        <v>283</v>
      </c>
      <c r="I6" s="24" t="s">
        <v>284</v>
      </c>
      <c r="J6" s="24" t="s">
        <v>285</v>
      </c>
    </row>
    <row r="7" spans="2:10" ht="16" x14ac:dyDescent="0.2">
      <c r="B7" s="23" t="s">
        <v>200</v>
      </c>
      <c r="C7" s="21">
        <v>0.131053105704448</v>
      </c>
      <c r="D7" s="21">
        <v>0.13545784543699771</v>
      </c>
      <c r="E7" s="21">
        <v>8.224990757054608E-2</v>
      </c>
      <c r="F7" s="21">
        <v>0.1457272145063794</v>
      </c>
      <c r="G7" s="21">
        <v>0.15796537488778181</v>
      </c>
      <c r="H7" s="21">
        <v>0.10753668643069959</v>
      </c>
      <c r="I7" s="21">
        <v>0.13707186510302061</v>
      </c>
      <c r="J7" s="21">
        <v>9.9493867044865333E-2</v>
      </c>
    </row>
    <row r="8" spans="2:10" ht="16" x14ac:dyDescent="0.2">
      <c r="B8" s="23" t="s">
        <v>201</v>
      </c>
      <c r="C8" s="21">
        <v>0.15514823560203819</v>
      </c>
      <c r="D8" s="21">
        <v>0.19342897564418701</v>
      </c>
      <c r="E8" s="21">
        <v>0.14519133238830451</v>
      </c>
      <c r="F8" s="21">
        <v>0.14463703810268391</v>
      </c>
      <c r="G8" s="21">
        <v>0.27477141600925992</v>
      </c>
      <c r="H8" s="21">
        <v>0.1513517796197833</v>
      </c>
      <c r="I8" s="21">
        <v>0.18281015499390041</v>
      </c>
      <c r="J8" s="21">
        <v>0.1238044616469781</v>
      </c>
    </row>
    <row r="9" spans="2:10" ht="16" x14ac:dyDescent="0.2">
      <c r="B9" s="23" t="s">
        <v>202</v>
      </c>
      <c r="C9" s="21">
        <v>0.20877095074095409</v>
      </c>
      <c r="D9" s="21">
        <v>0.1954081738833893</v>
      </c>
      <c r="E9" s="21">
        <v>0.2158463831375963</v>
      </c>
      <c r="F9" s="21">
        <v>0.23554652606710119</v>
      </c>
      <c r="G9" s="21">
        <v>0.37395552982683861</v>
      </c>
      <c r="H9" s="21">
        <v>0.22143222687961081</v>
      </c>
      <c r="I9" s="21">
        <v>0.2127597902846492</v>
      </c>
      <c r="J9" s="21">
        <v>0.23078642698956159</v>
      </c>
    </row>
    <row r="10" spans="2:10" ht="16" x14ac:dyDescent="0.2">
      <c r="B10" s="23" t="s">
        <v>165</v>
      </c>
      <c r="C10" s="21">
        <v>0.39308980021481787</v>
      </c>
      <c r="D10" s="21">
        <v>0.39457302357891683</v>
      </c>
      <c r="E10" s="21">
        <v>0.38763133320160292</v>
      </c>
      <c r="F10" s="21">
        <v>0.349423962650667</v>
      </c>
      <c r="G10" s="21">
        <v>0.16035816940546421</v>
      </c>
      <c r="H10" s="21">
        <v>0.39684586080608047</v>
      </c>
      <c r="I10" s="21">
        <v>0.37356093333670259</v>
      </c>
      <c r="J10" s="21">
        <v>0.4181744861705467</v>
      </c>
    </row>
    <row r="11" spans="2:10" ht="16" x14ac:dyDescent="0.2">
      <c r="B11" s="23" t="s">
        <v>166</v>
      </c>
      <c r="C11" s="21">
        <v>0.1119379077377418</v>
      </c>
      <c r="D11" s="21">
        <v>8.11319814565091E-2</v>
      </c>
      <c r="E11" s="21">
        <v>0.1690810437019501</v>
      </c>
      <c r="F11" s="21">
        <v>0.1246652586731683</v>
      </c>
      <c r="G11" s="21">
        <v>3.2949509870655543E-2</v>
      </c>
      <c r="H11" s="21">
        <v>0.1228334462638257</v>
      </c>
      <c r="I11" s="21">
        <v>9.3797256281727082E-2</v>
      </c>
      <c r="J11" s="21">
        <v>0.12774075814804811</v>
      </c>
    </row>
    <row r="14" spans="2:10" x14ac:dyDescent="0.2">
      <c r="B14" t="s">
        <v>267</v>
      </c>
    </row>
    <row r="15" spans="2:10" x14ac:dyDescent="0.2">
      <c r="B15" t="s">
        <v>11</v>
      </c>
    </row>
    <row r="18" spans="2:2" x14ac:dyDescent="0.2">
      <c r="B18" t="str">
        <f>HYPERLINK("#Contents!A1", "Return to Contents")</f>
        <v>Return to Contents</v>
      </c>
    </row>
  </sheetData>
  <pageMargins left="0.75" right="0.75" top="1" bottom="1" header="0.5" footer="0.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O18"/>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200</v>
      </c>
      <c r="C9" s="21">
        <v>0.131053105704448</v>
      </c>
      <c r="D9" s="21">
        <v>5.1482595113135937E-2</v>
      </c>
      <c r="E9" s="21">
        <v>5.6477983311688539E-2</v>
      </c>
      <c r="F9" s="21">
        <v>0.1602876012076053</v>
      </c>
      <c r="G9" s="21">
        <v>0.1418303209284773</v>
      </c>
      <c r="H9" s="21">
        <v>0.15954338737667381</v>
      </c>
      <c r="I9" s="21">
        <v>0.1730857627206174</v>
      </c>
      <c r="K9" s="21">
        <v>0.15419856477745461</v>
      </c>
      <c r="L9" s="21">
        <v>0.1106530580575721</v>
      </c>
      <c r="N9" s="21">
        <v>0.38880948597025472</v>
      </c>
      <c r="O9" s="21">
        <v>4.1560845854167361E-2</v>
      </c>
      <c r="P9" s="21">
        <v>5.469282142052178E-2</v>
      </c>
      <c r="Q9" s="21">
        <v>0.25095310536228532</v>
      </c>
      <c r="R9" s="21">
        <v>0.36572655355988498</v>
      </c>
      <c r="S9" s="21">
        <v>8.7772400979026971E-2</v>
      </c>
      <c r="T9" s="21">
        <v>0.1030738373510931</v>
      </c>
      <c r="U9" s="21">
        <v>6.9595339956547542E-2</v>
      </c>
      <c r="W9" s="21">
        <v>0.36457079056682612</v>
      </c>
      <c r="X9" s="21">
        <v>1.0088855374951321E-2</v>
      </c>
      <c r="Y9" s="21">
        <v>0</v>
      </c>
      <c r="Z9" s="21">
        <v>0.10570181947457941</v>
      </c>
      <c r="AA9" s="21">
        <v>0.35903647368626701</v>
      </c>
      <c r="AB9" s="21">
        <v>7.3439425024570945E-2</v>
      </c>
      <c r="AC9" s="21">
        <v>9.259956724715919E-2</v>
      </c>
      <c r="AD9" s="21">
        <v>6.1912383029314601E-2</v>
      </c>
      <c r="AE9" s="21">
        <v>0.26186468891378101</v>
      </c>
      <c r="AG9" s="21">
        <v>0.1299989147875884</v>
      </c>
      <c r="AH9" s="21">
        <v>0.10215325838962799</v>
      </c>
      <c r="AI9" s="21">
        <v>0.1395227418208809</v>
      </c>
      <c r="AJ9" s="21">
        <v>0.16760837385007091</v>
      </c>
      <c r="AK9" s="21">
        <v>0.1115243600909616</v>
      </c>
      <c r="AL9" s="21">
        <v>0</v>
      </c>
      <c r="AM9" s="21">
        <v>0.1897025051090096</v>
      </c>
    </row>
    <row r="10" spans="2:41" ht="19" customHeight="1" x14ac:dyDescent="0.2">
      <c r="B10" s="23" t="s">
        <v>201</v>
      </c>
      <c r="C10" s="21">
        <v>0.15514823560203819</v>
      </c>
      <c r="D10" s="21">
        <v>0.21906767449459291</v>
      </c>
      <c r="E10" s="21">
        <v>0.20930591841012469</v>
      </c>
      <c r="F10" s="21">
        <v>0.15644648957432339</v>
      </c>
      <c r="G10" s="21">
        <v>8.4708076813676439E-2</v>
      </c>
      <c r="H10" s="21">
        <v>0.17466272470011321</v>
      </c>
      <c r="I10" s="21">
        <v>0.118934327244708</v>
      </c>
      <c r="K10" s="21">
        <v>0.16966435177966749</v>
      </c>
      <c r="L10" s="21">
        <v>0.13301646601738901</v>
      </c>
      <c r="N10" s="21">
        <v>0.16540678730676159</v>
      </c>
      <c r="O10" s="21">
        <v>8.6851536073622171E-2</v>
      </c>
      <c r="P10" s="21">
        <v>3.7919336687879897E-2</v>
      </c>
      <c r="Q10" s="21">
        <v>0.1578205376459931</v>
      </c>
      <c r="R10" s="21">
        <v>0.26449547424617142</v>
      </c>
      <c r="S10" s="21">
        <v>0.1591143635349816</v>
      </c>
      <c r="T10" s="21">
        <v>0.22979749938487751</v>
      </c>
      <c r="U10" s="21">
        <v>0.2129843256615912</v>
      </c>
      <c r="W10" s="21">
        <v>0.1636508417269294</v>
      </c>
      <c r="X10" s="21">
        <v>1.2318635004478331E-2</v>
      </c>
      <c r="Y10" s="21">
        <v>2.3128125868813309E-2</v>
      </c>
      <c r="Z10" s="21">
        <v>6.2095538732974867E-2</v>
      </c>
      <c r="AA10" s="21">
        <v>0.24181763344245241</v>
      </c>
      <c r="AB10" s="21">
        <v>0.14892515632683059</v>
      </c>
      <c r="AC10" s="21">
        <v>0.31061253658308668</v>
      </c>
      <c r="AD10" s="21">
        <v>0.25525792068673991</v>
      </c>
      <c r="AE10" s="21">
        <v>0.38047942434925158</v>
      </c>
      <c r="AG10" s="21">
        <v>9.0706219621467341E-2</v>
      </c>
      <c r="AH10" s="21">
        <v>0.24139206132271371</v>
      </c>
      <c r="AI10" s="21">
        <v>0.11804754058648589</v>
      </c>
      <c r="AJ10" s="21">
        <v>8.8495303430716335E-2</v>
      </c>
      <c r="AK10" s="21">
        <v>0.19396439775517749</v>
      </c>
      <c r="AL10" s="21">
        <v>0.35090186250455041</v>
      </c>
      <c r="AM10" s="21">
        <v>0.1693142426039278</v>
      </c>
    </row>
    <row r="11" spans="2:41" ht="19" customHeight="1" x14ac:dyDescent="0.2">
      <c r="B11" s="23" t="s">
        <v>202</v>
      </c>
      <c r="C11" s="21">
        <v>0.20877095074095409</v>
      </c>
      <c r="D11" s="21">
        <v>0.22678033590486321</v>
      </c>
      <c r="E11" s="21">
        <v>0.18586761269578461</v>
      </c>
      <c r="F11" s="21">
        <v>0.22978928152813349</v>
      </c>
      <c r="G11" s="21">
        <v>0.22347275386813259</v>
      </c>
      <c r="H11" s="21">
        <v>0.16805324852180109</v>
      </c>
      <c r="I11" s="21">
        <v>0.21985325336535641</v>
      </c>
      <c r="K11" s="21">
        <v>0.17339120454022761</v>
      </c>
      <c r="L11" s="21">
        <v>0.24407466112176501</v>
      </c>
      <c r="N11" s="21">
        <v>0.16977015961024411</v>
      </c>
      <c r="O11" s="21">
        <v>0.1619768320256135</v>
      </c>
      <c r="P11" s="21">
        <v>0.44905529239020148</v>
      </c>
      <c r="Q11" s="21">
        <v>0.22438747023083969</v>
      </c>
      <c r="R11" s="21">
        <v>0.1114736951996384</v>
      </c>
      <c r="S11" s="21">
        <v>0.20149437300318759</v>
      </c>
      <c r="T11" s="21">
        <v>0.4723639523101264</v>
      </c>
      <c r="U11" s="21">
        <v>0.20953989999074479</v>
      </c>
      <c r="W11" s="21">
        <v>0.21145155145228881</v>
      </c>
      <c r="X11" s="21">
        <v>0.11881319785610971</v>
      </c>
      <c r="Y11" s="21">
        <v>0.38336263012096772</v>
      </c>
      <c r="Z11" s="21">
        <v>0.28227709351870439</v>
      </c>
      <c r="AA11" s="21">
        <v>0.1174958595903349</v>
      </c>
      <c r="AB11" s="21">
        <v>0.19297089484187441</v>
      </c>
      <c r="AC11" s="21">
        <v>0.2106740306035863</v>
      </c>
      <c r="AD11" s="21">
        <v>0.42049759974589712</v>
      </c>
      <c r="AE11" s="21">
        <v>0.35765588673696752</v>
      </c>
      <c r="AG11" s="21">
        <v>0.23549585059388559</v>
      </c>
      <c r="AH11" s="21">
        <v>0.18790915565858821</v>
      </c>
      <c r="AI11" s="21">
        <v>0.18748902759610089</v>
      </c>
      <c r="AJ11" s="21">
        <v>0.25311687282717849</v>
      </c>
      <c r="AK11" s="21">
        <v>0.21132759578180479</v>
      </c>
      <c r="AL11" s="21">
        <v>0.2230367668236205</v>
      </c>
      <c r="AM11" s="21">
        <v>0.1769717051115772</v>
      </c>
    </row>
    <row r="12" spans="2:41" ht="19" customHeight="1" x14ac:dyDescent="0.2">
      <c r="B12" s="23" t="s">
        <v>165</v>
      </c>
      <c r="C12" s="21">
        <v>0.39308980021481787</v>
      </c>
      <c r="D12" s="21">
        <v>0.44130049825712558</v>
      </c>
      <c r="E12" s="21">
        <v>0.48125820735284519</v>
      </c>
      <c r="F12" s="21">
        <v>0.37819315770606032</v>
      </c>
      <c r="G12" s="21">
        <v>0.44141478005653212</v>
      </c>
      <c r="H12" s="21">
        <v>0.38582091808160313</v>
      </c>
      <c r="I12" s="21">
        <v>0.29271280874693822</v>
      </c>
      <c r="K12" s="21">
        <v>0.40373188231151619</v>
      </c>
      <c r="L12" s="21">
        <v>0.38706243380086192</v>
      </c>
      <c r="N12" s="21">
        <v>0.20794785032515539</v>
      </c>
      <c r="O12" s="21">
        <v>0.52029406669603229</v>
      </c>
      <c r="P12" s="21">
        <v>0.45833254950139668</v>
      </c>
      <c r="Q12" s="21">
        <v>0.22441631050959279</v>
      </c>
      <c r="R12" s="21">
        <v>0.1957680451383032</v>
      </c>
      <c r="S12" s="21">
        <v>0.44655135991296602</v>
      </c>
      <c r="T12" s="21">
        <v>0.1947647109539031</v>
      </c>
      <c r="U12" s="21">
        <v>0.37667616546571031</v>
      </c>
      <c r="W12" s="21">
        <v>0.2266626775319632</v>
      </c>
      <c r="X12" s="21">
        <v>0.60721853576053431</v>
      </c>
      <c r="Y12" s="21">
        <v>0.52087481058844975</v>
      </c>
      <c r="Z12" s="21">
        <v>0.38526160738601228</v>
      </c>
      <c r="AA12" s="21">
        <v>0.2270109215418738</v>
      </c>
      <c r="AB12" s="21">
        <v>0.49532236050219253</v>
      </c>
      <c r="AC12" s="21">
        <v>0.2519671973195648</v>
      </c>
      <c r="AD12" s="21">
        <v>0.22722104069479021</v>
      </c>
      <c r="AE12" s="21">
        <v>0</v>
      </c>
      <c r="AG12" s="21">
        <v>0.43476587816779172</v>
      </c>
      <c r="AH12" s="21">
        <v>0.34020900234798812</v>
      </c>
      <c r="AI12" s="21">
        <v>0.43289228211983322</v>
      </c>
      <c r="AJ12" s="21">
        <v>0.3356357503292241</v>
      </c>
      <c r="AK12" s="21">
        <v>0.45118050950474409</v>
      </c>
      <c r="AL12" s="21">
        <v>0.42606137067182909</v>
      </c>
      <c r="AM12" s="21">
        <v>0.28486837294216538</v>
      </c>
    </row>
    <row r="13" spans="2:41" ht="19" customHeight="1" x14ac:dyDescent="0.2">
      <c r="B13" s="23" t="s">
        <v>166</v>
      </c>
      <c r="C13" s="21">
        <v>0.1119379077377418</v>
      </c>
      <c r="D13" s="21">
        <v>6.1368896230282161E-2</v>
      </c>
      <c r="E13" s="21">
        <v>6.7090278229557196E-2</v>
      </c>
      <c r="F13" s="21">
        <v>7.528346998387743E-2</v>
      </c>
      <c r="G13" s="21">
        <v>0.1085740683331818</v>
      </c>
      <c r="H13" s="21">
        <v>0.1119197213198088</v>
      </c>
      <c r="I13" s="21">
        <v>0.19541384792238001</v>
      </c>
      <c r="K13" s="21">
        <v>9.9013996591133926E-2</v>
      </c>
      <c r="L13" s="21">
        <v>0.12519338100241201</v>
      </c>
      <c r="N13" s="21">
        <v>6.8065716787584205E-2</v>
      </c>
      <c r="O13" s="21">
        <v>0.18931671935056471</v>
      </c>
      <c r="P13" s="21">
        <v>0</v>
      </c>
      <c r="Q13" s="21">
        <v>0.14242257625128901</v>
      </c>
      <c r="R13" s="21">
        <v>6.2536231856002183E-2</v>
      </c>
      <c r="S13" s="21">
        <v>0.1050675025698377</v>
      </c>
      <c r="T13" s="21">
        <v>0</v>
      </c>
      <c r="U13" s="21">
        <v>0.13120426892540629</v>
      </c>
      <c r="W13" s="21">
        <v>3.3664138721992663E-2</v>
      </c>
      <c r="X13" s="21">
        <v>0.25156077600392618</v>
      </c>
      <c r="Y13" s="21">
        <v>7.2634433421769257E-2</v>
      </c>
      <c r="Z13" s="21">
        <v>0.16466394088772901</v>
      </c>
      <c r="AA13" s="21">
        <v>5.4639111739071891E-2</v>
      </c>
      <c r="AB13" s="21">
        <v>8.9342163304531666E-2</v>
      </c>
      <c r="AC13" s="21">
        <v>0.13414666824660279</v>
      </c>
      <c r="AD13" s="21">
        <v>3.5111055843258153E-2</v>
      </c>
      <c r="AE13" s="21">
        <v>0</v>
      </c>
      <c r="AG13" s="21">
        <v>0.10903313682926701</v>
      </c>
      <c r="AH13" s="21">
        <v>0.12833652228108211</v>
      </c>
      <c r="AI13" s="21">
        <v>0.122048407876699</v>
      </c>
      <c r="AJ13" s="21">
        <v>0.15514369956281021</v>
      </c>
      <c r="AK13" s="21">
        <v>3.2003136867311863E-2</v>
      </c>
      <c r="AL13" s="21">
        <v>0</v>
      </c>
      <c r="AM13" s="21">
        <v>0.17914317423331991</v>
      </c>
    </row>
    <row r="15" spans="2:41" x14ac:dyDescent="0.2">
      <c r="B15" t="s">
        <v>267</v>
      </c>
    </row>
    <row r="16" spans="2:41" x14ac:dyDescent="0.2">
      <c r="B16" t="s">
        <v>11</v>
      </c>
    </row>
    <row r="18" spans="2:2" x14ac:dyDescent="0.2">
      <c r="B18"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O18"/>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200</v>
      </c>
      <c r="C9" s="21">
        <v>0.13545784543699771</v>
      </c>
      <c r="D9" s="21">
        <v>5.1482595113135937E-2</v>
      </c>
      <c r="E9" s="21">
        <v>0.1070330237622623</v>
      </c>
      <c r="F9" s="21">
        <v>0.16714370278558191</v>
      </c>
      <c r="G9" s="21">
        <v>0.16097186986839529</v>
      </c>
      <c r="H9" s="21">
        <v>0.16354345028394571</v>
      </c>
      <c r="I9" s="21">
        <v>0.13563453972668449</v>
      </c>
      <c r="K9" s="21">
        <v>0.1599127657302146</v>
      </c>
      <c r="L9" s="21">
        <v>0.1098463427557783</v>
      </c>
      <c r="N9" s="21">
        <v>0.29714946301866568</v>
      </c>
      <c r="O9" s="21">
        <v>7.7236910875606149E-2</v>
      </c>
      <c r="P9" s="21">
        <v>5.469282142052178E-2</v>
      </c>
      <c r="Q9" s="21">
        <v>0.26662166764276868</v>
      </c>
      <c r="R9" s="21">
        <v>0.33891725551863172</v>
      </c>
      <c r="S9" s="21">
        <v>0.1055768714156264</v>
      </c>
      <c r="T9" s="21">
        <v>0.12775715753587821</v>
      </c>
      <c r="U9" s="21">
        <v>6.9595339956547542E-2</v>
      </c>
      <c r="W9" s="21">
        <v>0.2468098485410232</v>
      </c>
      <c r="X9" s="21">
        <v>1.0088855374951321E-2</v>
      </c>
      <c r="Y9" s="21">
        <v>0</v>
      </c>
      <c r="Z9" s="21">
        <v>0.13782949501906691</v>
      </c>
      <c r="AA9" s="21">
        <v>0.34055349824995218</v>
      </c>
      <c r="AB9" s="21">
        <v>0.1030039560817297</v>
      </c>
      <c r="AC9" s="21">
        <v>9.259956724715919E-2</v>
      </c>
      <c r="AD9" s="21">
        <v>7.352175371959116E-2</v>
      </c>
      <c r="AE9" s="21">
        <v>0.48481350328203959</v>
      </c>
      <c r="AG9" s="21">
        <v>0.119808562109052</v>
      </c>
      <c r="AH9" s="21">
        <v>0.1183137904451772</v>
      </c>
      <c r="AI9" s="21">
        <v>0.15631135148175079</v>
      </c>
      <c r="AJ9" s="21">
        <v>0.1367688845688394</v>
      </c>
      <c r="AK9" s="21">
        <v>0.1237056481380822</v>
      </c>
      <c r="AL9" s="21">
        <v>0</v>
      </c>
      <c r="AM9" s="21">
        <v>0.2048253042291826</v>
      </c>
    </row>
    <row r="10" spans="2:41" ht="19" customHeight="1" x14ac:dyDescent="0.2">
      <c r="B10" s="23" t="s">
        <v>201</v>
      </c>
      <c r="C10" s="21">
        <v>0.19342897564418701</v>
      </c>
      <c r="D10" s="21">
        <v>0.41909096825399272</v>
      </c>
      <c r="E10" s="21">
        <v>0.17722703373218479</v>
      </c>
      <c r="F10" s="21">
        <v>0.15716877083681069</v>
      </c>
      <c r="G10" s="21">
        <v>0.17945822748428461</v>
      </c>
      <c r="H10" s="21">
        <v>0.15394583730366759</v>
      </c>
      <c r="I10" s="21">
        <v>0.1639455746104074</v>
      </c>
      <c r="K10" s="21">
        <v>0.20644778976353989</v>
      </c>
      <c r="L10" s="21">
        <v>0.177114875864016</v>
      </c>
      <c r="N10" s="21">
        <v>0.38246608659676529</v>
      </c>
      <c r="O10" s="21">
        <v>0.12227536145295741</v>
      </c>
      <c r="P10" s="21">
        <v>0.13938845619656359</v>
      </c>
      <c r="Q10" s="21">
        <v>0.13387172280540599</v>
      </c>
      <c r="R10" s="21">
        <v>0.27891541465773062</v>
      </c>
      <c r="S10" s="21">
        <v>0.14169370886105651</v>
      </c>
      <c r="T10" s="21">
        <v>0.28141289179028472</v>
      </c>
      <c r="U10" s="21">
        <v>0.24934617870261699</v>
      </c>
      <c r="W10" s="21">
        <v>0.29459156057366831</v>
      </c>
      <c r="X10" s="21">
        <v>6.4964958777710372E-2</v>
      </c>
      <c r="Y10" s="21">
        <v>0.24087786133057251</v>
      </c>
      <c r="Z10" s="21">
        <v>0.16656942168659231</v>
      </c>
      <c r="AA10" s="21">
        <v>0.23288878118833831</v>
      </c>
      <c r="AB10" s="21">
        <v>0.13379835131700771</v>
      </c>
      <c r="AC10" s="21">
        <v>0.37034819029409899</v>
      </c>
      <c r="AD10" s="21">
        <v>0.23502341931032081</v>
      </c>
      <c r="AE10" s="21">
        <v>0.51518649671796046</v>
      </c>
      <c r="AG10" s="21">
        <v>0.1625120490334433</v>
      </c>
      <c r="AH10" s="21">
        <v>0.29816139671260911</v>
      </c>
      <c r="AI10" s="21">
        <v>0.13535702452241249</v>
      </c>
      <c r="AJ10" s="21">
        <v>0.103916929886007</v>
      </c>
      <c r="AK10" s="21">
        <v>0.1947062716065539</v>
      </c>
      <c r="AL10" s="21">
        <v>0.57393862932817075</v>
      </c>
      <c r="AM10" s="21">
        <v>0.26729704396864318</v>
      </c>
    </row>
    <row r="11" spans="2:41" ht="19" customHeight="1" x14ac:dyDescent="0.2">
      <c r="B11" s="23" t="s">
        <v>202</v>
      </c>
      <c r="C11" s="21">
        <v>0.1954081738833893</v>
      </c>
      <c r="D11" s="21">
        <v>0.20281189301315369</v>
      </c>
      <c r="E11" s="21">
        <v>0.17766721918156669</v>
      </c>
      <c r="F11" s="21">
        <v>0.20367763139609801</v>
      </c>
      <c r="G11" s="21">
        <v>0.18412914370837291</v>
      </c>
      <c r="H11" s="21">
        <v>0.26754696894851709</v>
      </c>
      <c r="I11" s="21">
        <v>0.15709468743821031</v>
      </c>
      <c r="K11" s="21">
        <v>0.20561063440222349</v>
      </c>
      <c r="L11" s="21">
        <v>0.18780224160137679</v>
      </c>
      <c r="N11" s="21">
        <v>0.14221327897460401</v>
      </c>
      <c r="O11" s="21">
        <v>0.17868139048989171</v>
      </c>
      <c r="P11" s="21">
        <v>0.22724530959225969</v>
      </c>
      <c r="Q11" s="21">
        <v>8.0707507087132146E-2</v>
      </c>
      <c r="R11" s="21">
        <v>0.11535536990237889</v>
      </c>
      <c r="S11" s="21">
        <v>0.22258595303993911</v>
      </c>
      <c r="T11" s="21">
        <v>0.32198125895780322</v>
      </c>
      <c r="U11" s="21">
        <v>0.22746914205800231</v>
      </c>
      <c r="W11" s="21">
        <v>0.19725063112235061</v>
      </c>
      <c r="X11" s="21">
        <v>0.129231757607078</v>
      </c>
      <c r="Y11" s="21">
        <v>0.19947895895915349</v>
      </c>
      <c r="Z11" s="21">
        <v>0.15540875230123929</v>
      </c>
      <c r="AA11" s="21">
        <v>0.1710266529080893</v>
      </c>
      <c r="AB11" s="21">
        <v>0.24429853083850259</v>
      </c>
      <c r="AC11" s="21">
        <v>0.17093340099935861</v>
      </c>
      <c r="AD11" s="21">
        <v>0.33484283696355688</v>
      </c>
      <c r="AE11" s="21">
        <v>0</v>
      </c>
      <c r="AG11" s="21">
        <v>0.28616624689636772</v>
      </c>
      <c r="AH11" s="21">
        <v>0.22578707235305459</v>
      </c>
      <c r="AI11" s="21">
        <v>0.11827874500045089</v>
      </c>
      <c r="AJ11" s="21">
        <v>0.2116372328087778</v>
      </c>
      <c r="AK11" s="21">
        <v>0.18785462979954351</v>
      </c>
      <c r="AL11" s="21">
        <v>0</v>
      </c>
      <c r="AM11" s="21">
        <v>0.12992454273765511</v>
      </c>
    </row>
    <row r="12" spans="2:41" ht="19" customHeight="1" x14ac:dyDescent="0.2">
      <c r="B12" s="23" t="s">
        <v>165</v>
      </c>
      <c r="C12" s="21">
        <v>0.39457302357891683</v>
      </c>
      <c r="D12" s="21">
        <v>0.32661454361971748</v>
      </c>
      <c r="E12" s="21">
        <v>0.4804252847458288</v>
      </c>
      <c r="F12" s="21">
        <v>0.42621090971155468</v>
      </c>
      <c r="G12" s="21">
        <v>0.3740580124484198</v>
      </c>
      <c r="H12" s="21">
        <v>0.36608338222136783</v>
      </c>
      <c r="I12" s="21">
        <v>0.37436492911690261</v>
      </c>
      <c r="K12" s="21">
        <v>0.33930505940043371</v>
      </c>
      <c r="L12" s="21">
        <v>0.45041160443512129</v>
      </c>
      <c r="N12" s="21">
        <v>0.11010545462238069</v>
      </c>
      <c r="O12" s="21">
        <v>0.46302818495638182</v>
      </c>
      <c r="P12" s="21">
        <v>0.57867341279065487</v>
      </c>
      <c r="Q12" s="21">
        <v>0.51879910246469307</v>
      </c>
      <c r="R12" s="21">
        <v>0.24217999607078541</v>
      </c>
      <c r="S12" s="21">
        <v>0.42335021872320472</v>
      </c>
      <c r="T12" s="21">
        <v>0.26884869171603393</v>
      </c>
      <c r="U12" s="21">
        <v>0.43607221646922251</v>
      </c>
      <c r="W12" s="21">
        <v>0.2276838210409653</v>
      </c>
      <c r="X12" s="21">
        <v>0.62426345412570117</v>
      </c>
      <c r="Y12" s="21">
        <v>0.5147214183540092</v>
      </c>
      <c r="Z12" s="21">
        <v>0.38586489147261338</v>
      </c>
      <c r="AA12" s="21">
        <v>0.2108464657072929</v>
      </c>
      <c r="AB12" s="21">
        <v>0.42471302658240939</v>
      </c>
      <c r="AC12" s="21">
        <v>0.36611884145938312</v>
      </c>
      <c r="AD12" s="21">
        <v>0.33730950346158489</v>
      </c>
      <c r="AE12" s="21">
        <v>0</v>
      </c>
      <c r="AG12" s="21">
        <v>0.35554661390962372</v>
      </c>
      <c r="AH12" s="21">
        <v>0.2525462224435841</v>
      </c>
      <c r="AI12" s="21">
        <v>0.49665195978901011</v>
      </c>
      <c r="AJ12" s="21">
        <v>0.48236650250304008</v>
      </c>
      <c r="AK12" s="21">
        <v>0.44357623434954319</v>
      </c>
      <c r="AL12" s="21">
        <v>0.42606137067182909</v>
      </c>
      <c r="AM12" s="21">
        <v>0.29246756429480247</v>
      </c>
    </row>
    <row r="13" spans="2:41" ht="19" customHeight="1" x14ac:dyDescent="0.2">
      <c r="B13" s="23" t="s">
        <v>166</v>
      </c>
      <c r="C13" s="21">
        <v>8.11319814565091E-2</v>
      </c>
      <c r="D13" s="21">
        <v>0</v>
      </c>
      <c r="E13" s="21">
        <v>5.7647438578157822E-2</v>
      </c>
      <c r="F13" s="21">
        <v>4.5798985269954393E-2</v>
      </c>
      <c r="G13" s="21">
        <v>0.1013827464905275</v>
      </c>
      <c r="H13" s="21">
        <v>4.888036124250203E-2</v>
      </c>
      <c r="I13" s="21">
        <v>0.16896026910779541</v>
      </c>
      <c r="K13" s="21">
        <v>8.8723750703588233E-2</v>
      </c>
      <c r="L13" s="21">
        <v>7.4824935343707627E-2</v>
      </c>
      <c r="N13" s="21">
        <v>6.8065716787584205E-2</v>
      </c>
      <c r="O13" s="21">
        <v>0.15877815222516289</v>
      </c>
      <c r="P13" s="21">
        <v>0</v>
      </c>
      <c r="Q13" s="21">
        <v>0</v>
      </c>
      <c r="R13" s="21">
        <v>2.4631963850473629E-2</v>
      </c>
      <c r="S13" s="21">
        <v>0.1067932479601732</v>
      </c>
      <c r="T13" s="21">
        <v>0</v>
      </c>
      <c r="U13" s="21">
        <v>1.751712281361073E-2</v>
      </c>
      <c r="W13" s="21">
        <v>3.3664138721992663E-2</v>
      </c>
      <c r="X13" s="21">
        <v>0.17145097411455909</v>
      </c>
      <c r="Y13" s="21">
        <v>4.4921761356264973E-2</v>
      </c>
      <c r="Z13" s="21">
        <v>0.154327439520488</v>
      </c>
      <c r="AA13" s="21">
        <v>4.4684601946327202E-2</v>
      </c>
      <c r="AB13" s="21">
        <v>9.4186135180350794E-2</v>
      </c>
      <c r="AC13" s="21">
        <v>0</v>
      </c>
      <c r="AD13" s="21">
        <v>1.9302486544946248E-2</v>
      </c>
      <c r="AE13" s="21">
        <v>0</v>
      </c>
      <c r="AG13" s="21">
        <v>7.5966528051513341E-2</v>
      </c>
      <c r="AH13" s="21">
        <v>0.105191518045575</v>
      </c>
      <c r="AI13" s="21">
        <v>9.3400919206375582E-2</v>
      </c>
      <c r="AJ13" s="21">
        <v>6.5310450233335718E-2</v>
      </c>
      <c r="AK13" s="21">
        <v>5.0157216106276818E-2</v>
      </c>
      <c r="AL13" s="21">
        <v>0</v>
      </c>
      <c r="AM13" s="21">
        <v>0.1054855447697164</v>
      </c>
    </row>
    <row r="15" spans="2:41" x14ac:dyDescent="0.2">
      <c r="B15" t="s">
        <v>267</v>
      </c>
    </row>
    <row r="16" spans="2:41" x14ac:dyDescent="0.2">
      <c r="B16" t="s">
        <v>11</v>
      </c>
    </row>
    <row r="18" spans="2:2" x14ac:dyDescent="0.2">
      <c r="B18"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O18"/>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200</v>
      </c>
      <c r="C9" s="21">
        <v>8.224990757054608E-2</v>
      </c>
      <c r="D9" s="21">
        <v>5.1482595113135937E-2</v>
      </c>
      <c r="E9" s="21">
        <v>4.2544003269252458E-2</v>
      </c>
      <c r="F9" s="21">
        <v>0.13412157025658439</v>
      </c>
      <c r="G9" s="21">
        <v>5.3167944716645002E-2</v>
      </c>
      <c r="H9" s="21">
        <v>0.1004093213199185</v>
      </c>
      <c r="I9" s="21">
        <v>9.3792023478526373E-2</v>
      </c>
      <c r="K9" s="21">
        <v>9.3433998037414617E-2</v>
      </c>
      <c r="L9" s="21">
        <v>7.2583031728221073E-2</v>
      </c>
      <c r="N9" s="21">
        <v>5.1712026969614321E-2</v>
      </c>
      <c r="O9" s="21">
        <v>4.3058226847397803E-2</v>
      </c>
      <c r="P9" s="21">
        <v>0</v>
      </c>
      <c r="Q9" s="21">
        <v>0.25095310536228532</v>
      </c>
      <c r="R9" s="21">
        <v>0.31493355691628577</v>
      </c>
      <c r="S9" s="21">
        <v>6.5752213845290786E-2</v>
      </c>
      <c r="T9" s="21">
        <v>7.1091776480768684E-2</v>
      </c>
      <c r="U9" s="21">
        <v>5.2078217142936818E-2</v>
      </c>
      <c r="W9" s="21">
        <v>8.7767713253601345E-2</v>
      </c>
      <c r="X9" s="21">
        <v>1.0088855374951321E-2</v>
      </c>
      <c r="Y9" s="21">
        <v>0</v>
      </c>
      <c r="Z9" s="21">
        <v>6.6621288336093265E-2</v>
      </c>
      <c r="AA9" s="21">
        <v>0.27084603044247119</v>
      </c>
      <c r="AB9" s="21">
        <v>5.7513958047413577E-2</v>
      </c>
      <c r="AC9" s="21">
        <v>6.5466011199194069E-2</v>
      </c>
      <c r="AD9" s="21">
        <v>5.7713184421279248E-2</v>
      </c>
      <c r="AE9" s="21">
        <v>0</v>
      </c>
      <c r="AG9" s="21">
        <v>7.0104514804562354E-2</v>
      </c>
      <c r="AH9" s="21">
        <v>9.020623358033078E-2</v>
      </c>
      <c r="AI9" s="21">
        <v>0.1077987106804274</v>
      </c>
      <c r="AJ9" s="21">
        <v>7.2811812929340733E-2</v>
      </c>
      <c r="AK9" s="21">
        <v>5.5965609578436423E-2</v>
      </c>
      <c r="AL9" s="21">
        <v>0</v>
      </c>
      <c r="AM9" s="21">
        <v>0.10609323677928439</v>
      </c>
    </row>
    <row r="10" spans="2:41" ht="19" customHeight="1" x14ac:dyDescent="0.2">
      <c r="B10" s="23" t="s">
        <v>201</v>
      </c>
      <c r="C10" s="21">
        <v>0.14519133238830451</v>
      </c>
      <c r="D10" s="21">
        <v>0.19177268827256699</v>
      </c>
      <c r="E10" s="21">
        <v>0.2218582958218446</v>
      </c>
      <c r="F10" s="21">
        <v>0.17927461843836301</v>
      </c>
      <c r="G10" s="21">
        <v>0.1014025122312843</v>
      </c>
      <c r="H10" s="21">
        <v>0.11898921612260741</v>
      </c>
      <c r="I10" s="21">
        <v>9.1066421599091257E-2</v>
      </c>
      <c r="K10" s="21">
        <v>0.12524189489083301</v>
      </c>
      <c r="L10" s="21">
        <v>0.15932928508500019</v>
      </c>
      <c r="N10" s="21">
        <v>0.16872685888106889</v>
      </c>
      <c r="O10" s="21">
        <v>5.4691499778234433E-2</v>
      </c>
      <c r="P10" s="21">
        <v>9.6230870940497371E-2</v>
      </c>
      <c r="Q10" s="21">
        <v>8.0913068299809474E-2</v>
      </c>
      <c r="R10" s="21">
        <v>0.16733316011273369</v>
      </c>
      <c r="S10" s="21">
        <v>0.2021707334916048</v>
      </c>
      <c r="T10" s="21">
        <v>0.26233332021629829</v>
      </c>
      <c r="U10" s="21">
        <v>0.15732014000225819</v>
      </c>
      <c r="W10" s="21">
        <v>4.5256711855376497E-2</v>
      </c>
      <c r="X10" s="21">
        <v>4.8575147001900229E-2</v>
      </c>
      <c r="Y10" s="21">
        <v>0.20073048702207699</v>
      </c>
      <c r="Z10" s="21">
        <v>0.1440435496366605</v>
      </c>
      <c r="AA10" s="21">
        <v>0.23208627025401601</v>
      </c>
      <c r="AB10" s="21">
        <v>0.17656389732155831</v>
      </c>
      <c r="AC10" s="21">
        <v>9.6960753311266717E-2</v>
      </c>
      <c r="AD10" s="21">
        <v>0.1287122774406731</v>
      </c>
      <c r="AE10" s="21">
        <v>0.41939529889477412</v>
      </c>
      <c r="AG10" s="21">
        <v>0.14849985118038261</v>
      </c>
      <c r="AH10" s="21">
        <v>0.21919475503406771</v>
      </c>
      <c r="AI10" s="21">
        <v>5.0209388329382702E-2</v>
      </c>
      <c r="AJ10" s="21">
        <v>8.3410202904059275E-2</v>
      </c>
      <c r="AK10" s="21">
        <v>0.16157756892652261</v>
      </c>
      <c r="AL10" s="21">
        <v>0.35090186250455041</v>
      </c>
      <c r="AM10" s="21">
        <v>0.26804631005382601</v>
      </c>
    </row>
    <row r="11" spans="2:41" ht="19" customHeight="1" x14ac:dyDescent="0.2">
      <c r="B11" s="23" t="s">
        <v>202</v>
      </c>
      <c r="C11" s="21">
        <v>0.2158463831375963</v>
      </c>
      <c r="D11" s="21">
        <v>0.2767708509816727</v>
      </c>
      <c r="E11" s="21">
        <v>0.1503228285864871</v>
      </c>
      <c r="F11" s="21">
        <v>0.203029196184596</v>
      </c>
      <c r="G11" s="21">
        <v>0.26124002252762801</v>
      </c>
      <c r="H11" s="21">
        <v>0.25209842989489317</v>
      </c>
      <c r="I11" s="21">
        <v>0.1899035720357331</v>
      </c>
      <c r="K11" s="21">
        <v>0.19510633005616301</v>
      </c>
      <c r="L11" s="21">
        <v>0.23345624259193221</v>
      </c>
      <c r="N11" s="21">
        <v>0.30292519157876979</v>
      </c>
      <c r="O11" s="21">
        <v>0.19017162438881999</v>
      </c>
      <c r="P11" s="21">
        <v>0.25629026243487962</v>
      </c>
      <c r="Q11" s="21">
        <v>8.6744549963238271E-2</v>
      </c>
      <c r="R11" s="21">
        <v>0.16957534286000639</v>
      </c>
      <c r="S11" s="21">
        <v>0.16897794180147921</v>
      </c>
      <c r="T11" s="21">
        <v>0.40445570526071761</v>
      </c>
      <c r="U11" s="21">
        <v>0.27910561150009028</v>
      </c>
      <c r="W11" s="21">
        <v>0.41085643218632872</v>
      </c>
      <c r="X11" s="21">
        <v>0.1091322626870537</v>
      </c>
      <c r="Y11" s="21">
        <v>0.29199872639368901</v>
      </c>
      <c r="Z11" s="21">
        <v>0.2337862935719569</v>
      </c>
      <c r="AA11" s="21">
        <v>0.1812053846279566</v>
      </c>
      <c r="AB11" s="21">
        <v>0.1514651060067588</v>
      </c>
      <c r="AC11" s="21">
        <v>0.2338467528112777</v>
      </c>
      <c r="AD11" s="21">
        <v>0.44928517183963318</v>
      </c>
      <c r="AE11" s="21">
        <v>0.30530116237114607</v>
      </c>
      <c r="AG11" s="21">
        <v>0.30304521862904821</v>
      </c>
      <c r="AH11" s="21">
        <v>0.2181273785234783</v>
      </c>
      <c r="AI11" s="21">
        <v>0.24106106911457301</v>
      </c>
      <c r="AJ11" s="21">
        <v>0.2148665614347561</v>
      </c>
      <c r="AK11" s="21">
        <v>0.1100550940743304</v>
      </c>
      <c r="AL11" s="21">
        <v>0</v>
      </c>
      <c r="AM11" s="21">
        <v>0.23211211279208729</v>
      </c>
    </row>
    <row r="12" spans="2:41" ht="19" customHeight="1" x14ac:dyDescent="0.2">
      <c r="B12" s="23" t="s">
        <v>165</v>
      </c>
      <c r="C12" s="21">
        <v>0.38763133320160292</v>
      </c>
      <c r="D12" s="21">
        <v>0.32723732632894342</v>
      </c>
      <c r="E12" s="21">
        <v>0.4512247799647226</v>
      </c>
      <c r="F12" s="21">
        <v>0.40174012771199491</v>
      </c>
      <c r="G12" s="21">
        <v>0.42409429440153218</v>
      </c>
      <c r="H12" s="21">
        <v>0.37822401047115589</v>
      </c>
      <c r="I12" s="21">
        <v>0.34255268545837059</v>
      </c>
      <c r="K12" s="21">
        <v>0.40643283600634877</v>
      </c>
      <c r="L12" s="21">
        <v>0.37389206062805841</v>
      </c>
      <c r="N12" s="21">
        <v>0.39234011315620981</v>
      </c>
      <c r="O12" s="21">
        <v>0.42514006777870811</v>
      </c>
      <c r="P12" s="21">
        <v>0.58602349853562452</v>
      </c>
      <c r="Q12" s="21">
        <v>0.51031328869191195</v>
      </c>
      <c r="R12" s="21">
        <v>0.2396583560135449</v>
      </c>
      <c r="S12" s="21">
        <v>0.39454003421850259</v>
      </c>
      <c r="T12" s="21">
        <v>0.14539807058433291</v>
      </c>
      <c r="U12" s="21">
        <v>0.3697875023279818</v>
      </c>
      <c r="W12" s="21">
        <v>0.40160326365636562</v>
      </c>
      <c r="X12" s="21">
        <v>0.5064775703577693</v>
      </c>
      <c r="Y12" s="21">
        <v>0.40051921860482231</v>
      </c>
      <c r="Z12" s="21">
        <v>0.2887878815828408</v>
      </c>
      <c r="AA12" s="21">
        <v>0.23402288824536269</v>
      </c>
      <c r="AB12" s="21">
        <v>0.45620666567375417</v>
      </c>
      <c r="AC12" s="21">
        <v>0.41387094496888932</v>
      </c>
      <c r="AD12" s="21">
        <v>0.26369471920664961</v>
      </c>
      <c r="AE12" s="21">
        <v>0.27530353873407998</v>
      </c>
      <c r="AG12" s="21">
        <v>0.39229952730182138</v>
      </c>
      <c r="AH12" s="21">
        <v>0.27146603931133401</v>
      </c>
      <c r="AI12" s="21">
        <v>0.46351284925687469</v>
      </c>
      <c r="AJ12" s="21">
        <v>0.48207506911135728</v>
      </c>
      <c r="AK12" s="21">
        <v>0.42810056115694678</v>
      </c>
      <c r="AL12" s="21">
        <v>0.64909813749544965</v>
      </c>
      <c r="AM12" s="21">
        <v>0.16755800376756019</v>
      </c>
    </row>
    <row r="13" spans="2:41" ht="19" customHeight="1" x14ac:dyDescent="0.2">
      <c r="B13" s="23" t="s">
        <v>166</v>
      </c>
      <c r="C13" s="21">
        <v>0.1690810437019501</v>
      </c>
      <c r="D13" s="21">
        <v>0.15273653930368089</v>
      </c>
      <c r="E13" s="21">
        <v>0.13405009235769361</v>
      </c>
      <c r="F13" s="21">
        <v>8.1834487408461526E-2</v>
      </c>
      <c r="G13" s="21">
        <v>0.16009522612291061</v>
      </c>
      <c r="H13" s="21">
        <v>0.15027902219142511</v>
      </c>
      <c r="I13" s="21">
        <v>0.28268529742827858</v>
      </c>
      <c r="K13" s="21">
        <v>0.17978494100924039</v>
      </c>
      <c r="L13" s="21">
        <v>0.16073937996678811</v>
      </c>
      <c r="N13" s="21">
        <v>8.4295809414337217E-2</v>
      </c>
      <c r="O13" s="21">
        <v>0.28693858120683968</v>
      </c>
      <c r="P13" s="21">
        <v>6.1455368088998312E-2</v>
      </c>
      <c r="Q13" s="21">
        <v>7.1075987682754874E-2</v>
      </c>
      <c r="R13" s="21">
        <v>0.1084995840974293</v>
      </c>
      <c r="S13" s="21">
        <v>0.16855907664312261</v>
      </c>
      <c r="T13" s="21">
        <v>0.1167211274578826</v>
      </c>
      <c r="U13" s="21">
        <v>0.141708529026733</v>
      </c>
      <c r="W13" s="21">
        <v>5.4515879048327998E-2</v>
      </c>
      <c r="X13" s="21">
        <v>0.32572616457832532</v>
      </c>
      <c r="Y13" s="21">
        <v>0.1067515679794119</v>
      </c>
      <c r="Z13" s="21">
        <v>0.26676098687244848</v>
      </c>
      <c r="AA13" s="21">
        <v>8.1839426430193457E-2</v>
      </c>
      <c r="AB13" s="21">
        <v>0.15825037295051531</v>
      </c>
      <c r="AC13" s="21">
        <v>0.189855537709372</v>
      </c>
      <c r="AD13" s="21">
        <v>0.10059464709176499</v>
      </c>
      <c r="AE13" s="21">
        <v>0</v>
      </c>
      <c r="AG13" s="21">
        <v>8.6050888084185456E-2</v>
      </c>
      <c r="AH13" s="21">
        <v>0.20100559355078901</v>
      </c>
      <c r="AI13" s="21">
        <v>0.13741798261874211</v>
      </c>
      <c r="AJ13" s="21">
        <v>0.14683635362048661</v>
      </c>
      <c r="AK13" s="21">
        <v>0.24430116626376361</v>
      </c>
      <c r="AL13" s="21">
        <v>0</v>
      </c>
      <c r="AM13" s="21">
        <v>0.22619033660724189</v>
      </c>
    </row>
    <row r="15" spans="2:41" x14ac:dyDescent="0.2">
      <c r="B15" t="s">
        <v>267</v>
      </c>
    </row>
    <row r="16" spans="2:41" x14ac:dyDescent="0.2">
      <c r="B16" t="s">
        <v>11</v>
      </c>
    </row>
    <row r="18" spans="2:2" x14ac:dyDescent="0.2">
      <c r="B18"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O18"/>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200</v>
      </c>
      <c r="C9" s="21">
        <v>0.1457272145063794</v>
      </c>
      <c r="D9" s="21">
        <v>0.1771942276045157</v>
      </c>
      <c r="E9" s="21">
        <v>6.4670483012972499E-2</v>
      </c>
      <c r="F9" s="21">
        <v>0.18836829805221991</v>
      </c>
      <c r="G9" s="21">
        <v>0.1335521939837275</v>
      </c>
      <c r="H9" s="21">
        <v>0.18543519270114969</v>
      </c>
      <c r="I9" s="21">
        <v>0.13937923806961239</v>
      </c>
      <c r="K9" s="21">
        <v>0.15198926588285219</v>
      </c>
      <c r="L9" s="21">
        <v>0.14131862040111651</v>
      </c>
      <c r="N9" s="21">
        <v>0.2860561987386136</v>
      </c>
      <c r="O9" s="21">
        <v>4.712192356420887E-2</v>
      </c>
      <c r="P9" s="21">
        <v>5.469282142052178E-2</v>
      </c>
      <c r="Q9" s="21">
        <v>0.1629806707511175</v>
      </c>
      <c r="R9" s="21">
        <v>0.33554875301291909</v>
      </c>
      <c r="S9" s="21">
        <v>0.1195239240619153</v>
      </c>
      <c r="T9" s="21">
        <v>0.2262000001216089</v>
      </c>
      <c r="U9" s="21">
        <v>0.1626381069496674</v>
      </c>
      <c r="W9" s="21">
        <v>0.29181305381904021</v>
      </c>
      <c r="X9" s="21">
        <v>1.0088855374951321E-2</v>
      </c>
      <c r="Y9" s="21">
        <v>0</v>
      </c>
      <c r="Z9" s="21">
        <v>0.2000881100690724</v>
      </c>
      <c r="AA9" s="21">
        <v>0.33840314246453401</v>
      </c>
      <c r="AB9" s="21">
        <v>0.10789975525121701</v>
      </c>
      <c r="AC9" s="21">
        <v>7.7020169356278798E-2</v>
      </c>
      <c r="AD9" s="21">
        <v>0.16776944627735199</v>
      </c>
      <c r="AE9" s="21">
        <v>0.26186468891378101</v>
      </c>
      <c r="AG9" s="21">
        <v>0.1331838191495385</v>
      </c>
      <c r="AH9" s="21">
        <v>0.1203876433082951</v>
      </c>
      <c r="AI9" s="21">
        <v>0.19459844421854289</v>
      </c>
      <c r="AJ9" s="21">
        <v>8.32532852412457E-2</v>
      </c>
      <c r="AK9" s="21">
        <v>0.17114669446332681</v>
      </c>
      <c r="AL9" s="21">
        <v>0</v>
      </c>
      <c r="AM9" s="21">
        <v>0.17335689103757379</v>
      </c>
    </row>
    <row r="10" spans="2:41" ht="19" customHeight="1" x14ac:dyDescent="0.2">
      <c r="B10" s="23" t="s">
        <v>201</v>
      </c>
      <c r="C10" s="21">
        <v>0.14463703810268391</v>
      </c>
      <c r="D10" s="21">
        <v>0.1639193596382546</v>
      </c>
      <c r="E10" s="21">
        <v>0.18906343615131441</v>
      </c>
      <c r="F10" s="21">
        <v>0.15823003143405831</v>
      </c>
      <c r="G10" s="21">
        <v>0.10491085080549981</v>
      </c>
      <c r="H10" s="21">
        <v>0.1150496921168257</v>
      </c>
      <c r="I10" s="21">
        <v>0.14027500831362741</v>
      </c>
      <c r="K10" s="21">
        <v>0.11957969577318581</v>
      </c>
      <c r="L10" s="21">
        <v>0.1696080672883708</v>
      </c>
      <c r="N10" s="21">
        <v>4.6121812436318278E-2</v>
      </c>
      <c r="O10" s="21">
        <v>9.4685888900340479E-2</v>
      </c>
      <c r="P10" s="21">
        <v>0.3039070847431124</v>
      </c>
      <c r="Q10" s="21">
        <v>8.7972434611167757E-2</v>
      </c>
      <c r="R10" s="21">
        <v>0.3233618149191968</v>
      </c>
      <c r="S10" s="21">
        <v>0.1175083531705769</v>
      </c>
      <c r="T10" s="21">
        <v>0.3388284349173879</v>
      </c>
      <c r="U10" s="21">
        <v>0.1037230495985485</v>
      </c>
      <c r="W10" s="21">
        <v>0.1215474749547807</v>
      </c>
      <c r="X10" s="21">
        <v>8.9218091842993737E-3</v>
      </c>
      <c r="Y10" s="21">
        <v>0.26987924982063999</v>
      </c>
      <c r="Z10" s="21">
        <v>0.23043959485109</v>
      </c>
      <c r="AA10" s="21">
        <v>0.27035779623617379</v>
      </c>
      <c r="AB10" s="21">
        <v>0.1202342803887529</v>
      </c>
      <c r="AC10" s="21">
        <v>0.1174634435145251</v>
      </c>
      <c r="AD10" s="21">
        <v>0.22299339243985869</v>
      </c>
      <c r="AE10" s="21">
        <v>0</v>
      </c>
      <c r="AG10" s="21">
        <v>0.1194882923752744</v>
      </c>
      <c r="AH10" s="21">
        <v>0.203283025047649</v>
      </c>
      <c r="AI10" s="21">
        <v>0.14579263663653819</v>
      </c>
      <c r="AJ10" s="21">
        <v>0.16868719079971001</v>
      </c>
      <c r="AK10" s="21">
        <v>8.2396674567095846E-2</v>
      </c>
      <c r="AL10" s="21">
        <v>0</v>
      </c>
      <c r="AM10" s="21">
        <v>0.15502256740173451</v>
      </c>
    </row>
    <row r="11" spans="2:41" ht="19" customHeight="1" x14ac:dyDescent="0.2">
      <c r="B11" s="23" t="s">
        <v>202</v>
      </c>
      <c r="C11" s="21">
        <v>0.23554652606710119</v>
      </c>
      <c r="D11" s="21">
        <v>0.1242298724968907</v>
      </c>
      <c r="E11" s="21">
        <v>0.25070222181642388</v>
      </c>
      <c r="F11" s="21">
        <v>0.1934999471797697</v>
      </c>
      <c r="G11" s="21">
        <v>0.2522340934798053</v>
      </c>
      <c r="H11" s="21">
        <v>0.21186582840077731</v>
      </c>
      <c r="I11" s="21">
        <v>0.31096225925656368</v>
      </c>
      <c r="K11" s="21">
        <v>0.22828907175260871</v>
      </c>
      <c r="L11" s="21">
        <v>0.24070253235728281</v>
      </c>
      <c r="N11" s="21">
        <v>0.27078275795401741</v>
      </c>
      <c r="O11" s="21">
        <v>0.18343111963910971</v>
      </c>
      <c r="P11" s="21">
        <v>0.26485371965126131</v>
      </c>
      <c r="Q11" s="21">
        <v>0.4714663684098479</v>
      </c>
      <c r="R11" s="21">
        <v>0.1292856596105203</v>
      </c>
      <c r="S11" s="21">
        <v>0.24351461975904271</v>
      </c>
      <c r="T11" s="21">
        <v>0.21783276588700889</v>
      </c>
      <c r="U11" s="21">
        <v>0.31414850333583322</v>
      </c>
      <c r="W11" s="21">
        <v>0.33378101911900382</v>
      </c>
      <c r="X11" s="21">
        <v>0.1241199663132794</v>
      </c>
      <c r="Y11" s="21">
        <v>0.29331493382214402</v>
      </c>
      <c r="Z11" s="21">
        <v>0.36062482715405603</v>
      </c>
      <c r="AA11" s="21">
        <v>0.12561068864516881</v>
      </c>
      <c r="AB11" s="21">
        <v>0.24486968289791269</v>
      </c>
      <c r="AC11" s="21">
        <v>0.19267197655448651</v>
      </c>
      <c r="AD11" s="21">
        <v>0.36705155346816642</v>
      </c>
      <c r="AE11" s="21">
        <v>0.7381353110862191</v>
      </c>
      <c r="AG11" s="21">
        <v>0.22706788465405151</v>
      </c>
      <c r="AH11" s="21">
        <v>0.32025748897716749</v>
      </c>
      <c r="AI11" s="21">
        <v>0.19341291361749921</v>
      </c>
      <c r="AJ11" s="21">
        <v>0.21808815299213771</v>
      </c>
      <c r="AK11" s="21">
        <v>0.2112791933462288</v>
      </c>
      <c r="AL11" s="21">
        <v>0.2230367668236205</v>
      </c>
      <c r="AM11" s="21">
        <v>0.22790734410237051</v>
      </c>
    </row>
    <row r="12" spans="2:41" ht="19" customHeight="1" x14ac:dyDescent="0.2">
      <c r="B12" s="23" t="s">
        <v>165</v>
      </c>
      <c r="C12" s="21">
        <v>0.349423962650667</v>
      </c>
      <c r="D12" s="21">
        <v>0.3960021427312212</v>
      </c>
      <c r="E12" s="21">
        <v>0.40017827740500173</v>
      </c>
      <c r="F12" s="21">
        <v>0.38678743601951399</v>
      </c>
      <c r="G12" s="21">
        <v>0.36682418447918502</v>
      </c>
      <c r="H12" s="21">
        <v>0.38706274275286001</v>
      </c>
      <c r="I12" s="21">
        <v>0.22844947528534701</v>
      </c>
      <c r="K12" s="21">
        <v>0.36495566554043812</v>
      </c>
      <c r="L12" s="21">
        <v>0.33232296133503292</v>
      </c>
      <c r="N12" s="21">
        <v>0.30907310654968911</v>
      </c>
      <c r="O12" s="21">
        <v>0.47690033365104789</v>
      </c>
      <c r="P12" s="21">
        <v>0.34680163113132839</v>
      </c>
      <c r="Q12" s="21">
        <v>0.27758052622786672</v>
      </c>
      <c r="R12" s="21">
        <v>0.15495223010182571</v>
      </c>
      <c r="S12" s="21">
        <v>0.37791624990755041</v>
      </c>
      <c r="T12" s="21">
        <v>0.16552340666858731</v>
      </c>
      <c r="U12" s="21">
        <v>0.30003320668730338</v>
      </c>
      <c r="W12" s="21">
        <v>0.19362710684943121</v>
      </c>
      <c r="X12" s="21">
        <v>0.5776445786377008</v>
      </c>
      <c r="Y12" s="21">
        <v>0.36417138293544687</v>
      </c>
      <c r="Z12" s="21">
        <v>0.20884746792578149</v>
      </c>
      <c r="AA12" s="21">
        <v>0.21011949330290139</v>
      </c>
      <c r="AB12" s="21">
        <v>0.37925588876063498</v>
      </c>
      <c r="AC12" s="21">
        <v>0.45398231437734821</v>
      </c>
      <c r="AD12" s="21">
        <v>0.2228831212696768</v>
      </c>
      <c r="AE12" s="21">
        <v>0</v>
      </c>
      <c r="AG12" s="21">
        <v>0.36969066523837241</v>
      </c>
      <c r="AH12" s="21">
        <v>0.2215249291683985</v>
      </c>
      <c r="AI12" s="21">
        <v>0.35960197049991061</v>
      </c>
      <c r="AJ12" s="21">
        <v>0.41945654277833139</v>
      </c>
      <c r="AK12" s="21">
        <v>0.46430926163968339</v>
      </c>
      <c r="AL12" s="21">
        <v>0.42606137067182909</v>
      </c>
      <c r="AM12" s="21">
        <v>0.19959238136740601</v>
      </c>
    </row>
    <row r="13" spans="2:41" ht="19" customHeight="1" x14ac:dyDescent="0.2">
      <c r="B13" s="23" t="s">
        <v>166</v>
      </c>
      <c r="C13" s="21">
        <v>0.1246652586731683</v>
      </c>
      <c r="D13" s="21">
        <v>0.1386543975291176</v>
      </c>
      <c r="E13" s="21">
        <v>9.5385581614287909E-2</v>
      </c>
      <c r="F13" s="21">
        <v>7.3114287314437865E-2</v>
      </c>
      <c r="G13" s="21">
        <v>0.14247867725178259</v>
      </c>
      <c r="H13" s="21">
        <v>0.10058654402838769</v>
      </c>
      <c r="I13" s="21">
        <v>0.18093401907484941</v>
      </c>
      <c r="K13" s="21">
        <v>0.1351863010509152</v>
      </c>
      <c r="L13" s="21">
        <v>0.11604781861819689</v>
      </c>
      <c r="N13" s="21">
        <v>8.7966124321361569E-2</v>
      </c>
      <c r="O13" s="21">
        <v>0.19786073424529299</v>
      </c>
      <c r="P13" s="21">
        <v>2.9744743053776099E-2</v>
      </c>
      <c r="Q13" s="21">
        <v>0</v>
      </c>
      <c r="R13" s="21">
        <v>5.685154235553825E-2</v>
      </c>
      <c r="S13" s="21">
        <v>0.14153685310091471</v>
      </c>
      <c r="T13" s="21">
        <v>5.1615392405407211E-2</v>
      </c>
      <c r="U13" s="21">
        <v>0.11945713342864769</v>
      </c>
      <c r="W13" s="21">
        <v>5.9231345257744233E-2</v>
      </c>
      <c r="X13" s="21">
        <v>0.27922479048976911</v>
      </c>
      <c r="Y13" s="21">
        <v>7.2634433421769257E-2</v>
      </c>
      <c r="Z13" s="21">
        <v>0</v>
      </c>
      <c r="AA13" s="21">
        <v>5.5508879351221722E-2</v>
      </c>
      <c r="AB13" s="21">
        <v>0.14774039270148251</v>
      </c>
      <c r="AC13" s="21">
        <v>0.1588620961973613</v>
      </c>
      <c r="AD13" s="21">
        <v>1.9302486544946248E-2</v>
      </c>
      <c r="AE13" s="21">
        <v>0</v>
      </c>
      <c r="AG13" s="21">
        <v>0.1505693385827632</v>
      </c>
      <c r="AH13" s="21">
        <v>0.13454691349848991</v>
      </c>
      <c r="AI13" s="21">
        <v>0.106594035027509</v>
      </c>
      <c r="AJ13" s="21">
        <v>0.11051482818857521</v>
      </c>
      <c r="AK13" s="21">
        <v>7.0868175983664974E-2</v>
      </c>
      <c r="AL13" s="21">
        <v>0.35090186250455041</v>
      </c>
      <c r="AM13" s="21">
        <v>0.2441208160909151</v>
      </c>
    </row>
    <row r="15" spans="2:41" x14ac:dyDescent="0.2">
      <c r="B15" t="s">
        <v>267</v>
      </c>
    </row>
    <row r="16" spans="2:41" x14ac:dyDescent="0.2">
      <c r="B16" t="s">
        <v>11</v>
      </c>
    </row>
    <row r="18" spans="2:2" x14ac:dyDescent="0.2">
      <c r="B18"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O18"/>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200</v>
      </c>
      <c r="C9" s="21">
        <v>0.15796537488778181</v>
      </c>
      <c r="D9" s="21">
        <v>0.1275460957853698</v>
      </c>
      <c r="E9" s="21">
        <v>0.1013055690837206</v>
      </c>
      <c r="F9" s="21">
        <v>0.13534861682606841</v>
      </c>
      <c r="G9" s="21">
        <v>0.1490119244200539</v>
      </c>
      <c r="H9" s="21">
        <v>0.17714043228355841</v>
      </c>
      <c r="I9" s="21">
        <v>0.2211802757077074</v>
      </c>
      <c r="K9" s="21">
        <v>0.18859683870816141</v>
      </c>
      <c r="L9" s="21">
        <v>0.13081141361525181</v>
      </c>
      <c r="N9" s="21">
        <v>0.46683052080688608</v>
      </c>
      <c r="O9" s="21">
        <v>6.6330236408488147E-2</v>
      </c>
      <c r="P9" s="21">
        <v>0.1476525336234544</v>
      </c>
      <c r="Q9" s="21">
        <v>0.23996149059373209</v>
      </c>
      <c r="R9" s="21">
        <v>0.39732891794667441</v>
      </c>
      <c r="S9" s="21">
        <v>8.1585718483289507E-2</v>
      </c>
      <c r="T9" s="21">
        <v>0.17738711971313509</v>
      </c>
      <c r="U9" s="21">
        <v>9.3429370873596013E-2</v>
      </c>
      <c r="W9" s="21">
        <v>0.38802748084196198</v>
      </c>
      <c r="X9" s="21">
        <v>5.5569362492243743E-2</v>
      </c>
      <c r="Y9" s="21">
        <v>3.4117134557642613E-2</v>
      </c>
      <c r="Z9" s="21">
        <v>6.2550311737059314E-2</v>
      </c>
      <c r="AA9" s="21">
        <v>0.39590406114011217</v>
      </c>
      <c r="AB9" s="21">
        <v>6.6724940139736566E-2</v>
      </c>
      <c r="AC9" s="21">
        <v>0.13484197938582351</v>
      </c>
      <c r="AD9" s="21">
        <v>0.15134204632614801</v>
      </c>
      <c r="AE9" s="21">
        <v>0.3442170369166685</v>
      </c>
      <c r="AG9" s="21">
        <v>0.14698424299778301</v>
      </c>
      <c r="AH9" s="21">
        <v>0.1132868179804928</v>
      </c>
      <c r="AI9" s="21">
        <v>0.19274702438709779</v>
      </c>
      <c r="AJ9" s="21">
        <v>0.14796789317652309</v>
      </c>
      <c r="AK9" s="21">
        <v>0.1647583205393971</v>
      </c>
      <c r="AL9" s="21">
        <v>0</v>
      </c>
      <c r="AM9" s="21">
        <v>0.23245507135291041</v>
      </c>
    </row>
    <row r="10" spans="2:41" ht="19" customHeight="1" x14ac:dyDescent="0.2">
      <c r="B10" s="23" t="s">
        <v>201</v>
      </c>
      <c r="C10" s="21">
        <v>0.27477141600925992</v>
      </c>
      <c r="D10" s="21">
        <v>0.28016649131515031</v>
      </c>
      <c r="E10" s="21">
        <v>0.2083206488017155</v>
      </c>
      <c r="F10" s="21">
        <v>0.25284875219396108</v>
      </c>
      <c r="G10" s="21">
        <v>0.26167496604287388</v>
      </c>
      <c r="H10" s="21">
        <v>0.36835872475434173</v>
      </c>
      <c r="I10" s="21">
        <v>0.28034114758964601</v>
      </c>
      <c r="K10" s="21">
        <v>0.28532396578379771</v>
      </c>
      <c r="L10" s="21">
        <v>0.26159100435547639</v>
      </c>
      <c r="N10" s="21">
        <v>0.26674730009418252</v>
      </c>
      <c r="O10" s="21">
        <v>0.31057035175990871</v>
      </c>
      <c r="P10" s="21">
        <v>0.33138287122275911</v>
      </c>
      <c r="Q10" s="21">
        <v>0.1629806707511175</v>
      </c>
      <c r="R10" s="21">
        <v>0.25649648892400229</v>
      </c>
      <c r="S10" s="21">
        <v>0.31137588052127407</v>
      </c>
      <c r="T10" s="21">
        <v>0.18016753720762069</v>
      </c>
      <c r="U10" s="21">
        <v>0.17919836086626981</v>
      </c>
      <c r="W10" s="21">
        <v>0.27890310342016827</v>
      </c>
      <c r="X10" s="21">
        <v>0.33092871528538997</v>
      </c>
      <c r="Y10" s="21">
        <v>0.31596643320765883</v>
      </c>
      <c r="Z10" s="21">
        <v>0.17383108751690479</v>
      </c>
      <c r="AA10" s="21">
        <v>0.23651821715318039</v>
      </c>
      <c r="AB10" s="21">
        <v>0.28130343877514208</v>
      </c>
      <c r="AC10" s="21">
        <v>0.21123879773916041</v>
      </c>
      <c r="AD10" s="21">
        <v>0.21937101229642531</v>
      </c>
      <c r="AE10" s="21">
        <v>0.65578296308333162</v>
      </c>
      <c r="AG10" s="21">
        <v>0.31456501237251738</v>
      </c>
      <c r="AH10" s="21">
        <v>0.25442959336946741</v>
      </c>
      <c r="AI10" s="21">
        <v>0.30207544577606837</v>
      </c>
      <c r="AJ10" s="21">
        <v>0.29154854029471422</v>
      </c>
      <c r="AK10" s="21">
        <v>0.29120804067654787</v>
      </c>
      <c r="AL10" s="21">
        <v>0</v>
      </c>
      <c r="AM10" s="21">
        <v>0.1011850673061773</v>
      </c>
    </row>
    <row r="11" spans="2:41" ht="19" customHeight="1" x14ac:dyDescent="0.2">
      <c r="B11" s="23" t="s">
        <v>202</v>
      </c>
      <c r="C11" s="21">
        <v>0.37395552982683861</v>
      </c>
      <c r="D11" s="21">
        <v>0.32704176551004438</v>
      </c>
      <c r="E11" s="21">
        <v>0.31237246916922429</v>
      </c>
      <c r="F11" s="21">
        <v>0.3714404052628279</v>
      </c>
      <c r="G11" s="21">
        <v>0.46823354454172811</v>
      </c>
      <c r="H11" s="21">
        <v>0.32951129111025768</v>
      </c>
      <c r="I11" s="21">
        <v>0.41004139324190347</v>
      </c>
      <c r="K11" s="21">
        <v>0.33054294893938241</v>
      </c>
      <c r="L11" s="21">
        <v>0.41846116937714217</v>
      </c>
      <c r="N11" s="21">
        <v>0.1344408109461292</v>
      </c>
      <c r="O11" s="21">
        <v>0.41648425832279701</v>
      </c>
      <c r="P11" s="21">
        <v>0.3651964350175656</v>
      </c>
      <c r="Q11" s="21">
        <v>9.8795999985537342E-2</v>
      </c>
      <c r="R11" s="21">
        <v>0.30651035038387209</v>
      </c>
      <c r="S11" s="21">
        <v>0.36891626504583352</v>
      </c>
      <c r="T11" s="21">
        <v>0.59082995067383715</v>
      </c>
      <c r="U11" s="21">
        <v>0.49333584089816668</v>
      </c>
      <c r="W11" s="21">
        <v>0.25754344234751497</v>
      </c>
      <c r="X11" s="21">
        <v>0.34685226893849902</v>
      </c>
      <c r="Y11" s="21">
        <v>0.45292704047613952</v>
      </c>
      <c r="Z11" s="21">
        <v>0.36118589286862762</v>
      </c>
      <c r="AA11" s="21">
        <v>0.27387731024395129</v>
      </c>
      <c r="AB11" s="21">
        <v>0.40797649304389499</v>
      </c>
      <c r="AC11" s="21">
        <v>0.45122125909206118</v>
      </c>
      <c r="AD11" s="21">
        <v>0.58541667271376518</v>
      </c>
      <c r="AE11" s="21">
        <v>0</v>
      </c>
      <c r="AG11" s="21">
        <v>0.38640080570619439</v>
      </c>
      <c r="AH11" s="21">
        <v>0.53917260453263471</v>
      </c>
      <c r="AI11" s="21">
        <v>0.2897078242423457</v>
      </c>
      <c r="AJ11" s="21">
        <v>0.27961513896235801</v>
      </c>
      <c r="AK11" s="21">
        <v>0.36105400849125391</v>
      </c>
      <c r="AL11" s="21">
        <v>0</v>
      </c>
      <c r="AM11" s="21">
        <v>0.35800399021042678</v>
      </c>
    </row>
    <row r="12" spans="2:41" ht="19" customHeight="1" x14ac:dyDescent="0.2">
      <c r="B12" s="23" t="s">
        <v>165</v>
      </c>
      <c r="C12" s="21">
        <v>0.16035816940546421</v>
      </c>
      <c r="D12" s="21">
        <v>0.2652456473894354</v>
      </c>
      <c r="E12" s="21">
        <v>0.31641771854979939</v>
      </c>
      <c r="F12" s="21">
        <v>0.21050054874314431</v>
      </c>
      <c r="G12" s="21">
        <v>7.2761169053056671E-2</v>
      </c>
      <c r="H12" s="21">
        <v>8.0986004669789821E-2</v>
      </c>
      <c r="I12" s="21">
        <v>7.607133987865751E-2</v>
      </c>
      <c r="K12" s="21">
        <v>0.16589624658744109</v>
      </c>
      <c r="L12" s="21">
        <v>0.15274932929956189</v>
      </c>
      <c r="N12" s="21">
        <v>0.1057786588773684</v>
      </c>
      <c r="O12" s="21">
        <v>0.15507604262495009</v>
      </c>
      <c r="P12" s="21">
        <v>0.1260234170824448</v>
      </c>
      <c r="Q12" s="21">
        <v>0.35583926241832392</v>
      </c>
      <c r="R12" s="21">
        <v>1.785861789248731E-2</v>
      </c>
      <c r="S12" s="21">
        <v>0.21737088620329839</v>
      </c>
      <c r="T12" s="21">
        <v>0</v>
      </c>
      <c r="U12" s="21">
        <v>0.21896818224249939</v>
      </c>
      <c r="W12" s="21">
        <v>4.1861834668362179E-2</v>
      </c>
      <c r="X12" s="21">
        <v>0.1934316381907755</v>
      </c>
      <c r="Y12" s="21">
        <v>0.1553872202245479</v>
      </c>
      <c r="Z12" s="21">
        <v>0.34968349974905211</v>
      </c>
      <c r="AA12" s="21">
        <v>7.5515867533665612E-2</v>
      </c>
      <c r="AB12" s="21">
        <v>0.22147353381702251</v>
      </c>
      <c r="AC12" s="21">
        <v>0.17798253583219631</v>
      </c>
      <c r="AD12" s="21">
        <v>4.3870268663661463E-2</v>
      </c>
      <c r="AE12" s="21">
        <v>0</v>
      </c>
      <c r="AG12" s="21">
        <v>0.1036011510458264</v>
      </c>
      <c r="AH12" s="21">
        <v>7.8105596166390484E-2</v>
      </c>
      <c r="AI12" s="21">
        <v>0.19323560009775151</v>
      </c>
      <c r="AJ12" s="21">
        <v>0.20813741369230421</v>
      </c>
      <c r="AK12" s="21">
        <v>0.18297963029280101</v>
      </c>
      <c r="AL12" s="21">
        <v>0.64909813749544965</v>
      </c>
      <c r="AM12" s="21">
        <v>0.24447972084624239</v>
      </c>
    </row>
    <row r="13" spans="2:41" ht="19" customHeight="1" x14ac:dyDescent="0.2">
      <c r="B13" s="23" t="s">
        <v>166</v>
      </c>
      <c r="C13" s="21">
        <v>3.2949509870655543E-2</v>
      </c>
      <c r="D13" s="21">
        <v>0</v>
      </c>
      <c r="E13" s="21">
        <v>6.1583594395540599E-2</v>
      </c>
      <c r="F13" s="21">
        <v>2.9861676973998219E-2</v>
      </c>
      <c r="G13" s="21">
        <v>4.8318395942287491E-2</v>
      </c>
      <c r="H13" s="21">
        <v>4.4003547182052329E-2</v>
      </c>
      <c r="I13" s="21">
        <v>1.2365843582085629E-2</v>
      </c>
      <c r="K13" s="21">
        <v>2.9639999981217399E-2</v>
      </c>
      <c r="L13" s="21">
        <v>3.6387083352567733E-2</v>
      </c>
      <c r="N13" s="21">
        <v>2.6202709275433771E-2</v>
      </c>
      <c r="O13" s="21">
        <v>5.1539110883855987E-2</v>
      </c>
      <c r="P13" s="21">
        <v>2.9744743053776099E-2</v>
      </c>
      <c r="Q13" s="21">
        <v>0.14242257625128901</v>
      </c>
      <c r="R13" s="21">
        <v>2.1805624852963921E-2</v>
      </c>
      <c r="S13" s="21">
        <v>2.07512497463044E-2</v>
      </c>
      <c r="T13" s="21">
        <v>5.1615392405407211E-2</v>
      </c>
      <c r="U13" s="21">
        <v>1.5068245119468259E-2</v>
      </c>
      <c r="W13" s="21">
        <v>3.3664138721992663E-2</v>
      </c>
      <c r="X13" s="21">
        <v>7.3218015093091809E-2</v>
      </c>
      <c r="Y13" s="21">
        <v>4.1602171534011259E-2</v>
      </c>
      <c r="Z13" s="21">
        <v>5.2749208128356102E-2</v>
      </c>
      <c r="AA13" s="21">
        <v>1.818454392909034E-2</v>
      </c>
      <c r="AB13" s="21">
        <v>2.2521594224203918E-2</v>
      </c>
      <c r="AC13" s="21">
        <v>2.4715427950758411E-2</v>
      </c>
      <c r="AD13" s="21">
        <v>0</v>
      </c>
      <c r="AE13" s="21">
        <v>0</v>
      </c>
      <c r="AG13" s="21">
        <v>4.8448787877678701E-2</v>
      </c>
      <c r="AH13" s="21">
        <v>1.5005387951014521E-2</v>
      </c>
      <c r="AI13" s="21">
        <v>2.2234105496736462E-2</v>
      </c>
      <c r="AJ13" s="21">
        <v>7.273101387410065E-2</v>
      </c>
      <c r="AK13" s="21">
        <v>0</v>
      </c>
      <c r="AL13" s="21">
        <v>0.35090186250455041</v>
      </c>
      <c r="AM13" s="21">
        <v>6.3876150284242927E-2</v>
      </c>
    </row>
    <row r="15" spans="2:41" x14ac:dyDescent="0.2">
      <c r="B15" t="s">
        <v>267</v>
      </c>
    </row>
    <row r="16" spans="2:41" x14ac:dyDescent="0.2">
      <c r="B16" t="s">
        <v>11</v>
      </c>
    </row>
    <row r="18" spans="2:2" x14ac:dyDescent="0.2">
      <c r="B18"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O18"/>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200</v>
      </c>
      <c r="C9" s="21">
        <v>0.10753668643069959</v>
      </c>
      <c r="D9" s="21">
        <v>0.1275460957853698</v>
      </c>
      <c r="E9" s="21">
        <v>5.6477983311688539E-2</v>
      </c>
      <c r="F9" s="21">
        <v>0.1114241530748421</v>
      </c>
      <c r="G9" s="21">
        <v>0.13734051770617961</v>
      </c>
      <c r="H9" s="21">
        <v>0.13501479156045659</v>
      </c>
      <c r="I9" s="21">
        <v>9.400738430732046E-2</v>
      </c>
      <c r="K9" s="21">
        <v>0.13267046332635479</v>
      </c>
      <c r="L9" s="21">
        <v>8.5033905543526592E-2</v>
      </c>
      <c r="N9" s="21">
        <v>0.16884680102305269</v>
      </c>
      <c r="O9" s="21">
        <v>7.5178767580488456E-2</v>
      </c>
      <c r="P9" s="21">
        <v>5.469282142052178E-2</v>
      </c>
      <c r="Q9" s="21">
        <v>9.1904683068362664E-2</v>
      </c>
      <c r="R9" s="21">
        <v>0.14982227636457279</v>
      </c>
      <c r="S9" s="21">
        <v>0.11892563007915891</v>
      </c>
      <c r="T9" s="21">
        <v>0.2340525007682446</v>
      </c>
      <c r="U9" s="21">
        <v>6.3258484733016956E-2</v>
      </c>
      <c r="W9" s="21">
        <v>0.1335293696156509</v>
      </c>
      <c r="X9" s="21">
        <v>5.3872885634530701E-2</v>
      </c>
      <c r="Y9" s="21">
        <v>0</v>
      </c>
      <c r="Z9" s="21">
        <v>7.311937092600744E-2</v>
      </c>
      <c r="AA9" s="21">
        <v>0.19283737114179231</v>
      </c>
      <c r="AB9" s="21">
        <v>0.1154067235564335</v>
      </c>
      <c r="AC9" s="21">
        <v>6.5534944522360125E-2</v>
      </c>
      <c r="AD9" s="21">
        <v>0.1154108854909946</v>
      </c>
      <c r="AE9" s="21">
        <v>0.26186468891378101</v>
      </c>
      <c r="AG9" s="21">
        <v>0.1040786260330944</v>
      </c>
      <c r="AH9" s="21">
        <v>0.11920730196706231</v>
      </c>
      <c r="AI9" s="21">
        <v>0.10946251118639611</v>
      </c>
      <c r="AJ9" s="21">
        <v>0.1024838325908229</v>
      </c>
      <c r="AK9" s="21">
        <v>7.5532123903415044E-2</v>
      </c>
      <c r="AL9" s="21">
        <v>0</v>
      </c>
      <c r="AM9" s="21">
        <v>0.18309353801742159</v>
      </c>
    </row>
    <row r="10" spans="2:41" ht="19" customHeight="1" x14ac:dyDescent="0.2">
      <c r="B10" s="23" t="s">
        <v>201</v>
      </c>
      <c r="C10" s="21">
        <v>0.1513517796197833</v>
      </c>
      <c r="D10" s="21">
        <v>0.21845521182720451</v>
      </c>
      <c r="E10" s="21">
        <v>0.15446880165444951</v>
      </c>
      <c r="F10" s="21">
        <v>0.2033762237651722</v>
      </c>
      <c r="G10" s="21">
        <v>0.1182473901106198</v>
      </c>
      <c r="H10" s="21">
        <v>0.20632847275321581</v>
      </c>
      <c r="I10" s="21">
        <v>6.5334447275946644E-2</v>
      </c>
      <c r="K10" s="21">
        <v>0.15196085677186469</v>
      </c>
      <c r="L10" s="21">
        <v>0.14625935393369879</v>
      </c>
      <c r="N10" s="21">
        <v>7.5153317602964079E-2</v>
      </c>
      <c r="O10" s="21">
        <v>0.129810890898475</v>
      </c>
      <c r="P10" s="21">
        <v>0.1301474124689691</v>
      </c>
      <c r="Q10" s="21">
        <v>0.1590484222939226</v>
      </c>
      <c r="R10" s="21">
        <v>0.26095313875890619</v>
      </c>
      <c r="S10" s="21">
        <v>0.14390436543920071</v>
      </c>
      <c r="T10" s="21">
        <v>9.8818835967726046E-2</v>
      </c>
      <c r="U10" s="21">
        <v>0.1976523023789365</v>
      </c>
      <c r="W10" s="21">
        <v>9.655382130946738E-2</v>
      </c>
      <c r="X10" s="21">
        <v>4.3645838313762009E-2</v>
      </c>
      <c r="Y10" s="21">
        <v>0.15941379095235711</v>
      </c>
      <c r="Z10" s="21">
        <v>0.2221014994286962</v>
      </c>
      <c r="AA10" s="21">
        <v>0.2599841532369993</v>
      </c>
      <c r="AB10" s="21">
        <v>0.1242612483710796</v>
      </c>
      <c r="AC10" s="21">
        <v>0.18032501572203449</v>
      </c>
      <c r="AD10" s="21">
        <v>0.22248441530745869</v>
      </c>
      <c r="AE10" s="21">
        <v>0.157530609980993</v>
      </c>
      <c r="AG10" s="21">
        <v>0.11805339325277341</v>
      </c>
      <c r="AH10" s="21">
        <v>0.23036218388886301</v>
      </c>
      <c r="AI10" s="21">
        <v>0.115408143320332</v>
      </c>
      <c r="AJ10" s="21">
        <v>4.5688722088107779E-2</v>
      </c>
      <c r="AK10" s="21">
        <v>0.2034559835956801</v>
      </c>
      <c r="AL10" s="21">
        <v>0.35090186250455041</v>
      </c>
      <c r="AM10" s="21">
        <v>0.15160441529684651</v>
      </c>
    </row>
    <row r="11" spans="2:41" ht="19" customHeight="1" x14ac:dyDescent="0.2">
      <c r="B11" s="23" t="s">
        <v>202</v>
      </c>
      <c r="C11" s="21">
        <v>0.22143222687961081</v>
      </c>
      <c r="D11" s="21">
        <v>0.30257375716737223</v>
      </c>
      <c r="E11" s="21">
        <v>0.25531948798599141</v>
      </c>
      <c r="F11" s="21">
        <v>0.2200885088787182</v>
      </c>
      <c r="G11" s="21">
        <v>0.184429268738832</v>
      </c>
      <c r="H11" s="21">
        <v>0.23593220731124259</v>
      </c>
      <c r="I11" s="21">
        <v>0.1754290503801251</v>
      </c>
      <c r="K11" s="21">
        <v>0.18113308084941521</v>
      </c>
      <c r="L11" s="21">
        <v>0.257452904379664</v>
      </c>
      <c r="N11" s="21">
        <v>0.29613779324953371</v>
      </c>
      <c r="O11" s="21">
        <v>0.18246622058363149</v>
      </c>
      <c r="P11" s="21">
        <v>0.43019538404112889</v>
      </c>
      <c r="Q11" s="21">
        <v>0.22916712621452731</v>
      </c>
      <c r="R11" s="21">
        <v>0.1733926905967875</v>
      </c>
      <c r="S11" s="21">
        <v>0.12010061901573631</v>
      </c>
      <c r="T11" s="21">
        <v>0.44543188008950418</v>
      </c>
      <c r="U11" s="21">
        <v>0.31569570378037931</v>
      </c>
      <c r="W11" s="21">
        <v>0.27367198960001338</v>
      </c>
      <c r="X11" s="21">
        <v>0.13757343506662029</v>
      </c>
      <c r="Y11" s="21">
        <v>0.38996990234640722</v>
      </c>
      <c r="Z11" s="21">
        <v>0.13539875141110361</v>
      </c>
      <c r="AA11" s="21">
        <v>0.21905519105790749</v>
      </c>
      <c r="AB11" s="21">
        <v>0.13841184212144339</v>
      </c>
      <c r="AC11" s="21">
        <v>0.48824915301075222</v>
      </c>
      <c r="AD11" s="21">
        <v>0.31275752731641071</v>
      </c>
      <c r="AE11" s="21">
        <v>0.22294881436825861</v>
      </c>
      <c r="AG11" s="21">
        <v>0.22625331533121609</v>
      </c>
      <c r="AH11" s="21">
        <v>0.22313435407215659</v>
      </c>
      <c r="AI11" s="21">
        <v>0.22263094373198231</v>
      </c>
      <c r="AJ11" s="21">
        <v>0.31183331821827892</v>
      </c>
      <c r="AK11" s="21">
        <v>0.15513495918016809</v>
      </c>
      <c r="AL11" s="21">
        <v>0</v>
      </c>
      <c r="AM11" s="21">
        <v>0.21997777786288589</v>
      </c>
    </row>
    <row r="12" spans="2:41" ht="19" customHeight="1" x14ac:dyDescent="0.2">
      <c r="B12" s="23" t="s">
        <v>165</v>
      </c>
      <c r="C12" s="21">
        <v>0.39684586080608047</v>
      </c>
      <c r="D12" s="21">
        <v>0.35142493522005341</v>
      </c>
      <c r="E12" s="21">
        <v>0.46147708970600032</v>
      </c>
      <c r="F12" s="21">
        <v>0.38694221490336989</v>
      </c>
      <c r="G12" s="21">
        <v>0.47468305933144239</v>
      </c>
      <c r="H12" s="21">
        <v>0.33336639175283428</v>
      </c>
      <c r="I12" s="21">
        <v>0.37132282670459649</v>
      </c>
      <c r="K12" s="21">
        <v>0.42080742601004462</v>
      </c>
      <c r="L12" s="21">
        <v>0.37835711751100592</v>
      </c>
      <c r="N12" s="21">
        <v>0.39179637133686529</v>
      </c>
      <c r="O12" s="21">
        <v>0.41461062508266422</v>
      </c>
      <c r="P12" s="21">
        <v>0.38496438206938022</v>
      </c>
      <c r="Q12" s="21">
        <v>0.44880378074043242</v>
      </c>
      <c r="R12" s="21">
        <v>0.30208834127592171</v>
      </c>
      <c r="S12" s="21">
        <v>0.48422408426268521</v>
      </c>
      <c r="T12" s="21">
        <v>0.1014733485011705</v>
      </c>
      <c r="U12" s="21">
        <v>0.34462872376539472</v>
      </c>
      <c r="W12" s="21">
        <v>0.46258068075287578</v>
      </c>
      <c r="X12" s="21">
        <v>0.49928627186934732</v>
      </c>
      <c r="Y12" s="21">
        <v>0.45061630670123592</v>
      </c>
      <c r="Z12" s="21">
        <v>0.41505293871370469</v>
      </c>
      <c r="AA12" s="21">
        <v>0.2493063400082221</v>
      </c>
      <c r="AB12" s="21">
        <v>0.50195667227395979</v>
      </c>
      <c r="AC12" s="21">
        <v>0.20832329887641851</v>
      </c>
      <c r="AD12" s="21">
        <v>0.23091457153302949</v>
      </c>
      <c r="AE12" s="21">
        <v>0.35765588673696752</v>
      </c>
      <c r="AG12" s="21">
        <v>0.44381070856248611</v>
      </c>
      <c r="AH12" s="21">
        <v>0.31040288950767331</v>
      </c>
      <c r="AI12" s="21">
        <v>0.4371831472247879</v>
      </c>
      <c r="AJ12" s="21">
        <v>0.45543947566337262</v>
      </c>
      <c r="AK12" s="21">
        <v>0.40187274912030402</v>
      </c>
      <c r="AL12" s="21">
        <v>0.64909813749544965</v>
      </c>
      <c r="AM12" s="21">
        <v>0.26618109458952599</v>
      </c>
    </row>
    <row r="13" spans="2:41" ht="19" customHeight="1" x14ac:dyDescent="0.2">
      <c r="B13" s="23" t="s">
        <v>166</v>
      </c>
      <c r="C13" s="21">
        <v>0.1228334462638257</v>
      </c>
      <c r="D13" s="21">
        <v>0</v>
      </c>
      <c r="E13" s="21">
        <v>7.2256637341870697E-2</v>
      </c>
      <c r="F13" s="21">
        <v>7.8168899377897616E-2</v>
      </c>
      <c r="G13" s="21">
        <v>8.5299764112926418E-2</v>
      </c>
      <c r="H13" s="21">
        <v>8.9358136622250811E-2</v>
      </c>
      <c r="I13" s="21">
        <v>0.29390629133201118</v>
      </c>
      <c r="K13" s="21">
        <v>0.1134281730423206</v>
      </c>
      <c r="L13" s="21">
        <v>0.1328967186321047</v>
      </c>
      <c r="N13" s="21">
        <v>6.8065716787584205E-2</v>
      </c>
      <c r="O13" s="21">
        <v>0.19793349585474079</v>
      </c>
      <c r="P13" s="21">
        <v>0</v>
      </c>
      <c r="Q13" s="21">
        <v>7.1075987682754874E-2</v>
      </c>
      <c r="R13" s="21">
        <v>0.11374355300381191</v>
      </c>
      <c r="S13" s="21">
        <v>0.13284530120321891</v>
      </c>
      <c r="T13" s="21">
        <v>0.12022343467335481</v>
      </c>
      <c r="U13" s="21">
        <v>7.8764785342272672E-2</v>
      </c>
      <c r="W13" s="21">
        <v>3.3664138721992663E-2</v>
      </c>
      <c r="X13" s="21">
        <v>0.26562156911573948</v>
      </c>
      <c r="Y13" s="21">
        <v>0</v>
      </c>
      <c r="Z13" s="21">
        <v>0.154327439520488</v>
      </c>
      <c r="AA13" s="21">
        <v>7.8816944555078816E-2</v>
      </c>
      <c r="AB13" s="21">
        <v>0.1199635136770837</v>
      </c>
      <c r="AC13" s="21">
        <v>5.7567587868434578E-2</v>
      </c>
      <c r="AD13" s="21">
        <v>0.11843260035210661</v>
      </c>
      <c r="AE13" s="21">
        <v>0</v>
      </c>
      <c r="AG13" s="21">
        <v>0.1078039568204299</v>
      </c>
      <c r="AH13" s="21">
        <v>0.1168932705642448</v>
      </c>
      <c r="AI13" s="21">
        <v>0.1153152545365017</v>
      </c>
      <c r="AJ13" s="21">
        <v>8.4554651439417913E-2</v>
      </c>
      <c r="AK13" s="21">
        <v>0.1640041842004327</v>
      </c>
      <c r="AL13" s="21">
        <v>0</v>
      </c>
      <c r="AM13" s="21">
        <v>0.17914317423331991</v>
      </c>
    </row>
    <row r="15" spans="2:41" x14ac:dyDescent="0.2">
      <c r="B15" t="s">
        <v>267</v>
      </c>
    </row>
    <row r="16" spans="2:41" x14ac:dyDescent="0.2">
      <c r="B16" t="s">
        <v>11</v>
      </c>
    </row>
    <row r="18" spans="2:2" x14ac:dyDescent="0.2">
      <c r="B18"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O18"/>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200</v>
      </c>
      <c r="C9" s="21">
        <v>0.13707186510302061</v>
      </c>
      <c r="D9" s="21">
        <v>0.1771942276045157</v>
      </c>
      <c r="E9" s="21">
        <v>8.4906544018542307E-2</v>
      </c>
      <c r="F9" s="21">
        <v>0.1371996893168429</v>
      </c>
      <c r="G9" s="21">
        <v>0.13015891421460291</v>
      </c>
      <c r="H9" s="21">
        <v>0.13359167707214609</v>
      </c>
      <c r="I9" s="21">
        <v>0.1626385761183039</v>
      </c>
      <c r="K9" s="21">
        <v>0.1580259923911663</v>
      </c>
      <c r="L9" s="21">
        <v>0.11878882002656289</v>
      </c>
      <c r="N9" s="21">
        <v>0.28605619873861371</v>
      </c>
      <c r="O9" s="21">
        <v>5.0756315472977348E-2</v>
      </c>
      <c r="P9" s="21">
        <v>5.469282142052178E-2</v>
      </c>
      <c r="Q9" s="21">
        <v>0.1590484222939226</v>
      </c>
      <c r="R9" s="21">
        <v>0.36148071493483258</v>
      </c>
      <c r="S9" s="21">
        <v>0.1119343462027038</v>
      </c>
      <c r="T9" s="21">
        <v>0.17738711971313509</v>
      </c>
      <c r="U9" s="21">
        <v>0.1083592389367654</v>
      </c>
      <c r="W9" s="21">
        <v>0.23255768920597611</v>
      </c>
      <c r="X9" s="21">
        <v>1.0088855374951321E-2</v>
      </c>
      <c r="Y9" s="21">
        <v>0</v>
      </c>
      <c r="Z9" s="21">
        <v>0.1595511876916369</v>
      </c>
      <c r="AA9" s="21">
        <v>0.34075720211815103</v>
      </c>
      <c r="AB9" s="21">
        <v>0.1076360113250657</v>
      </c>
      <c r="AC9" s="21">
        <v>6.5466011199194069E-2</v>
      </c>
      <c r="AD9" s="21">
        <v>0.12351592115721891</v>
      </c>
      <c r="AE9" s="21">
        <v>0.38750904741151282</v>
      </c>
      <c r="AG9" s="21">
        <v>0.12773958715178621</v>
      </c>
      <c r="AH9" s="21">
        <v>0.110780284013568</v>
      </c>
      <c r="AI9" s="21">
        <v>0.1665207247362463</v>
      </c>
      <c r="AJ9" s="21">
        <v>0.1367688845688394</v>
      </c>
      <c r="AK9" s="21">
        <v>0.12775660541556391</v>
      </c>
      <c r="AL9" s="21">
        <v>0</v>
      </c>
      <c r="AM9" s="21">
        <v>0.18914798281538739</v>
      </c>
    </row>
    <row r="10" spans="2:41" ht="19" customHeight="1" x14ac:dyDescent="0.2">
      <c r="B10" s="23" t="s">
        <v>201</v>
      </c>
      <c r="C10" s="21">
        <v>0.18281015499390041</v>
      </c>
      <c r="D10" s="21">
        <v>0.15289047493950531</v>
      </c>
      <c r="E10" s="21">
        <v>0.13059547590830031</v>
      </c>
      <c r="F10" s="21">
        <v>0.2436087095764437</v>
      </c>
      <c r="G10" s="21">
        <v>0.15124016833878479</v>
      </c>
      <c r="H10" s="21">
        <v>0.25827854003588357</v>
      </c>
      <c r="I10" s="21">
        <v>0.15919716603845771</v>
      </c>
      <c r="K10" s="21">
        <v>0.17797660811541699</v>
      </c>
      <c r="L10" s="21">
        <v>0.1831420309309176</v>
      </c>
      <c r="N10" s="21">
        <v>0.17531956212152711</v>
      </c>
      <c r="O10" s="21">
        <v>0.10268867327153899</v>
      </c>
      <c r="P10" s="21">
        <v>0.1331317708784806</v>
      </c>
      <c r="Q10" s="21">
        <v>0.15470041819101379</v>
      </c>
      <c r="R10" s="21">
        <v>0.24210265096492389</v>
      </c>
      <c r="S10" s="21">
        <v>0.17637415795545089</v>
      </c>
      <c r="T10" s="21">
        <v>0.23178292961302779</v>
      </c>
      <c r="U10" s="21">
        <v>0.30926562201795882</v>
      </c>
      <c r="W10" s="21">
        <v>0.292044353573298</v>
      </c>
      <c r="X10" s="21">
        <v>4.9859128279400262E-2</v>
      </c>
      <c r="Y10" s="21">
        <v>7.4344655287596567E-2</v>
      </c>
      <c r="Z10" s="21">
        <v>0.28210149937371493</v>
      </c>
      <c r="AA10" s="21">
        <v>0.27448531797937697</v>
      </c>
      <c r="AB10" s="21">
        <v>0.16564474071075089</v>
      </c>
      <c r="AC10" s="21">
        <v>0.25015826812484432</v>
      </c>
      <c r="AD10" s="21">
        <v>0.14601593994816339</v>
      </c>
      <c r="AE10" s="21">
        <v>0.3726079946046067</v>
      </c>
      <c r="AG10" s="21">
        <v>0.13770628377539901</v>
      </c>
      <c r="AH10" s="21">
        <v>0.25041822960072108</v>
      </c>
      <c r="AI10" s="21">
        <v>0.13538966830086721</v>
      </c>
      <c r="AJ10" s="21">
        <v>0.11754007788111891</v>
      </c>
      <c r="AK10" s="21">
        <v>0.216623166073899</v>
      </c>
      <c r="AL10" s="21">
        <v>0.2230367668236205</v>
      </c>
      <c r="AM10" s="21">
        <v>0.26785156626226542</v>
      </c>
    </row>
    <row r="11" spans="2:41" ht="19" customHeight="1" x14ac:dyDescent="0.2">
      <c r="B11" s="23" t="s">
        <v>202</v>
      </c>
      <c r="C11" s="21">
        <v>0.2127597902846492</v>
      </c>
      <c r="D11" s="21">
        <v>0.1784162282311173</v>
      </c>
      <c r="E11" s="21">
        <v>0.1957311862528377</v>
      </c>
      <c r="F11" s="21">
        <v>0.23302090108351081</v>
      </c>
      <c r="G11" s="21">
        <v>0.26982815078323319</v>
      </c>
      <c r="H11" s="21">
        <v>0.1834660567783534</v>
      </c>
      <c r="I11" s="21">
        <v>0.2088851539865669</v>
      </c>
      <c r="K11" s="21">
        <v>0.20001191985931319</v>
      </c>
      <c r="L11" s="21">
        <v>0.2228385726434266</v>
      </c>
      <c r="N11" s="21">
        <v>0.17665924025091831</v>
      </c>
      <c r="O11" s="21">
        <v>0.18900501894406141</v>
      </c>
      <c r="P11" s="21">
        <v>0.37784621929530171</v>
      </c>
      <c r="Q11" s="21">
        <v>0.32904379215855889</v>
      </c>
      <c r="R11" s="21">
        <v>0.13497164157627961</v>
      </c>
      <c r="S11" s="21">
        <v>0.21012388400030149</v>
      </c>
      <c r="T11" s="21">
        <v>0.22053881344126339</v>
      </c>
      <c r="U11" s="21">
        <v>0.23987558875989121</v>
      </c>
      <c r="W11" s="21">
        <v>0.20838839411736701</v>
      </c>
      <c r="X11" s="21">
        <v>0.17948121418481131</v>
      </c>
      <c r="Y11" s="21">
        <v>0.34874128697790729</v>
      </c>
      <c r="Z11" s="21">
        <v>0.20809363045037799</v>
      </c>
      <c r="AA11" s="21">
        <v>0.17560861880145701</v>
      </c>
      <c r="AB11" s="21">
        <v>0.2238522258952996</v>
      </c>
      <c r="AC11" s="21">
        <v>0.17330713467342229</v>
      </c>
      <c r="AD11" s="21">
        <v>0.3366375639087652</v>
      </c>
      <c r="AE11" s="21">
        <v>0</v>
      </c>
      <c r="AG11" s="21">
        <v>0.26568394028910258</v>
      </c>
      <c r="AH11" s="21">
        <v>0.2240126096830202</v>
      </c>
      <c r="AI11" s="21">
        <v>0.18531792355466281</v>
      </c>
      <c r="AJ11" s="21">
        <v>0.21169150352305641</v>
      </c>
      <c r="AK11" s="21">
        <v>0.2119853507352964</v>
      </c>
      <c r="AL11" s="21">
        <v>0</v>
      </c>
      <c r="AM11" s="21">
        <v>0.16047115676421531</v>
      </c>
    </row>
    <row r="12" spans="2:41" ht="19" customHeight="1" x14ac:dyDescent="0.2">
      <c r="B12" s="23" t="s">
        <v>165</v>
      </c>
      <c r="C12" s="21">
        <v>0.37356093333670259</v>
      </c>
      <c r="D12" s="21">
        <v>0.49149906922486147</v>
      </c>
      <c r="E12" s="21">
        <v>0.4559188437899126</v>
      </c>
      <c r="F12" s="21">
        <v>0.34383798147008482</v>
      </c>
      <c r="G12" s="21">
        <v>0.3873798557594138</v>
      </c>
      <c r="H12" s="21">
        <v>0.38045792455480593</v>
      </c>
      <c r="I12" s="21">
        <v>0.26891908346640192</v>
      </c>
      <c r="K12" s="21">
        <v>0.37190521373868729</v>
      </c>
      <c r="L12" s="21">
        <v>0.37887731332079078</v>
      </c>
      <c r="N12" s="21">
        <v>0.2938992821013568</v>
      </c>
      <c r="O12" s="21">
        <v>0.48062496139991723</v>
      </c>
      <c r="P12" s="21">
        <v>0.36023048627907012</v>
      </c>
      <c r="Q12" s="21">
        <v>0.35720736735650449</v>
      </c>
      <c r="R12" s="21">
        <v>0.25103103887186318</v>
      </c>
      <c r="S12" s="21">
        <v>0.39947427946478059</v>
      </c>
      <c r="T12" s="21">
        <v>0.32313922869106498</v>
      </c>
      <c r="U12" s="21">
        <v>0.2963401740297677</v>
      </c>
      <c r="W12" s="21">
        <v>0.23334542438136641</v>
      </c>
      <c r="X12" s="21">
        <v>0.55312798361695148</v>
      </c>
      <c r="Y12" s="21">
        <v>0.48555015400721763</v>
      </c>
      <c r="Z12" s="21">
        <v>0.2383389497248973</v>
      </c>
      <c r="AA12" s="21">
        <v>0.18890976961888961</v>
      </c>
      <c r="AB12" s="21">
        <v>0.39691767546216361</v>
      </c>
      <c r="AC12" s="21">
        <v>0.4309228573123694</v>
      </c>
      <c r="AD12" s="21">
        <v>0.37452808844090618</v>
      </c>
      <c r="AE12" s="21">
        <v>0.23988295798388051</v>
      </c>
      <c r="AG12" s="21">
        <v>0.4011086159799907</v>
      </c>
      <c r="AH12" s="21">
        <v>0.31625356950470063</v>
      </c>
      <c r="AI12" s="21">
        <v>0.42015259974579072</v>
      </c>
      <c r="AJ12" s="21">
        <v>0.44054443944016769</v>
      </c>
      <c r="AK12" s="21">
        <v>0.36256526957044077</v>
      </c>
      <c r="AL12" s="21">
        <v>0.42606137067182909</v>
      </c>
      <c r="AM12" s="21">
        <v>0.22545680444712679</v>
      </c>
    </row>
    <row r="13" spans="2:41" ht="19" customHeight="1" x14ac:dyDescent="0.2">
      <c r="B13" s="23" t="s">
        <v>166</v>
      </c>
      <c r="C13" s="21">
        <v>9.3797256281727082E-2</v>
      </c>
      <c r="D13" s="21">
        <v>0</v>
      </c>
      <c r="E13" s="21">
        <v>0.1328479500304075</v>
      </c>
      <c r="F13" s="21">
        <v>4.2332718553117751E-2</v>
      </c>
      <c r="G13" s="21">
        <v>6.1392910903965328E-2</v>
      </c>
      <c r="H13" s="21">
        <v>4.4205801558811222E-2</v>
      </c>
      <c r="I13" s="21">
        <v>0.2003600203902694</v>
      </c>
      <c r="K13" s="21">
        <v>9.2080265895416055E-2</v>
      </c>
      <c r="L13" s="21">
        <v>9.6353263078301984E-2</v>
      </c>
      <c r="N13" s="21">
        <v>6.8065716787584205E-2</v>
      </c>
      <c r="O13" s="21">
        <v>0.1769250309115051</v>
      </c>
      <c r="P13" s="21">
        <v>7.4098702126625837E-2</v>
      </c>
      <c r="Q13" s="21">
        <v>0</v>
      </c>
      <c r="R13" s="21">
        <v>1.041395365210071E-2</v>
      </c>
      <c r="S13" s="21">
        <v>0.1020933323767632</v>
      </c>
      <c r="T13" s="21">
        <v>4.7151908541508733E-2</v>
      </c>
      <c r="U13" s="21">
        <v>4.6159376255617023E-2</v>
      </c>
      <c r="W13" s="21">
        <v>3.3664138721992663E-2</v>
      </c>
      <c r="X13" s="21">
        <v>0.20744281854388569</v>
      </c>
      <c r="Y13" s="21">
        <v>9.1363903727278775E-2</v>
      </c>
      <c r="Z13" s="21">
        <v>0.1119147327593729</v>
      </c>
      <c r="AA13" s="21">
        <v>2.023909148212541E-2</v>
      </c>
      <c r="AB13" s="21">
        <v>0.1059493466067204</v>
      </c>
      <c r="AC13" s="21">
        <v>8.0145728690169851E-2</v>
      </c>
      <c r="AD13" s="21">
        <v>1.9302486544946248E-2</v>
      </c>
      <c r="AE13" s="21">
        <v>0</v>
      </c>
      <c r="AG13" s="21">
        <v>6.7761572803721429E-2</v>
      </c>
      <c r="AH13" s="21">
        <v>9.8535307197990099E-2</v>
      </c>
      <c r="AI13" s="21">
        <v>9.2619083662433113E-2</v>
      </c>
      <c r="AJ13" s="21">
        <v>9.3455094586817611E-2</v>
      </c>
      <c r="AK13" s="21">
        <v>8.1069608204799817E-2</v>
      </c>
      <c r="AL13" s="21">
        <v>0.35090186250455041</v>
      </c>
      <c r="AM13" s="21">
        <v>0.15707248971100499</v>
      </c>
    </row>
    <row r="15" spans="2:41" x14ac:dyDescent="0.2">
      <c r="B15" t="s">
        <v>267</v>
      </c>
    </row>
    <row r="16" spans="2:41" x14ac:dyDescent="0.2">
      <c r="B16" t="s">
        <v>11</v>
      </c>
    </row>
    <row r="18" spans="2:2" x14ac:dyDescent="0.2">
      <c r="B18"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O18"/>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200</v>
      </c>
      <c r="C9" s="21">
        <v>9.9493867044865333E-2</v>
      </c>
      <c r="D9" s="21">
        <v>0.1017431895996702</v>
      </c>
      <c r="E9" s="21">
        <v>4.2544003269252458E-2</v>
      </c>
      <c r="F9" s="21">
        <v>0.1499857422979253</v>
      </c>
      <c r="G9" s="21">
        <v>0.1032407875021233</v>
      </c>
      <c r="H9" s="21">
        <v>0.1127488616324074</v>
      </c>
      <c r="I9" s="21">
        <v>9.1305771220566212E-2</v>
      </c>
      <c r="K9" s="21">
        <v>0.1060515614328735</v>
      </c>
      <c r="L9" s="21">
        <v>9.434215966506572E-2</v>
      </c>
      <c r="N9" s="21">
        <v>0.21427806240843481</v>
      </c>
      <c r="O9" s="21">
        <v>4.1560845854167361E-2</v>
      </c>
      <c r="P9" s="21">
        <v>5.469282142052178E-2</v>
      </c>
      <c r="Q9" s="21">
        <v>8.7972434611167757E-2</v>
      </c>
      <c r="R9" s="21">
        <v>0.31599390673980932</v>
      </c>
      <c r="S9" s="21">
        <v>6.9717432200319382E-2</v>
      </c>
      <c r="T9" s="21">
        <v>0.17738711971313509</v>
      </c>
      <c r="U9" s="21">
        <v>3.5899767641422518E-2</v>
      </c>
      <c r="W9" s="21">
        <v>0.14034015882675391</v>
      </c>
      <c r="X9" s="21">
        <v>1.0088855374951321E-2</v>
      </c>
      <c r="Y9" s="21">
        <v>0</v>
      </c>
      <c r="Z9" s="21">
        <v>7.1662979687058037E-2</v>
      </c>
      <c r="AA9" s="21">
        <v>0.30220307689867648</v>
      </c>
      <c r="AB9" s="21">
        <v>5.3844138690689318E-2</v>
      </c>
      <c r="AC9" s="21">
        <v>3.8401388474394997E-2</v>
      </c>
      <c r="AD9" s="21">
        <v>0.12351592115721891</v>
      </c>
      <c r="AE9" s="21">
        <v>0.26186468891378101</v>
      </c>
      <c r="AG9" s="21">
        <v>9.2467299894998647E-2</v>
      </c>
      <c r="AH9" s="21">
        <v>5.9446120337702031E-2</v>
      </c>
      <c r="AI9" s="21">
        <v>0.13655292511902609</v>
      </c>
      <c r="AJ9" s="21">
        <v>8.9819694681899015E-2</v>
      </c>
      <c r="AK9" s="21">
        <v>7.8035513931411588E-2</v>
      </c>
      <c r="AL9" s="21">
        <v>0</v>
      </c>
      <c r="AM9" s="21">
        <v>0.21452459186923731</v>
      </c>
    </row>
    <row r="10" spans="2:41" ht="19" customHeight="1" x14ac:dyDescent="0.2">
      <c r="B10" s="23" t="s">
        <v>201</v>
      </c>
      <c r="C10" s="21">
        <v>0.1238044616469781</v>
      </c>
      <c r="D10" s="21">
        <v>0.23287973685943139</v>
      </c>
      <c r="E10" s="21">
        <v>0.1541851726337268</v>
      </c>
      <c r="F10" s="21">
        <v>0.16151836298871519</v>
      </c>
      <c r="G10" s="21">
        <v>2.1036455653923071E-2</v>
      </c>
      <c r="H10" s="21">
        <v>0.1215199525867358</v>
      </c>
      <c r="I10" s="21">
        <v>9.3490381159043276E-2</v>
      </c>
      <c r="K10" s="21">
        <v>0.1147348967092176</v>
      </c>
      <c r="L10" s="21">
        <v>0.12751715799470459</v>
      </c>
      <c r="N10" s="21">
        <v>0.1834104289033878</v>
      </c>
      <c r="O10" s="21">
        <v>7.3376071733602874E-2</v>
      </c>
      <c r="P10" s="21">
        <v>0.16394275377032469</v>
      </c>
      <c r="Q10" s="21">
        <v>0.13387172280540599</v>
      </c>
      <c r="R10" s="21">
        <v>0.23388684547894861</v>
      </c>
      <c r="S10" s="21">
        <v>0.10193712894016591</v>
      </c>
      <c r="T10" s="21">
        <v>0.20709960942824279</v>
      </c>
      <c r="U10" s="21">
        <v>9.6666888149562785E-2</v>
      </c>
      <c r="W10" s="21">
        <v>0.1163604190922263</v>
      </c>
      <c r="X10" s="21">
        <v>2.9166085027505451E-2</v>
      </c>
      <c r="Y10" s="21">
        <v>0.17851534609336131</v>
      </c>
      <c r="Z10" s="21">
        <v>3.3330197586408442E-2</v>
      </c>
      <c r="AA10" s="21">
        <v>0.230602692551308</v>
      </c>
      <c r="AB10" s="21">
        <v>0.1089925580647943</v>
      </c>
      <c r="AC10" s="21">
        <v>0.2253067512029204</v>
      </c>
      <c r="AD10" s="21">
        <v>0.1075910144190186</v>
      </c>
      <c r="AE10" s="21">
        <v>0.157530609980993</v>
      </c>
      <c r="AG10" s="21">
        <v>0.14063675385281699</v>
      </c>
      <c r="AH10" s="21">
        <v>0.16881434933322989</v>
      </c>
      <c r="AI10" s="21">
        <v>7.0555894932958177E-2</v>
      </c>
      <c r="AJ10" s="21">
        <v>6.4846672533460048E-2</v>
      </c>
      <c r="AK10" s="21">
        <v>0.1673196966831795</v>
      </c>
      <c r="AL10" s="21">
        <v>0.2230367668236205</v>
      </c>
      <c r="AM10" s="21">
        <v>0.1011850673061773</v>
      </c>
    </row>
    <row r="11" spans="2:41" ht="19" customHeight="1" x14ac:dyDescent="0.2">
      <c r="B11" s="23" t="s">
        <v>202</v>
      </c>
      <c r="C11" s="21">
        <v>0.23078642698956159</v>
      </c>
      <c r="D11" s="21">
        <v>0.20151537379572609</v>
      </c>
      <c r="E11" s="21">
        <v>0.20453061799811209</v>
      </c>
      <c r="F11" s="21">
        <v>0.18398244969179861</v>
      </c>
      <c r="G11" s="21">
        <v>0.36916065157228339</v>
      </c>
      <c r="H11" s="21">
        <v>0.25377850646023392</v>
      </c>
      <c r="I11" s="21">
        <v>0.19120524595934529</v>
      </c>
      <c r="K11" s="21">
        <v>0.26376972510397639</v>
      </c>
      <c r="L11" s="21">
        <v>0.20215894530188741</v>
      </c>
      <c r="N11" s="21">
        <v>0.18891447375594889</v>
      </c>
      <c r="O11" s="21">
        <v>0.22512504966788621</v>
      </c>
      <c r="P11" s="21">
        <v>0.17330148543800161</v>
      </c>
      <c r="Q11" s="21">
        <v>8.0913068299809474E-2</v>
      </c>
      <c r="R11" s="21">
        <v>0.15620293106710631</v>
      </c>
      <c r="S11" s="21">
        <v>0.22621830984720029</v>
      </c>
      <c r="T11" s="21">
        <v>0.28349226090058061</v>
      </c>
      <c r="U11" s="21">
        <v>0.36227459560605663</v>
      </c>
      <c r="W11" s="21">
        <v>0.24653145207909691</v>
      </c>
      <c r="X11" s="21">
        <v>0.1873170889168837</v>
      </c>
      <c r="Y11" s="21">
        <v>0.1606787473267943</v>
      </c>
      <c r="Z11" s="21">
        <v>0.32233720919685033</v>
      </c>
      <c r="AA11" s="21">
        <v>0.1705193819160814</v>
      </c>
      <c r="AB11" s="21">
        <v>0.20304500798540651</v>
      </c>
      <c r="AC11" s="21">
        <v>0.24702159670736859</v>
      </c>
      <c r="AD11" s="21">
        <v>0.3995772881960255</v>
      </c>
      <c r="AE11" s="21">
        <v>0.49825235310233851</v>
      </c>
      <c r="AG11" s="21">
        <v>0.22617140526861529</v>
      </c>
      <c r="AH11" s="21">
        <v>0.34689670643595177</v>
      </c>
      <c r="AI11" s="21">
        <v>0.1892276699665765</v>
      </c>
      <c r="AJ11" s="21">
        <v>0.14003699322963831</v>
      </c>
      <c r="AK11" s="21">
        <v>0.205133577988733</v>
      </c>
      <c r="AL11" s="21">
        <v>0</v>
      </c>
      <c r="AM11" s="21">
        <v>0.28948418579460278</v>
      </c>
    </row>
    <row r="12" spans="2:41" ht="19" customHeight="1" x14ac:dyDescent="0.2">
      <c r="B12" s="23" t="s">
        <v>165</v>
      </c>
      <c r="C12" s="21">
        <v>0.4181744861705467</v>
      </c>
      <c r="D12" s="21">
        <v>0.463861699745172</v>
      </c>
      <c r="E12" s="21">
        <v>0.46001615893053188</v>
      </c>
      <c r="F12" s="21">
        <v>0.38831783724072111</v>
      </c>
      <c r="G12" s="21">
        <v>0.3637371591711312</v>
      </c>
      <c r="H12" s="21">
        <v>0.33642147328289462</v>
      </c>
      <c r="I12" s="21">
        <v>0.47972632251884822</v>
      </c>
      <c r="K12" s="21">
        <v>0.35431499514268427</v>
      </c>
      <c r="L12" s="21">
        <v>0.47828620810097</v>
      </c>
      <c r="N12" s="21">
        <v>0.27580659525315743</v>
      </c>
      <c r="O12" s="21">
        <v>0.45394351146911799</v>
      </c>
      <c r="P12" s="21">
        <v>0.55017173459471491</v>
      </c>
      <c r="Q12" s="21">
        <v>0.60533809121525384</v>
      </c>
      <c r="R12" s="21">
        <v>0.18888950311517291</v>
      </c>
      <c r="S12" s="21">
        <v>0.48659201953036157</v>
      </c>
      <c r="T12" s="21">
        <v>0.33202100995804162</v>
      </c>
      <c r="U12" s="21">
        <v>0.40437336488337172</v>
      </c>
      <c r="W12" s="21">
        <v>0.43753662474417881</v>
      </c>
      <c r="X12" s="21">
        <v>0.47757836526868142</v>
      </c>
      <c r="Y12" s="21">
        <v>0.54955049996970751</v>
      </c>
      <c r="Z12" s="21">
        <v>0.49621806698104659</v>
      </c>
      <c r="AA12" s="21">
        <v>0.236857049911809</v>
      </c>
      <c r="AB12" s="21">
        <v>0.51138702610848741</v>
      </c>
      <c r="AC12" s="21">
        <v>0.41160012217962999</v>
      </c>
      <c r="AD12" s="21">
        <v>0.28356492502609099</v>
      </c>
      <c r="AE12" s="21">
        <v>8.2352348002887502E-2</v>
      </c>
      <c r="AG12" s="21">
        <v>0.39911796762741081</v>
      </c>
      <c r="AH12" s="21">
        <v>0.3111922432444873</v>
      </c>
      <c r="AI12" s="21">
        <v>0.50716143095266641</v>
      </c>
      <c r="AJ12" s="21">
        <v>0.56586025148866226</v>
      </c>
      <c r="AK12" s="21">
        <v>0.41724427753851351</v>
      </c>
      <c r="AL12" s="21">
        <v>0.42606137067182909</v>
      </c>
      <c r="AM12" s="21">
        <v>0.21566298079666271</v>
      </c>
    </row>
    <row r="13" spans="2:41" ht="19" customHeight="1" x14ac:dyDescent="0.2">
      <c r="B13" s="23" t="s">
        <v>166</v>
      </c>
      <c r="C13" s="21">
        <v>0.12774075814804811</v>
      </c>
      <c r="D13" s="21">
        <v>0</v>
      </c>
      <c r="E13" s="21">
        <v>0.138724047168377</v>
      </c>
      <c r="F13" s="21">
        <v>0.1161956077808397</v>
      </c>
      <c r="G13" s="21">
        <v>0.1428249461005392</v>
      </c>
      <c r="H13" s="21">
        <v>0.17553120603772851</v>
      </c>
      <c r="I13" s="21">
        <v>0.14427227914219701</v>
      </c>
      <c r="K13" s="21">
        <v>0.1611288216112482</v>
      </c>
      <c r="L13" s="21">
        <v>9.7695528937372364E-2</v>
      </c>
      <c r="N13" s="21">
        <v>0.137590439679071</v>
      </c>
      <c r="O13" s="21">
        <v>0.2059945212752255</v>
      </c>
      <c r="P13" s="21">
        <v>5.7891204776436993E-2</v>
      </c>
      <c r="Q13" s="21">
        <v>9.1904683068362664E-2</v>
      </c>
      <c r="R13" s="21">
        <v>0.1050268135989631</v>
      </c>
      <c r="S13" s="21">
        <v>0.11553510948195279</v>
      </c>
      <c r="T13" s="21">
        <v>0</v>
      </c>
      <c r="U13" s="21">
        <v>0.1007853837195866</v>
      </c>
      <c r="W13" s="21">
        <v>5.9231345257744233E-2</v>
      </c>
      <c r="X13" s="21">
        <v>0.29584960541197808</v>
      </c>
      <c r="Y13" s="21">
        <v>0.11125540661013709</v>
      </c>
      <c r="Z13" s="21">
        <v>7.6451546548636437E-2</v>
      </c>
      <c r="AA13" s="21">
        <v>5.9817798722125053E-2</v>
      </c>
      <c r="AB13" s="21">
        <v>0.1227312691506227</v>
      </c>
      <c r="AC13" s="21">
        <v>7.7670141435685749E-2</v>
      </c>
      <c r="AD13" s="21">
        <v>8.5750851201646106E-2</v>
      </c>
      <c r="AE13" s="21">
        <v>0</v>
      </c>
      <c r="AG13" s="21">
        <v>0.14160657335615831</v>
      </c>
      <c r="AH13" s="21">
        <v>0.1136505806486289</v>
      </c>
      <c r="AI13" s="21">
        <v>9.6502079028772822E-2</v>
      </c>
      <c r="AJ13" s="21">
        <v>0.13943638806634029</v>
      </c>
      <c r="AK13" s="21">
        <v>0.13226693385816229</v>
      </c>
      <c r="AL13" s="21">
        <v>0.35090186250455041</v>
      </c>
      <c r="AM13" s="21">
        <v>0.17914317423331991</v>
      </c>
    </row>
    <row r="15" spans="2:41" x14ac:dyDescent="0.2">
      <c r="B15" t="s">
        <v>267</v>
      </c>
    </row>
    <row r="16" spans="2:41" x14ac:dyDescent="0.2">
      <c r="B16" t="s">
        <v>11</v>
      </c>
    </row>
    <row r="18" spans="2:2" x14ac:dyDescent="0.2">
      <c r="B18"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J18"/>
  <sheetViews>
    <sheetView showGridLines="0" workbookViewId="0"/>
  </sheetViews>
  <sheetFormatPr baseColWidth="10" defaultColWidth="8.83203125" defaultRowHeight="15" x14ac:dyDescent="0.2"/>
  <cols>
    <col min="1" max="1" width="5" customWidth="1"/>
    <col min="2" max="2" width="25" customWidth="1"/>
    <col min="3" max="10" width="20" customWidth="1"/>
  </cols>
  <sheetData>
    <row r="2" spans="2:10" ht="40" customHeight="1" x14ac:dyDescent="0.2">
      <c r="D2" s="22" t="s">
        <v>286</v>
      </c>
    </row>
    <row r="6" spans="2:10" ht="50" customHeight="1" x14ac:dyDescent="0.2">
      <c r="C6" s="24" t="s">
        <v>278</v>
      </c>
      <c r="D6" s="24" t="s">
        <v>279</v>
      </c>
      <c r="E6" s="24" t="s">
        <v>280</v>
      </c>
      <c r="F6" s="24" t="s">
        <v>281</v>
      </c>
      <c r="G6" s="24" t="s">
        <v>282</v>
      </c>
      <c r="H6" s="24" t="s">
        <v>283</v>
      </c>
      <c r="I6" s="24" t="s">
        <v>284</v>
      </c>
      <c r="J6" s="24" t="s">
        <v>285</v>
      </c>
    </row>
    <row r="7" spans="2:10" ht="16" x14ac:dyDescent="0.2">
      <c r="B7" s="23" t="s">
        <v>200</v>
      </c>
      <c r="C7" s="21">
        <v>0.21197690358696619</v>
      </c>
      <c r="D7" s="21">
        <v>0.20130394598179319</v>
      </c>
      <c r="E7" s="21">
        <v>0.14230270294541891</v>
      </c>
      <c r="F7" s="21">
        <v>0.17989755596515231</v>
      </c>
      <c r="G7" s="21">
        <v>0.17427560094972619</v>
      </c>
      <c r="H7" s="21">
        <v>0.21794033124990569</v>
      </c>
      <c r="I7" s="21">
        <v>0.20701273785810539</v>
      </c>
      <c r="J7" s="21">
        <v>0.1319617513901109</v>
      </c>
    </row>
    <row r="8" spans="2:10" ht="16" x14ac:dyDescent="0.2">
      <c r="B8" s="23" t="s">
        <v>201</v>
      </c>
      <c r="C8" s="21">
        <v>0.20481151117898971</v>
      </c>
      <c r="D8" s="21">
        <v>0.19877081476649991</v>
      </c>
      <c r="E8" s="21">
        <v>0.20801917633897249</v>
      </c>
      <c r="F8" s="21">
        <v>0.16328587363706029</v>
      </c>
      <c r="G8" s="21">
        <v>0.27340636990883233</v>
      </c>
      <c r="H8" s="21">
        <v>0.21586423572326069</v>
      </c>
      <c r="I8" s="21">
        <v>0.2184054088287477</v>
      </c>
      <c r="J8" s="21">
        <v>0.1050291339970378</v>
      </c>
    </row>
    <row r="9" spans="2:10" ht="16" x14ac:dyDescent="0.2">
      <c r="B9" s="23" t="s">
        <v>202</v>
      </c>
      <c r="C9" s="21">
        <v>0.22712370643561161</v>
      </c>
      <c r="D9" s="21">
        <v>0.26995257753179408</v>
      </c>
      <c r="E9" s="21">
        <v>0.25350396166361322</v>
      </c>
      <c r="F9" s="21">
        <v>0.25302641209919119</v>
      </c>
      <c r="G9" s="21">
        <v>0.4005538717922405</v>
      </c>
      <c r="H9" s="21">
        <v>0.25069011722910062</v>
      </c>
      <c r="I9" s="21">
        <v>0.21113975540456931</v>
      </c>
      <c r="J9" s="21">
        <v>0.23350034123195201</v>
      </c>
    </row>
    <row r="10" spans="2:10" ht="16" x14ac:dyDescent="0.2">
      <c r="B10" s="23" t="s">
        <v>165</v>
      </c>
      <c r="C10" s="21">
        <v>0.273290090314951</v>
      </c>
      <c r="D10" s="21">
        <v>0.25354201617552408</v>
      </c>
      <c r="E10" s="21">
        <v>0.27217576754530259</v>
      </c>
      <c r="F10" s="21">
        <v>0.29885588586552669</v>
      </c>
      <c r="G10" s="21">
        <v>0.12708582156502821</v>
      </c>
      <c r="H10" s="21">
        <v>0.22809093546682391</v>
      </c>
      <c r="I10" s="21">
        <v>0.27040151934106049</v>
      </c>
      <c r="J10" s="21">
        <v>0.31398238626779312</v>
      </c>
    </row>
    <row r="11" spans="2:10" ht="16" x14ac:dyDescent="0.2">
      <c r="B11" s="23" t="s">
        <v>166</v>
      </c>
      <c r="C11" s="21">
        <v>8.2797788483481377E-2</v>
      </c>
      <c r="D11" s="21">
        <v>7.6430645544388442E-2</v>
      </c>
      <c r="E11" s="21">
        <v>0.1239983915066927</v>
      </c>
      <c r="F11" s="21">
        <v>0.10493427243306939</v>
      </c>
      <c r="G11" s="21">
        <v>2.4678335784172809E-2</v>
      </c>
      <c r="H11" s="21">
        <v>8.7414380330909008E-2</v>
      </c>
      <c r="I11" s="21">
        <v>9.3040578567516907E-2</v>
      </c>
      <c r="J11" s="21">
        <v>0.21552638711310629</v>
      </c>
    </row>
    <row r="14" spans="2:10" x14ac:dyDescent="0.2">
      <c r="B14" t="s">
        <v>267</v>
      </c>
    </row>
    <row r="15" spans="2:10" x14ac:dyDescent="0.2">
      <c r="B15" t="s">
        <v>11</v>
      </c>
    </row>
    <row r="18" spans="2:2" x14ac:dyDescent="0.2">
      <c r="B18" t="str">
        <f>HYPERLINK("#Contents!A1", "Return to Contents")</f>
        <v>Return to Contents</v>
      </c>
    </row>
  </sheetData>
  <pageMargins left="0.75" right="0.75" top="1" bottom="1" header="0.5" footer="0.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O18"/>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200</v>
      </c>
      <c r="C9" s="21">
        <v>0.21197690358696619</v>
      </c>
      <c r="D9" s="21">
        <v>5.0260594486534312E-2</v>
      </c>
      <c r="E9" s="21">
        <v>5.1252178647395022E-2</v>
      </c>
      <c r="F9" s="21">
        <v>0.1157666939302477</v>
      </c>
      <c r="G9" s="21">
        <v>0.26641587450280207</v>
      </c>
      <c r="H9" s="21">
        <v>0.2473140900895148</v>
      </c>
      <c r="I9" s="21">
        <v>0.40991761220210399</v>
      </c>
      <c r="K9" s="21">
        <v>0.2593002173884183</v>
      </c>
      <c r="L9" s="21">
        <v>0.16970307355369069</v>
      </c>
      <c r="N9" s="21">
        <v>0.57619597059825678</v>
      </c>
      <c r="O9" s="21">
        <v>0.19577476026704951</v>
      </c>
      <c r="P9" s="21">
        <v>0.40043542190655829</v>
      </c>
      <c r="Q9" s="21">
        <v>0.1629806707511175</v>
      </c>
      <c r="R9" s="21">
        <v>0.4456763255424423</v>
      </c>
      <c r="S9" s="21">
        <v>3.454754054378488E-2</v>
      </c>
      <c r="T9" s="21">
        <v>0.17738711971313509</v>
      </c>
      <c r="U9" s="21">
        <v>0.13448331523733431</v>
      </c>
      <c r="W9" s="21">
        <v>0.67212502701565946</v>
      </c>
      <c r="X9" s="21">
        <v>0.18354567526823889</v>
      </c>
      <c r="Y9" s="21">
        <v>0.21995086436476771</v>
      </c>
      <c r="Z9" s="21">
        <v>3.4038839787521327E-2</v>
      </c>
      <c r="AA9" s="21">
        <v>0.44003868027731807</v>
      </c>
      <c r="AB9" s="21">
        <v>2.035614949346547E-2</v>
      </c>
      <c r="AC9" s="21">
        <v>0.14375507251142619</v>
      </c>
      <c r="AD9" s="21">
        <v>0.14095305196729929</v>
      </c>
      <c r="AE9" s="21">
        <v>0.6628125861455928</v>
      </c>
      <c r="AG9" s="21">
        <v>0.16931931497504721</v>
      </c>
      <c r="AH9" s="21">
        <v>0.21458893050554501</v>
      </c>
      <c r="AI9" s="21">
        <v>0.28181140743566718</v>
      </c>
      <c r="AJ9" s="21">
        <v>0.26475390408315141</v>
      </c>
      <c r="AK9" s="21">
        <v>0.1211636090087904</v>
      </c>
      <c r="AL9" s="21">
        <v>0</v>
      </c>
      <c r="AM9" s="21">
        <v>0.24996820585090929</v>
      </c>
    </row>
    <row r="10" spans="2:41" ht="19" customHeight="1" x14ac:dyDescent="0.2">
      <c r="B10" s="23" t="s">
        <v>201</v>
      </c>
      <c r="C10" s="21">
        <v>0.20481151117898971</v>
      </c>
      <c r="D10" s="21">
        <v>0.41840940858344322</v>
      </c>
      <c r="E10" s="21">
        <v>0.22317107232485911</v>
      </c>
      <c r="F10" s="21">
        <v>0.14146878289008649</v>
      </c>
      <c r="G10" s="21">
        <v>0.1052906207793472</v>
      </c>
      <c r="H10" s="21">
        <v>0.17898118167510491</v>
      </c>
      <c r="I10" s="21">
        <v>0.22184094465717299</v>
      </c>
      <c r="K10" s="21">
        <v>0.19872126822002359</v>
      </c>
      <c r="L10" s="21">
        <v>0.21258961753221881</v>
      </c>
      <c r="N10" s="21">
        <v>6.4307194209451149E-2</v>
      </c>
      <c r="O10" s="21">
        <v>0.28819984555889638</v>
      </c>
      <c r="P10" s="21">
        <v>0.37924507743023128</v>
      </c>
      <c r="Q10" s="21">
        <v>7.1075987682754874E-2</v>
      </c>
      <c r="R10" s="21">
        <v>0.25267715807787278</v>
      </c>
      <c r="S10" s="21">
        <v>8.4467660591880434E-2</v>
      </c>
      <c r="T10" s="21">
        <v>0.36295799514107657</v>
      </c>
      <c r="U10" s="21">
        <v>0.2513133322534995</v>
      </c>
      <c r="W10" s="21">
        <v>0.154464595219411</v>
      </c>
      <c r="X10" s="21">
        <v>0.23795878480246821</v>
      </c>
      <c r="Y10" s="21">
        <v>0.36601754059568831</v>
      </c>
      <c r="Z10" s="21">
        <v>0.1002882436949052</v>
      </c>
      <c r="AA10" s="21">
        <v>0.2315111654139666</v>
      </c>
      <c r="AB10" s="21">
        <v>7.8970125759493803E-2</v>
      </c>
      <c r="AC10" s="21">
        <v>0.2840273268392105</v>
      </c>
      <c r="AD10" s="21">
        <v>0.36863564716669428</v>
      </c>
      <c r="AE10" s="21">
        <v>0.33718741385440731</v>
      </c>
      <c r="AG10" s="21">
        <v>0.20064397321782809</v>
      </c>
      <c r="AH10" s="21">
        <v>0.2222391242490348</v>
      </c>
      <c r="AI10" s="21">
        <v>0.16061177046129441</v>
      </c>
      <c r="AJ10" s="21">
        <v>0.15664560039449121</v>
      </c>
      <c r="AK10" s="21">
        <v>0.30107012156106983</v>
      </c>
      <c r="AL10" s="21">
        <v>0.35090186250455041</v>
      </c>
      <c r="AM10" s="21">
        <v>0.118296087394927</v>
      </c>
    </row>
    <row r="11" spans="2:41" ht="19" customHeight="1" x14ac:dyDescent="0.2">
      <c r="B11" s="23" t="s">
        <v>202</v>
      </c>
      <c r="C11" s="21">
        <v>0.22712370643561161</v>
      </c>
      <c r="D11" s="21">
        <v>0.30448056402199808</v>
      </c>
      <c r="E11" s="21">
        <v>0.26877771114099552</v>
      </c>
      <c r="F11" s="21">
        <v>0.31980701517457177</v>
      </c>
      <c r="G11" s="21">
        <v>0.19937925076261201</v>
      </c>
      <c r="H11" s="21">
        <v>0.23645998947778099</v>
      </c>
      <c r="I11" s="21">
        <v>0.1072977517845342</v>
      </c>
      <c r="K11" s="21">
        <v>0.1970594365665948</v>
      </c>
      <c r="L11" s="21">
        <v>0.25359714413341361</v>
      </c>
      <c r="N11" s="21">
        <v>0.2093235153454254</v>
      </c>
      <c r="O11" s="21">
        <v>0.25446479751239492</v>
      </c>
      <c r="P11" s="21">
        <v>9.4990955530434254E-2</v>
      </c>
      <c r="Q11" s="21">
        <v>0.2375127196970572</v>
      </c>
      <c r="R11" s="21">
        <v>0.25959196830914433</v>
      </c>
      <c r="S11" s="21">
        <v>0.18866410100002179</v>
      </c>
      <c r="T11" s="21">
        <v>0.30866689681155868</v>
      </c>
      <c r="U11" s="21">
        <v>0.27839638279568441</v>
      </c>
      <c r="W11" s="21">
        <v>9.7884404374574824E-2</v>
      </c>
      <c r="X11" s="21">
        <v>0.22719410900475639</v>
      </c>
      <c r="Y11" s="21">
        <v>0.1055221982040852</v>
      </c>
      <c r="Z11" s="21">
        <v>0.1272604358301187</v>
      </c>
      <c r="AA11" s="21">
        <v>0.24632875311766811</v>
      </c>
      <c r="AB11" s="21">
        <v>0.21899796355884071</v>
      </c>
      <c r="AC11" s="21">
        <v>0.42487345489005651</v>
      </c>
      <c r="AD11" s="21">
        <v>0.32474688565054172</v>
      </c>
      <c r="AE11" s="21">
        <v>0</v>
      </c>
      <c r="AG11" s="21">
        <v>0.27336924990649247</v>
      </c>
      <c r="AH11" s="21">
        <v>0.30540170099182529</v>
      </c>
      <c r="AI11" s="21">
        <v>0.18755539715108149</v>
      </c>
      <c r="AJ11" s="21">
        <v>0.16936648193679871</v>
      </c>
      <c r="AK11" s="21">
        <v>0.2089912716229422</v>
      </c>
      <c r="AL11" s="21">
        <v>0.2230367668236205</v>
      </c>
      <c r="AM11" s="21">
        <v>0.1628549246862056</v>
      </c>
    </row>
    <row r="12" spans="2:41" ht="19" customHeight="1" x14ac:dyDescent="0.2">
      <c r="B12" s="23" t="s">
        <v>165</v>
      </c>
      <c r="C12" s="21">
        <v>0.273290090314951</v>
      </c>
      <c r="D12" s="21">
        <v>0.15139839490317891</v>
      </c>
      <c r="E12" s="21">
        <v>0.3869721223167607</v>
      </c>
      <c r="F12" s="21">
        <v>0.3186868858574442</v>
      </c>
      <c r="G12" s="21">
        <v>0.30447614545598661</v>
      </c>
      <c r="H12" s="21">
        <v>0.2827246934830448</v>
      </c>
      <c r="I12" s="21">
        <v>0.1887816793260047</v>
      </c>
      <c r="K12" s="21">
        <v>0.27322398832387051</v>
      </c>
      <c r="L12" s="21">
        <v>0.27005946546923698</v>
      </c>
      <c r="N12" s="21">
        <v>0.12782082940021461</v>
      </c>
      <c r="O12" s="21">
        <v>0.18675259563061589</v>
      </c>
      <c r="P12" s="21">
        <v>0.12532854513277611</v>
      </c>
      <c r="Q12" s="21">
        <v>0.52843062186907019</v>
      </c>
      <c r="R12" s="21">
        <v>3.1640594418439909E-2</v>
      </c>
      <c r="S12" s="21">
        <v>0.52051825852521771</v>
      </c>
      <c r="T12" s="21">
        <v>9.9372595928822402E-2</v>
      </c>
      <c r="U12" s="21">
        <v>0.2671687721441493</v>
      </c>
      <c r="W12" s="21">
        <v>7.5525973390354828E-2</v>
      </c>
      <c r="X12" s="21">
        <v>0.27242209145143947</v>
      </c>
      <c r="Y12" s="21">
        <v>0.30850939683545892</v>
      </c>
      <c r="Z12" s="21">
        <v>0.49952900878501688</v>
      </c>
      <c r="AA12" s="21">
        <v>6.9368249733602116E-2</v>
      </c>
      <c r="AB12" s="21">
        <v>0.498534901209295</v>
      </c>
      <c r="AC12" s="21">
        <v>0.1226287178085483</v>
      </c>
      <c r="AD12" s="21">
        <v>0.16566441521546471</v>
      </c>
      <c r="AE12" s="21">
        <v>0</v>
      </c>
      <c r="AG12" s="21">
        <v>0.30308348059280599</v>
      </c>
      <c r="AH12" s="21">
        <v>0.17850324020496339</v>
      </c>
      <c r="AI12" s="21">
        <v>0.28365641131235919</v>
      </c>
      <c r="AJ12" s="21">
        <v>0.35276834879043167</v>
      </c>
      <c r="AK12" s="21">
        <v>0.25377119983294949</v>
      </c>
      <c r="AL12" s="21">
        <v>0</v>
      </c>
      <c r="AM12" s="21">
        <v>0.38385703141632882</v>
      </c>
    </row>
    <row r="13" spans="2:41" ht="19" customHeight="1" x14ac:dyDescent="0.2">
      <c r="B13" s="23" t="s">
        <v>166</v>
      </c>
      <c r="C13" s="21">
        <v>8.2797788483481377E-2</v>
      </c>
      <c r="D13" s="21">
        <v>7.5451038004845428E-2</v>
      </c>
      <c r="E13" s="21">
        <v>6.9826915569990142E-2</v>
      </c>
      <c r="F13" s="21">
        <v>0.10427062214764971</v>
      </c>
      <c r="G13" s="21">
        <v>0.1244381084992522</v>
      </c>
      <c r="H13" s="21">
        <v>5.4520045274554667E-2</v>
      </c>
      <c r="I13" s="21">
        <v>7.2162012030184033E-2</v>
      </c>
      <c r="K13" s="21">
        <v>7.1695089501092574E-2</v>
      </c>
      <c r="L13" s="21">
        <v>9.4050699311439917E-2</v>
      </c>
      <c r="N13" s="21">
        <v>2.2352490446651961E-2</v>
      </c>
      <c r="O13" s="21">
        <v>7.4808001031043153E-2</v>
      </c>
      <c r="P13" s="21">
        <v>0</v>
      </c>
      <c r="Q13" s="21">
        <v>0</v>
      </c>
      <c r="R13" s="21">
        <v>1.041395365210071E-2</v>
      </c>
      <c r="S13" s="21">
        <v>0.1718024393390952</v>
      </c>
      <c r="T13" s="21">
        <v>5.1615392405407211E-2</v>
      </c>
      <c r="U13" s="21">
        <v>6.8638197569332482E-2</v>
      </c>
      <c r="W13" s="21">
        <v>0</v>
      </c>
      <c r="X13" s="21">
        <v>7.8879339473096999E-2</v>
      </c>
      <c r="Y13" s="21">
        <v>0</v>
      </c>
      <c r="Z13" s="21">
        <v>0.23888347190243789</v>
      </c>
      <c r="AA13" s="21">
        <v>1.275315145744493E-2</v>
      </c>
      <c r="AB13" s="21">
        <v>0.1831408599789052</v>
      </c>
      <c r="AC13" s="21">
        <v>2.4715427950758411E-2</v>
      </c>
      <c r="AD13" s="21">
        <v>0</v>
      </c>
      <c r="AE13" s="21">
        <v>0</v>
      </c>
      <c r="AG13" s="21">
        <v>5.3583981307826052E-2</v>
      </c>
      <c r="AH13" s="21">
        <v>7.9267004048631448E-2</v>
      </c>
      <c r="AI13" s="21">
        <v>8.6365013639597629E-2</v>
      </c>
      <c r="AJ13" s="21">
        <v>5.6465664795127019E-2</v>
      </c>
      <c r="AK13" s="21">
        <v>0.11500379797424801</v>
      </c>
      <c r="AL13" s="21">
        <v>0.42606137067182909</v>
      </c>
      <c r="AM13" s="21">
        <v>8.5023750651629121E-2</v>
      </c>
    </row>
    <row r="15" spans="2:41" x14ac:dyDescent="0.2">
      <c r="B15" t="s">
        <v>267</v>
      </c>
    </row>
    <row r="16" spans="2:41" x14ac:dyDescent="0.2">
      <c r="B16" t="s">
        <v>11</v>
      </c>
    </row>
    <row r="18" spans="2:2" x14ac:dyDescent="0.2">
      <c r="B18"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O18"/>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200</v>
      </c>
      <c r="C9" s="21">
        <v>0.20130394598179319</v>
      </c>
      <c r="D9" s="21">
        <v>5.0260594486534312E-2</v>
      </c>
      <c r="E9" s="21">
        <v>8.2384372946376863E-2</v>
      </c>
      <c r="F9" s="21">
        <v>0.1010244515732862</v>
      </c>
      <c r="G9" s="21">
        <v>0.24738083078174469</v>
      </c>
      <c r="H9" s="21">
        <v>0.1808470248938156</v>
      </c>
      <c r="I9" s="21">
        <v>0.41081662671725688</v>
      </c>
      <c r="K9" s="21">
        <v>0.2357410914314452</v>
      </c>
      <c r="L9" s="21">
        <v>0.17101519432120621</v>
      </c>
      <c r="N9" s="21">
        <v>0.5201357243523701</v>
      </c>
      <c r="O9" s="21">
        <v>0.21246008558525559</v>
      </c>
      <c r="P9" s="21">
        <v>0.35143142827954998</v>
      </c>
      <c r="Q9" s="21">
        <v>0.1629806707511175</v>
      </c>
      <c r="R9" s="21">
        <v>0.30944769083158702</v>
      </c>
      <c r="S9" s="21">
        <v>3.5893124391462611E-2</v>
      </c>
      <c r="T9" s="21">
        <v>0.17738711971313509</v>
      </c>
      <c r="U9" s="21">
        <v>0.1806398185456933</v>
      </c>
      <c r="W9" s="21">
        <v>0.51798666957682404</v>
      </c>
      <c r="X9" s="21">
        <v>0.1475240479593973</v>
      </c>
      <c r="Y9" s="21">
        <v>0.20896185567593839</v>
      </c>
      <c r="Z9" s="21">
        <v>3.4038839787521327E-2</v>
      </c>
      <c r="AA9" s="21">
        <v>0.39792975507213729</v>
      </c>
      <c r="AB9" s="21">
        <v>3.0798958248365541E-2</v>
      </c>
      <c r="AC9" s="21">
        <v>0.26244280592572988</v>
      </c>
      <c r="AD9" s="21">
        <v>0.15676162126561119</v>
      </c>
      <c r="AE9" s="21">
        <v>0.6628125861455928</v>
      </c>
      <c r="AG9" s="21">
        <v>0.15568724224158251</v>
      </c>
      <c r="AH9" s="21">
        <v>0.20903398919397281</v>
      </c>
      <c r="AI9" s="21">
        <v>0.2433276312157247</v>
      </c>
      <c r="AJ9" s="21">
        <v>0.23303256851696291</v>
      </c>
      <c r="AK9" s="21">
        <v>0.13712659538179989</v>
      </c>
      <c r="AL9" s="21">
        <v>0</v>
      </c>
      <c r="AM9" s="21">
        <v>0.28746270527961132</v>
      </c>
    </row>
    <row r="10" spans="2:41" ht="19" customHeight="1" x14ac:dyDescent="0.2">
      <c r="B10" s="23" t="s">
        <v>201</v>
      </c>
      <c r="C10" s="21">
        <v>0.19877081476649991</v>
      </c>
      <c r="D10" s="21">
        <v>0.29574071312604</v>
      </c>
      <c r="E10" s="21">
        <v>0.14497693530724351</v>
      </c>
      <c r="F10" s="21">
        <v>0.1948023029316564</v>
      </c>
      <c r="G10" s="21">
        <v>0.1150507136727234</v>
      </c>
      <c r="H10" s="21">
        <v>0.23431870449460751</v>
      </c>
      <c r="I10" s="21">
        <v>0.22579962865702849</v>
      </c>
      <c r="K10" s="21">
        <v>0.18618226835528151</v>
      </c>
      <c r="L10" s="21">
        <v>0.2065408632688247</v>
      </c>
      <c r="N10" s="21">
        <v>0.16606353432406321</v>
      </c>
      <c r="O10" s="21">
        <v>0.28479317158845352</v>
      </c>
      <c r="P10" s="21">
        <v>0.240317164779391</v>
      </c>
      <c r="Q10" s="21">
        <v>0</v>
      </c>
      <c r="R10" s="21">
        <v>0.35496196854250489</v>
      </c>
      <c r="S10" s="21">
        <v>0.12257760002204091</v>
      </c>
      <c r="T10" s="21">
        <v>0.13135465679914679</v>
      </c>
      <c r="U10" s="21">
        <v>0.14665490403675119</v>
      </c>
      <c r="W10" s="21">
        <v>0.2381822085808637</v>
      </c>
      <c r="X10" s="21">
        <v>0.32836487709062051</v>
      </c>
      <c r="Y10" s="21">
        <v>0.1895043547821906</v>
      </c>
      <c r="Z10" s="21">
        <v>0.1114611010880886</v>
      </c>
      <c r="AA10" s="21">
        <v>0.27365984287483658</v>
      </c>
      <c r="AB10" s="21">
        <v>8.7628622808911483E-2</v>
      </c>
      <c r="AC10" s="21">
        <v>0.14612191966054369</v>
      </c>
      <c r="AD10" s="21">
        <v>0.2056769024609072</v>
      </c>
      <c r="AE10" s="21">
        <v>0.17965680387341429</v>
      </c>
      <c r="AG10" s="21">
        <v>0.2005926313478546</v>
      </c>
      <c r="AH10" s="21">
        <v>0.22776424867685</v>
      </c>
      <c r="AI10" s="21">
        <v>0.18018088070691191</v>
      </c>
      <c r="AJ10" s="21">
        <v>0.11501063204887579</v>
      </c>
      <c r="AK10" s="21">
        <v>0.25579196371926322</v>
      </c>
      <c r="AL10" s="21">
        <v>0</v>
      </c>
      <c r="AM10" s="21">
        <v>0.19610192167754281</v>
      </c>
    </row>
    <row r="11" spans="2:41" ht="19" customHeight="1" x14ac:dyDescent="0.2">
      <c r="B11" s="23" t="s">
        <v>202</v>
      </c>
      <c r="C11" s="21">
        <v>0.26995257753179408</v>
      </c>
      <c r="D11" s="21">
        <v>0.36584946025228032</v>
      </c>
      <c r="E11" s="21">
        <v>0.38730235263024432</v>
      </c>
      <c r="F11" s="21">
        <v>0.25768901998391902</v>
      </c>
      <c r="G11" s="21">
        <v>0.28979972164761431</v>
      </c>
      <c r="H11" s="21">
        <v>0.30015438541594658</v>
      </c>
      <c r="I11" s="21">
        <v>0.11821549844629869</v>
      </c>
      <c r="K11" s="21">
        <v>0.27076550012985939</v>
      </c>
      <c r="L11" s="21">
        <v>0.27190876844308742</v>
      </c>
      <c r="N11" s="21">
        <v>0.19339084104245249</v>
      </c>
      <c r="O11" s="21">
        <v>0.26233288547146022</v>
      </c>
      <c r="P11" s="21">
        <v>0.26860483975088628</v>
      </c>
      <c r="Q11" s="21">
        <v>0.24956416971935619</v>
      </c>
      <c r="R11" s="21">
        <v>0.32180836409995561</v>
      </c>
      <c r="S11" s="21">
        <v>0.22066392863116521</v>
      </c>
      <c r="T11" s="21">
        <v>0.30866689681155868</v>
      </c>
      <c r="U11" s="21">
        <v>0.38444382262660381</v>
      </c>
      <c r="W11" s="21">
        <v>0.1499017861074706</v>
      </c>
      <c r="X11" s="21">
        <v>0.2214941606241343</v>
      </c>
      <c r="Y11" s="21">
        <v>0.29302439270641228</v>
      </c>
      <c r="Z11" s="21">
        <v>0.200322508936668</v>
      </c>
      <c r="AA11" s="21">
        <v>0.24177612182571209</v>
      </c>
      <c r="AB11" s="21">
        <v>0.27082025681788569</v>
      </c>
      <c r="AC11" s="21">
        <v>0.39249738887334001</v>
      </c>
      <c r="AD11" s="21">
        <v>0.46339692203540328</v>
      </c>
      <c r="AE11" s="21">
        <v>0.157530609980993</v>
      </c>
      <c r="AG11" s="21">
        <v>0.27938806709027719</v>
      </c>
      <c r="AH11" s="21">
        <v>0.33683926067193531</v>
      </c>
      <c r="AI11" s="21">
        <v>0.24737331455316819</v>
      </c>
      <c r="AJ11" s="21">
        <v>0.23703022144033539</v>
      </c>
      <c r="AK11" s="21">
        <v>0.22334497138790629</v>
      </c>
      <c r="AL11" s="21">
        <v>1</v>
      </c>
      <c r="AM11" s="21">
        <v>0.23295445241978521</v>
      </c>
    </row>
    <row r="12" spans="2:41" ht="19" customHeight="1" x14ac:dyDescent="0.2">
      <c r="B12" s="23" t="s">
        <v>165</v>
      </c>
      <c r="C12" s="21">
        <v>0.25354201617552408</v>
      </c>
      <c r="D12" s="21">
        <v>0.21269819413029989</v>
      </c>
      <c r="E12" s="21">
        <v>0.28757557846993242</v>
      </c>
      <c r="F12" s="21">
        <v>0.36490342447011842</v>
      </c>
      <c r="G12" s="21">
        <v>0.238855348994156</v>
      </c>
      <c r="H12" s="21">
        <v>0.22640171355695629</v>
      </c>
      <c r="I12" s="21">
        <v>0.19589236039986779</v>
      </c>
      <c r="K12" s="21">
        <v>0.24908141640552789</v>
      </c>
      <c r="L12" s="21">
        <v>0.25625466728637503</v>
      </c>
      <c r="N12" s="21">
        <v>0.1204099002811142</v>
      </c>
      <c r="O12" s="21">
        <v>0.21698201774879461</v>
      </c>
      <c r="P12" s="21">
        <v>0.1099018241363966</v>
      </c>
      <c r="Q12" s="21">
        <v>0.52465942440687485</v>
      </c>
      <c r="R12" s="21">
        <v>1.3781976525952609E-2</v>
      </c>
      <c r="S12" s="21">
        <v>0.42155513305804571</v>
      </c>
      <c r="T12" s="21">
        <v>0.33097593427075223</v>
      </c>
      <c r="U12" s="21">
        <v>0.2319804329971232</v>
      </c>
      <c r="W12" s="21">
        <v>9.3929335734841662E-2</v>
      </c>
      <c r="X12" s="21">
        <v>0.246759001815786</v>
      </c>
      <c r="Y12" s="21">
        <v>0.30850939683545892</v>
      </c>
      <c r="Z12" s="21">
        <v>0.50395108471541661</v>
      </c>
      <c r="AA12" s="21">
        <v>6.8449736298223443E-2</v>
      </c>
      <c r="AB12" s="21">
        <v>0.41675834478094292</v>
      </c>
      <c r="AC12" s="21">
        <v>0.17422245758962779</v>
      </c>
      <c r="AD12" s="21">
        <v>0.17416455423807831</v>
      </c>
      <c r="AE12" s="21">
        <v>0</v>
      </c>
      <c r="AG12" s="21">
        <v>0.27116520846432579</v>
      </c>
      <c r="AH12" s="21">
        <v>0.1763767494508755</v>
      </c>
      <c r="AI12" s="21">
        <v>0.2371078824234191</v>
      </c>
      <c r="AJ12" s="21">
        <v>0.37218867374950121</v>
      </c>
      <c r="AK12" s="21">
        <v>0.27968715259437188</v>
      </c>
      <c r="AL12" s="21">
        <v>0</v>
      </c>
      <c r="AM12" s="21">
        <v>0.21388098487781851</v>
      </c>
    </row>
    <row r="13" spans="2:41" ht="19" customHeight="1" x14ac:dyDescent="0.2">
      <c r="B13" s="23" t="s">
        <v>166</v>
      </c>
      <c r="C13" s="21">
        <v>7.6430645544388442E-2</v>
      </c>
      <c r="D13" s="21">
        <v>7.5451038004845428E-2</v>
      </c>
      <c r="E13" s="21">
        <v>9.7760760646203509E-2</v>
      </c>
      <c r="F13" s="21">
        <v>8.1580801041019876E-2</v>
      </c>
      <c r="G13" s="21">
        <v>0.10891338490376171</v>
      </c>
      <c r="H13" s="21">
        <v>5.8278171638674152E-2</v>
      </c>
      <c r="I13" s="21">
        <v>4.9275885779548147E-2</v>
      </c>
      <c r="K13" s="21">
        <v>5.8229723677885863E-2</v>
      </c>
      <c r="L13" s="21">
        <v>9.4280506680506693E-2</v>
      </c>
      <c r="N13" s="21">
        <v>0</v>
      </c>
      <c r="O13" s="21">
        <v>2.3431839606035971E-2</v>
      </c>
      <c r="P13" s="21">
        <v>2.9744743053776099E-2</v>
      </c>
      <c r="Q13" s="21">
        <v>6.2795735122651172E-2</v>
      </c>
      <c r="R13" s="21">
        <v>0</v>
      </c>
      <c r="S13" s="21">
        <v>0.19931021389728559</v>
      </c>
      <c r="T13" s="21">
        <v>5.1615392405407211E-2</v>
      </c>
      <c r="U13" s="21">
        <v>5.6281021793828621E-2</v>
      </c>
      <c r="W13" s="21">
        <v>0</v>
      </c>
      <c r="X13" s="21">
        <v>5.5857912510061773E-2</v>
      </c>
      <c r="Y13" s="21">
        <v>0</v>
      </c>
      <c r="Z13" s="21">
        <v>0.15022646547230531</v>
      </c>
      <c r="AA13" s="21">
        <v>1.818454392909034E-2</v>
      </c>
      <c r="AB13" s="21">
        <v>0.19399381734389451</v>
      </c>
      <c r="AC13" s="21">
        <v>2.4715427950758411E-2</v>
      </c>
      <c r="AD13" s="21">
        <v>0</v>
      </c>
      <c r="AE13" s="21">
        <v>0</v>
      </c>
      <c r="AG13" s="21">
        <v>9.3166850855959674E-2</v>
      </c>
      <c r="AH13" s="21">
        <v>4.9985752006366228E-2</v>
      </c>
      <c r="AI13" s="21">
        <v>9.2010291100776076E-2</v>
      </c>
      <c r="AJ13" s="21">
        <v>4.2737904244324783E-2</v>
      </c>
      <c r="AK13" s="21">
        <v>0.1040493169166584</v>
      </c>
      <c r="AL13" s="21">
        <v>0</v>
      </c>
      <c r="AM13" s="21">
        <v>6.9599935745241953E-2</v>
      </c>
    </row>
    <row r="15" spans="2:41" x14ac:dyDescent="0.2">
      <c r="B15" t="s">
        <v>267</v>
      </c>
    </row>
    <row r="16" spans="2:41" x14ac:dyDescent="0.2">
      <c r="B16" t="s">
        <v>11</v>
      </c>
    </row>
    <row r="18" spans="2:2" x14ac:dyDescent="0.2">
      <c r="B18"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O18"/>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200</v>
      </c>
      <c r="C9" s="21">
        <v>0.14230270294541891</v>
      </c>
      <c r="D9" s="21">
        <v>5.0260594486534312E-2</v>
      </c>
      <c r="E9" s="21">
        <v>2.282361794054126E-2</v>
      </c>
      <c r="F9" s="21">
        <v>7.7116382380283552E-2</v>
      </c>
      <c r="G9" s="21">
        <v>0.18701268159761361</v>
      </c>
      <c r="H9" s="21">
        <v>0.14744002776149101</v>
      </c>
      <c r="I9" s="21">
        <v>0.28363859497983229</v>
      </c>
      <c r="K9" s="21">
        <v>0.14966358276774749</v>
      </c>
      <c r="L9" s="21">
        <v>0.1368284584228765</v>
      </c>
      <c r="N9" s="21">
        <v>0.32697822246100389</v>
      </c>
      <c r="O9" s="21">
        <v>0.1052664537472898</v>
      </c>
      <c r="P9" s="21">
        <v>0.25682939120690251</v>
      </c>
      <c r="Q9" s="21">
        <v>9.1904683068362664E-2</v>
      </c>
      <c r="R9" s="21">
        <v>0.2925740634992034</v>
      </c>
      <c r="S9" s="21">
        <v>1.6969235716864581E-2</v>
      </c>
      <c r="T9" s="21">
        <v>0.17738711971313509</v>
      </c>
      <c r="U9" s="21">
        <v>0.1806398185456933</v>
      </c>
      <c r="W9" s="21">
        <v>0.29252618896704569</v>
      </c>
      <c r="X9" s="21">
        <v>0.1106745945775516</v>
      </c>
      <c r="Y9" s="21">
        <v>0.1748447211182958</v>
      </c>
      <c r="Z9" s="21">
        <v>3.4038839787521327E-2</v>
      </c>
      <c r="AA9" s="21">
        <v>0.30898890390472478</v>
      </c>
      <c r="AB9" s="21">
        <v>1.8416926487916881E-2</v>
      </c>
      <c r="AC9" s="21">
        <v>0.1709932653810857</v>
      </c>
      <c r="AD9" s="21">
        <v>0.13248521844489911</v>
      </c>
      <c r="AE9" s="21">
        <v>0.35751142377444672</v>
      </c>
      <c r="AG9" s="21">
        <v>0.1138362509948897</v>
      </c>
      <c r="AH9" s="21">
        <v>0.19162079969102841</v>
      </c>
      <c r="AI9" s="21">
        <v>0.15693680831682091</v>
      </c>
      <c r="AJ9" s="21">
        <v>8.106880036992789E-2</v>
      </c>
      <c r="AK9" s="21">
        <v>0.1217022389128191</v>
      </c>
      <c r="AL9" s="21">
        <v>0</v>
      </c>
      <c r="AM9" s="21">
        <v>0.20741233241609089</v>
      </c>
    </row>
    <row r="10" spans="2:41" ht="19" customHeight="1" x14ac:dyDescent="0.2">
      <c r="B10" s="23" t="s">
        <v>201</v>
      </c>
      <c r="C10" s="21">
        <v>0.20801917633897249</v>
      </c>
      <c r="D10" s="21">
        <v>0.33813974721195489</v>
      </c>
      <c r="E10" s="21">
        <v>0.16239033792439059</v>
      </c>
      <c r="F10" s="21">
        <v>0.21910081175734611</v>
      </c>
      <c r="G10" s="21">
        <v>0.1244321697192652</v>
      </c>
      <c r="H10" s="21">
        <v>0.23221765860544841</v>
      </c>
      <c r="I10" s="21">
        <v>0.2109283592977384</v>
      </c>
      <c r="K10" s="21">
        <v>0.20935649233359269</v>
      </c>
      <c r="L10" s="21">
        <v>0.2088594550314454</v>
      </c>
      <c r="N10" s="21">
        <v>0.2788734965912229</v>
      </c>
      <c r="O10" s="21">
        <v>0.25718230712600509</v>
      </c>
      <c r="P10" s="21">
        <v>0.20564053846325109</v>
      </c>
      <c r="Q10" s="21">
        <v>0.13387172280540599</v>
      </c>
      <c r="R10" s="21">
        <v>0.29224949870137151</v>
      </c>
      <c r="S10" s="21">
        <v>9.7707131419039459E-2</v>
      </c>
      <c r="T10" s="21">
        <v>0.38598034345889659</v>
      </c>
      <c r="U10" s="21">
        <v>0.20059288569056841</v>
      </c>
      <c r="W10" s="21">
        <v>0.27560152237914648</v>
      </c>
      <c r="X10" s="21">
        <v>0.2317754658455316</v>
      </c>
      <c r="Y10" s="21">
        <v>0.29075839162481393</v>
      </c>
      <c r="Z10" s="21">
        <v>0.36832126187001152</v>
      </c>
      <c r="AA10" s="21">
        <v>0.26800572679895768</v>
      </c>
      <c r="AB10" s="21">
        <v>7.374055069047393E-2</v>
      </c>
      <c r="AC10" s="21">
        <v>0.1216782866365643</v>
      </c>
      <c r="AD10" s="21">
        <v>0.30748198340310828</v>
      </c>
      <c r="AE10" s="21">
        <v>0.22294881436825861</v>
      </c>
      <c r="AG10" s="21">
        <v>0.25466417722771961</v>
      </c>
      <c r="AH10" s="21">
        <v>0.18600197431265239</v>
      </c>
      <c r="AI10" s="21">
        <v>0.13535331131054459</v>
      </c>
      <c r="AJ10" s="21">
        <v>0.31528331961330608</v>
      </c>
      <c r="AK10" s="21">
        <v>0.2157502752800313</v>
      </c>
      <c r="AL10" s="21">
        <v>0</v>
      </c>
      <c r="AM10" s="21">
        <v>0.17264298354069371</v>
      </c>
    </row>
    <row r="11" spans="2:41" ht="19" customHeight="1" x14ac:dyDescent="0.2">
      <c r="B11" s="23" t="s">
        <v>202</v>
      </c>
      <c r="C11" s="21">
        <v>0.25350396166361322</v>
      </c>
      <c r="D11" s="21">
        <v>0.36550707699461671</v>
      </c>
      <c r="E11" s="21">
        <v>0.28219368619871749</v>
      </c>
      <c r="F11" s="21">
        <v>0.32507700767048359</v>
      </c>
      <c r="G11" s="21">
        <v>0.21983709681970101</v>
      </c>
      <c r="H11" s="21">
        <v>0.2564953769620702</v>
      </c>
      <c r="I11" s="21">
        <v>0.15040624234619571</v>
      </c>
      <c r="K11" s="21">
        <v>0.22113099094702651</v>
      </c>
      <c r="L11" s="21">
        <v>0.28240963047819517</v>
      </c>
      <c r="N11" s="21">
        <v>0.12367024416369669</v>
      </c>
      <c r="O11" s="21">
        <v>0.2685616568733416</v>
      </c>
      <c r="P11" s="21">
        <v>0.37675925716021219</v>
      </c>
      <c r="Q11" s="21">
        <v>0.30858870737981198</v>
      </c>
      <c r="R11" s="21">
        <v>0.33233436266565092</v>
      </c>
      <c r="S11" s="21">
        <v>0.18633350887518321</v>
      </c>
      <c r="T11" s="21">
        <v>0.11611691768571709</v>
      </c>
      <c r="U11" s="21">
        <v>0.36104465837370081</v>
      </c>
      <c r="W11" s="21">
        <v>0.2726098174771549</v>
      </c>
      <c r="X11" s="21">
        <v>0.20394735490351659</v>
      </c>
      <c r="Y11" s="21">
        <v>0.32253565900447573</v>
      </c>
      <c r="Z11" s="21">
        <v>0.1225555022515574</v>
      </c>
      <c r="AA11" s="21">
        <v>0.32248606760646309</v>
      </c>
      <c r="AB11" s="21">
        <v>0.22901960754324491</v>
      </c>
      <c r="AC11" s="21">
        <v>0.30277112856502869</v>
      </c>
      <c r="AD11" s="21">
        <v>0.31549364486476422</v>
      </c>
      <c r="AE11" s="21">
        <v>0.17965680387341429</v>
      </c>
      <c r="AG11" s="21">
        <v>0.21854508350080429</v>
      </c>
      <c r="AH11" s="21">
        <v>0.32845497854249678</v>
      </c>
      <c r="AI11" s="21">
        <v>0.28650848292786718</v>
      </c>
      <c r="AJ11" s="21">
        <v>0.2123015808468755</v>
      </c>
      <c r="AK11" s="21">
        <v>0.20306379050991749</v>
      </c>
      <c r="AL11" s="21">
        <v>0.57393862932817075</v>
      </c>
      <c r="AM11" s="21">
        <v>0.19073819831734129</v>
      </c>
    </row>
    <row r="12" spans="2:41" ht="19" customHeight="1" x14ac:dyDescent="0.2">
      <c r="B12" s="23" t="s">
        <v>165</v>
      </c>
      <c r="C12" s="21">
        <v>0.27217576754530259</v>
      </c>
      <c r="D12" s="21">
        <v>2.866060244261457E-2</v>
      </c>
      <c r="E12" s="21">
        <v>0.48986554024745183</v>
      </c>
      <c r="F12" s="21">
        <v>0.25584947471036362</v>
      </c>
      <c r="G12" s="21">
        <v>0.33288569294540898</v>
      </c>
      <c r="H12" s="21">
        <v>0.27107405765255232</v>
      </c>
      <c r="I12" s="21">
        <v>0.20147169693216799</v>
      </c>
      <c r="K12" s="21">
        <v>0.27320570243819853</v>
      </c>
      <c r="L12" s="21">
        <v>0.26790538089922328</v>
      </c>
      <c r="N12" s="21">
        <v>0.10804025850034819</v>
      </c>
      <c r="O12" s="21">
        <v>0.21880078856625351</v>
      </c>
      <c r="P12" s="21">
        <v>0.13054956652619201</v>
      </c>
      <c r="Q12" s="21">
        <v>0.46563488674641917</v>
      </c>
      <c r="R12" s="21">
        <v>8.2842075133774437E-2</v>
      </c>
      <c r="S12" s="21">
        <v>0.48850880810855329</v>
      </c>
      <c r="T12" s="21">
        <v>0.26890022673684411</v>
      </c>
      <c r="U12" s="21">
        <v>0.2037676440207406</v>
      </c>
      <c r="W12" s="21">
        <v>9.8564370956682537E-2</v>
      </c>
      <c r="X12" s="21">
        <v>0.2922154652524484</v>
      </c>
      <c r="Y12" s="21">
        <v>0.18414855618691039</v>
      </c>
      <c r="Z12" s="21">
        <v>0.36316966333153677</v>
      </c>
      <c r="AA12" s="21">
        <v>9.4205562711374022E-2</v>
      </c>
      <c r="AB12" s="21">
        <v>0.4787400582023596</v>
      </c>
      <c r="AC12" s="21">
        <v>0.1223635563173212</v>
      </c>
      <c r="AD12" s="21">
        <v>0.2202627504665163</v>
      </c>
      <c r="AE12" s="21">
        <v>0.23988295798388051</v>
      </c>
      <c r="AG12" s="21">
        <v>0.32035128064394652</v>
      </c>
      <c r="AH12" s="21">
        <v>0.1556082574184845</v>
      </c>
      <c r="AI12" s="21">
        <v>0.29247354246490348</v>
      </c>
      <c r="AJ12" s="21">
        <v>0.31035157799474111</v>
      </c>
      <c r="AK12" s="21">
        <v>0.29845498470461512</v>
      </c>
      <c r="AL12" s="21">
        <v>0.42606137067182909</v>
      </c>
      <c r="AM12" s="21">
        <v>0.29048870308439501</v>
      </c>
    </row>
    <row r="13" spans="2:41" ht="19" customHeight="1" x14ac:dyDescent="0.2">
      <c r="B13" s="23" t="s">
        <v>166</v>
      </c>
      <c r="C13" s="21">
        <v>0.1239983915066927</v>
      </c>
      <c r="D13" s="21">
        <v>0.21743197886427951</v>
      </c>
      <c r="E13" s="21">
        <v>4.2726817688899209E-2</v>
      </c>
      <c r="F13" s="21">
        <v>0.1228563234815231</v>
      </c>
      <c r="G13" s="21">
        <v>0.13583235891801129</v>
      </c>
      <c r="H13" s="21">
        <v>9.2772879018438059E-2</v>
      </c>
      <c r="I13" s="21">
        <v>0.1535551064440655</v>
      </c>
      <c r="K13" s="21">
        <v>0.14664323151343461</v>
      </c>
      <c r="L13" s="21">
        <v>0.1039970751682595</v>
      </c>
      <c r="N13" s="21">
        <v>0.16243777828372821</v>
      </c>
      <c r="O13" s="21">
        <v>0.15018879368710991</v>
      </c>
      <c r="P13" s="21">
        <v>3.0221246643442182E-2</v>
      </c>
      <c r="Q13" s="21">
        <v>0</v>
      </c>
      <c r="R13" s="21">
        <v>0</v>
      </c>
      <c r="S13" s="21">
        <v>0.2104813158803594</v>
      </c>
      <c r="T13" s="21">
        <v>5.1615392405407211E-2</v>
      </c>
      <c r="U13" s="21">
        <v>5.3954993369297079E-2</v>
      </c>
      <c r="W13" s="21">
        <v>6.0698100219970359E-2</v>
      </c>
      <c r="X13" s="21">
        <v>0.16138711942095171</v>
      </c>
      <c r="Y13" s="21">
        <v>2.7712672065504269E-2</v>
      </c>
      <c r="Z13" s="21">
        <v>0.1119147327593729</v>
      </c>
      <c r="AA13" s="21">
        <v>6.3137389784801356E-3</v>
      </c>
      <c r="AB13" s="21">
        <v>0.20008285707600479</v>
      </c>
      <c r="AC13" s="21">
        <v>0.28219376309999988</v>
      </c>
      <c r="AD13" s="21">
        <v>2.427640282071215E-2</v>
      </c>
      <c r="AE13" s="21">
        <v>0</v>
      </c>
      <c r="AG13" s="21">
        <v>9.2603207632639836E-2</v>
      </c>
      <c r="AH13" s="21">
        <v>0.13831399003533781</v>
      </c>
      <c r="AI13" s="21">
        <v>0.12872785497986369</v>
      </c>
      <c r="AJ13" s="21">
        <v>8.0994721175149442E-2</v>
      </c>
      <c r="AK13" s="21">
        <v>0.16102871059261681</v>
      </c>
      <c r="AL13" s="21">
        <v>0</v>
      </c>
      <c r="AM13" s="21">
        <v>0.13871778264147891</v>
      </c>
    </row>
    <row r="15" spans="2:41" x14ac:dyDescent="0.2">
      <c r="B15" t="s">
        <v>267</v>
      </c>
    </row>
    <row r="16" spans="2:41" x14ac:dyDescent="0.2">
      <c r="B16" t="s">
        <v>11</v>
      </c>
    </row>
    <row r="18" spans="2:2" x14ac:dyDescent="0.2">
      <c r="B18"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O18"/>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200</v>
      </c>
      <c r="C9" s="21">
        <v>0.17989755596515231</v>
      </c>
      <c r="D9" s="21">
        <v>5.0260594486534312E-2</v>
      </c>
      <c r="E9" s="21">
        <v>5.1252178647395022E-2</v>
      </c>
      <c r="F9" s="21">
        <v>0.1150729497897416</v>
      </c>
      <c r="G9" s="21">
        <v>0.26980915427192659</v>
      </c>
      <c r="H9" s="21">
        <v>0.16202592235315161</v>
      </c>
      <c r="I9" s="21">
        <v>0.33096242263651771</v>
      </c>
      <c r="K9" s="21">
        <v>0.21347261254345989</v>
      </c>
      <c r="L9" s="21">
        <v>0.15020218973256261</v>
      </c>
      <c r="N9" s="21">
        <v>0.45411350438227432</v>
      </c>
      <c r="O9" s="21">
        <v>0.14224201827323449</v>
      </c>
      <c r="P9" s="21">
        <v>0.2132203515577494</v>
      </c>
      <c r="Q9" s="21">
        <v>0.1629806707511175</v>
      </c>
      <c r="R9" s="21">
        <v>0.42035300705531142</v>
      </c>
      <c r="S9" s="21">
        <v>3.4132876000995772E-2</v>
      </c>
      <c r="T9" s="21">
        <v>0.17738711971313509</v>
      </c>
      <c r="U9" s="21">
        <v>0.18298932298612611</v>
      </c>
      <c r="W9" s="21">
        <v>0.57741172648888683</v>
      </c>
      <c r="X9" s="21">
        <v>0.13639497069252141</v>
      </c>
      <c r="Y9" s="21">
        <v>9.0824395171995337E-2</v>
      </c>
      <c r="Z9" s="21">
        <v>3.4038839787521327E-2</v>
      </c>
      <c r="AA9" s="21">
        <v>0.37937590904318869</v>
      </c>
      <c r="AB9" s="21">
        <v>1.0974549935988639E-2</v>
      </c>
      <c r="AC9" s="21">
        <v>0.14575235613910281</v>
      </c>
      <c r="AD9" s="21">
        <v>0.18940577569546771</v>
      </c>
      <c r="AE9" s="21">
        <v>0.58046023814270531</v>
      </c>
      <c r="AG9" s="21">
        <v>0.14642626113107821</v>
      </c>
      <c r="AH9" s="21">
        <v>0.20414165377308341</v>
      </c>
      <c r="AI9" s="21">
        <v>0.15512899992038709</v>
      </c>
      <c r="AJ9" s="21">
        <v>0.23681110956915349</v>
      </c>
      <c r="AK9" s="21">
        <v>0.15564904035544599</v>
      </c>
      <c r="AL9" s="21">
        <v>0</v>
      </c>
      <c r="AM9" s="21">
        <v>0.2320377263672361</v>
      </c>
    </row>
    <row r="10" spans="2:41" ht="19" customHeight="1" x14ac:dyDescent="0.2">
      <c r="B10" s="23" t="s">
        <v>201</v>
      </c>
      <c r="C10" s="21">
        <v>0.16328587363706029</v>
      </c>
      <c r="D10" s="21">
        <v>0.12572195253321719</v>
      </c>
      <c r="E10" s="21">
        <v>0.1101524848622767</v>
      </c>
      <c r="F10" s="21">
        <v>0.22792355788970911</v>
      </c>
      <c r="G10" s="21">
        <v>0.1028152671776367</v>
      </c>
      <c r="H10" s="21">
        <v>0.21790839695020189</v>
      </c>
      <c r="I10" s="21">
        <v>0.17391134996319349</v>
      </c>
      <c r="K10" s="21">
        <v>0.15384479407132981</v>
      </c>
      <c r="L10" s="21">
        <v>0.17379019722359129</v>
      </c>
      <c r="N10" s="21">
        <v>0.17496929764638031</v>
      </c>
      <c r="O10" s="21">
        <v>0.22625711135151161</v>
      </c>
      <c r="P10" s="21">
        <v>0.21765296436925249</v>
      </c>
      <c r="Q10" s="21">
        <v>0.13387172280540599</v>
      </c>
      <c r="R10" s="21">
        <v>0.2258781983611024</v>
      </c>
      <c r="S10" s="21">
        <v>7.9039940197139211E-2</v>
      </c>
      <c r="T10" s="21">
        <v>8.0794941278798244E-2</v>
      </c>
      <c r="U10" s="21">
        <v>0.17451616516238591</v>
      </c>
      <c r="W10" s="21">
        <v>0.1715431881439525</v>
      </c>
      <c r="X10" s="21">
        <v>0.14342402124112891</v>
      </c>
      <c r="Y10" s="21">
        <v>0.17996726712708999</v>
      </c>
      <c r="Z10" s="21">
        <v>3.9080531138486113E-2</v>
      </c>
      <c r="AA10" s="21">
        <v>0.29564961774947363</v>
      </c>
      <c r="AB10" s="21">
        <v>8.3385551941074817E-2</v>
      </c>
      <c r="AC10" s="21">
        <v>0.26134359249432232</v>
      </c>
      <c r="AD10" s="21">
        <v>0.17436086343664489</v>
      </c>
      <c r="AE10" s="21">
        <v>0.17965680387341429</v>
      </c>
      <c r="AG10" s="21">
        <v>0.19352227924700671</v>
      </c>
      <c r="AH10" s="21">
        <v>0.10973782971977861</v>
      </c>
      <c r="AI10" s="21">
        <v>0.17900034122233829</v>
      </c>
      <c r="AJ10" s="21">
        <v>0.1583837780328464</v>
      </c>
      <c r="AK10" s="21">
        <v>0.20507025222248901</v>
      </c>
      <c r="AL10" s="21">
        <v>0.2230367668236205</v>
      </c>
      <c r="AM10" s="21">
        <v>9.6225402872612151E-2</v>
      </c>
    </row>
    <row r="11" spans="2:41" ht="19" customHeight="1" x14ac:dyDescent="0.2">
      <c r="B11" s="23" t="s">
        <v>202</v>
      </c>
      <c r="C11" s="21">
        <v>0.25302641209919119</v>
      </c>
      <c r="D11" s="21">
        <v>0.36401499695829032</v>
      </c>
      <c r="E11" s="21">
        <v>0.2806390058504678</v>
      </c>
      <c r="F11" s="21">
        <v>0.26680681129540018</v>
      </c>
      <c r="G11" s="21">
        <v>0.2043174423996684</v>
      </c>
      <c r="H11" s="21">
        <v>0.26498962644715351</v>
      </c>
      <c r="I11" s="21">
        <v>0.19632076404623081</v>
      </c>
      <c r="K11" s="21">
        <v>0.21713816197445171</v>
      </c>
      <c r="L11" s="21">
        <v>0.28522606349524132</v>
      </c>
      <c r="N11" s="21">
        <v>0.1125460976518164</v>
      </c>
      <c r="O11" s="21">
        <v>0.28921733487333129</v>
      </c>
      <c r="P11" s="21">
        <v>0.25625170121072383</v>
      </c>
      <c r="Q11" s="21">
        <v>0.27351298455994338</v>
      </c>
      <c r="R11" s="21">
        <v>0.28134067310191269</v>
      </c>
      <c r="S11" s="21">
        <v>0.18623577905110439</v>
      </c>
      <c r="T11" s="21">
        <v>0.26769072198277211</v>
      </c>
      <c r="U11" s="21">
        <v>0.38090765296568579</v>
      </c>
      <c r="W11" s="21">
        <v>0.15137622326380179</v>
      </c>
      <c r="X11" s="21">
        <v>0.26696514941979049</v>
      </c>
      <c r="Y11" s="21">
        <v>0.22933887009952689</v>
      </c>
      <c r="Z11" s="21">
        <v>0.2550945372494049</v>
      </c>
      <c r="AA11" s="21">
        <v>0.2128368714148014</v>
      </c>
      <c r="AB11" s="21">
        <v>0.2358431609533149</v>
      </c>
      <c r="AC11" s="21">
        <v>0.37923746925129531</v>
      </c>
      <c r="AD11" s="21">
        <v>0.37897384230752712</v>
      </c>
      <c r="AE11" s="21">
        <v>0</v>
      </c>
      <c r="AG11" s="21">
        <v>0.20770481371172261</v>
      </c>
      <c r="AH11" s="21">
        <v>0.37108127862160661</v>
      </c>
      <c r="AI11" s="21">
        <v>0.29527824151211218</v>
      </c>
      <c r="AJ11" s="21">
        <v>0.16578954317904679</v>
      </c>
      <c r="AK11" s="21">
        <v>0.16242906421324449</v>
      </c>
      <c r="AL11" s="21">
        <v>0.35090186250455041</v>
      </c>
      <c r="AM11" s="21">
        <v>0.27876820553459408</v>
      </c>
    </row>
    <row r="12" spans="2:41" ht="19" customHeight="1" x14ac:dyDescent="0.2">
      <c r="B12" s="23" t="s">
        <v>165</v>
      </c>
      <c r="C12" s="21">
        <v>0.29885588586552669</v>
      </c>
      <c r="D12" s="21">
        <v>0.38455141801711268</v>
      </c>
      <c r="E12" s="21">
        <v>0.43460190555953238</v>
      </c>
      <c r="F12" s="21">
        <v>0.33155597892095717</v>
      </c>
      <c r="G12" s="21">
        <v>0.27246976258803479</v>
      </c>
      <c r="H12" s="21">
        <v>0.27296083629625689</v>
      </c>
      <c r="I12" s="21">
        <v>0.17438137904985951</v>
      </c>
      <c r="K12" s="21">
        <v>0.31281515622008688</v>
      </c>
      <c r="L12" s="21">
        <v>0.28272114148566468</v>
      </c>
      <c r="N12" s="21">
        <v>0.25837110031952881</v>
      </c>
      <c r="O12" s="21">
        <v>0.27245692298372748</v>
      </c>
      <c r="P12" s="21">
        <v>0.31287498286227422</v>
      </c>
      <c r="Q12" s="21">
        <v>0.1435032422097833</v>
      </c>
      <c r="R12" s="21">
        <v>7.2428121481673741E-2</v>
      </c>
      <c r="S12" s="21">
        <v>0.47108722753342719</v>
      </c>
      <c r="T12" s="21">
        <v>0.42251182461988751</v>
      </c>
      <c r="U12" s="21">
        <v>0.17119765315279331</v>
      </c>
      <c r="W12" s="21">
        <v>9.9668862103358874E-2</v>
      </c>
      <c r="X12" s="21">
        <v>0.3584462210148196</v>
      </c>
      <c r="Y12" s="21">
        <v>0.49986946760138778</v>
      </c>
      <c r="Z12" s="21">
        <v>0.32692782227606593</v>
      </c>
      <c r="AA12" s="21">
        <v>0.1121376017925363</v>
      </c>
      <c r="AB12" s="21">
        <v>0.43205197127775152</v>
      </c>
      <c r="AC12" s="21">
        <v>0.1889511541645211</v>
      </c>
      <c r="AD12" s="21">
        <v>0.25725951856036028</v>
      </c>
      <c r="AE12" s="21">
        <v>0.23988295798388051</v>
      </c>
      <c r="AG12" s="21">
        <v>0.37836745014303202</v>
      </c>
      <c r="AH12" s="21">
        <v>0.23024534396223931</v>
      </c>
      <c r="AI12" s="21">
        <v>0.27410600755408798</v>
      </c>
      <c r="AJ12" s="21">
        <v>0.320160905540537</v>
      </c>
      <c r="AK12" s="21">
        <v>0.32112942654445392</v>
      </c>
      <c r="AL12" s="21">
        <v>0</v>
      </c>
      <c r="AM12" s="21">
        <v>0.32336872948031548</v>
      </c>
    </row>
    <row r="13" spans="2:41" ht="19" customHeight="1" x14ac:dyDescent="0.2">
      <c r="B13" s="23" t="s">
        <v>166</v>
      </c>
      <c r="C13" s="21">
        <v>0.10493427243306939</v>
      </c>
      <c r="D13" s="21">
        <v>7.5451038004845428E-2</v>
      </c>
      <c r="E13" s="21">
        <v>0.1233544250803284</v>
      </c>
      <c r="F13" s="21">
        <v>5.8640702104191908E-2</v>
      </c>
      <c r="G13" s="21">
        <v>0.15058837356273361</v>
      </c>
      <c r="H13" s="21">
        <v>8.2115217953236341E-2</v>
      </c>
      <c r="I13" s="21">
        <v>0.1244240843041985</v>
      </c>
      <c r="K13" s="21">
        <v>0.1027292751906715</v>
      </c>
      <c r="L13" s="21">
        <v>0.10806040806294</v>
      </c>
      <c r="N13" s="21">
        <v>0</v>
      </c>
      <c r="O13" s="21">
        <v>6.9826612518195136E-2</v>
      </c>
      <c r="P13" s="21">
        <v>0</v>
      </c>
      <c r="Q13" s="21">
        <v>0.28613137967374958</v>
      </c>
      <c r="R13" s="21">
        <v>0</v>
      </c>
      <c r="S13" s="21">
        <v>0.22950417721733329</v>
      </c>
      <c r="T13" s="21">
        <v>5.1615392405407211E-2</v>
      </c>
      <c r="U13" s="21">
        <v>9.0389205733009098E-2</v>
      </c>
      <c r="W13" s="21">
        <v>0</v>
      </c>
      <c r="X13" s="21">
        <v>9.4769637631739553E-2</v>
      </c>
      <c r="Y13" s="21">
        <v>0</v>
      </c>
      <c r="Z13" s="21">
        <v>0.34485826954852172</v>
      </c>
      <c r="AA13" s="21">
        <v>0</v>
      </c>
      <c r="AB13" s="21">
        <v>0.2377447658918703</v>
      </c>
      <c r="AC13" s="21">
        <v>2.4715427950758411E-2</v>
      </c>
      <c r="AD13" s="21">
        <v>0</v>
      </c>
      <c r="AE13" s="21">
        <v>0</v>
      </c>
      <c r="AG13" s="21">
        <v>7.3979195767160388E-2</v>
      </c>
      <c r="AH13" s="21">
        <v>8.4793893923292007E-2</v>
      </c>
      <c r="AI13" s="21">
        <v>9.6486409791074368E-2</v>
      </c>
      <c r="AJ13" s="21">
        <v>0.11885466367841629</v>
      </c>
      <c r="AK13" s="21">
        <v>0.15572221666436631</v>
      </c>
      <c r="AL13" s="21">
        <v>0.42606137067182909</v>
      </c>
      <c r="AM13" s="21">
        <v>6.9599935745241953E-2</v>
      </c>
    </row>
    <row r="15" spans="2:41" x14ac:dyDescent="0.2">
      <c r="B15" t="s">
        <v>267</v>
      </c>
    </row>
    <row r="16" spans="2:41" x14ac:dyDescent="0.2">
      <c r="B16" t="s">
        <v>11</v>
      </c>
    </row>
    <row r="18" spans="2:2" x14ac:dyDescent="0.2">
      <c r="B18"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O18"/>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200</v>
      </c>
      <c r="C9" s="21">
        <v>0.17427560094972619</v>
      </c>
      <c r="D9" s="21">
        <v>0.18857260875798831</v>
      </c>
      <c r="E9" s="21">
        <v>0.12424758201320631</v>
      </c>
      <c r="F9" s="21">
        <v>0.1495725118951074</v>
      </c>
      <c r="G9" s="21">
        <v>0.14903052539596351</v>
      </c>
      <c r="H9" s="21">
        <v>0.15542083762168779</v>
      </c>
      <c r="I9" s="21">
        <v>0.25022953911744061</v>
      </c>
      <c r="K9" s="21">
        <v>0.18581152830194031</v>
      </c>
      <c r="L9" s="21">
        <v>0.16520546860813209</v>
      </c>
      <c r="N9" s="21">
        <v>0.36583889938201902</v>
      </c>
      <c r="O9" s="21">
        <v>0.1596190685591464</v>
      </c>
      <c r="P9" s="21">
        <v>0.2845012040370084</v>
      </c>
      <c r="Q9" s="21">
        <v>0.2134985639340439</v>
      </c>
      <c r="R9" s="21">
        <v>0.34736805957958489</v>
      </c>
      <c r="S9" s="21">
        <v>6.1463037385046861E-2</v>
      </c>
      <c r="T9" s="21">
        <v>0.17738711971313509</v>
      </c>
      <c r="U9" s="21">
        <v>0.12591137654096601</v>
      </c>
      <c r="W9" s="21">
        <v>0.34389548769947192</v>
      </c>
      <c r="X9" s="21">
        <v>0.1247735239593851</v>
      </c>
      <c r="Y9" s="21">
        <v>0.17851534609336131</v>
      </c>
      <c r="Z9" s="21">
        <v>5.2749208128356102E-2</v>
      </c>
      <c r="AA9" s="21">
        <v>0.41609211050830358</v>
      </c>
      <c r="AB9" s="21">
        <v>4.8171404036910503E-2</v>
      </c>
      <c r="AC9" s="21">
        <v>0.1021084576959565</v>
      </c>
      <c r="AD9" s="21">
        <v>0.18223379100843701</v>
      </c>
      <c r="AE9" s="21">
        <v>0.38750904741151282</v>
      </c>
      <c r="AG9" s="21">
        <v>0.14989724273983751</v>
      </c>
      <c r="AH9" s="21">
        <v>0.1591851730712652</v>
      </c>
      <c r="AI9" s="21">
        <v>0.19780863507344529</v>
      </c>
      <c r="AJ9" s="21">
        <v>0.1995897938355275</v>
      </c>
      <c r="AK9" s="21">
        <v>0.1431917724323816</v>
      </c>
      <c r="AL9" s="21">
        <v>0</v>
      </c>
      <c r="AM9" s="21">
        <v>0.2580239740224794</v>
      </c>
    </row>
    <row r="10" spans="2:41" ht="19" customHeight="1" x14ac:dyDescent="0.2">
      <c r="B10" s="23" t="s">
        <v>201</v>
      </c>
      <c r="C10" s="21">
        <v>0.27340636990883233</v>
      </c>
      <c r="D10" s="21">
        <v>0.38291251554202171</v>
      </c>
      <c r="E10" s="21">
        <v>0.29857965928593322</v>
      </c>
      <c r="F10" s="21">
        <v>0.16989070230215489</v>
      </c>
      <c r="G10" s="21">
        <v>0.25203474638963941</v>
      </c>
      <c r="H10" s="21">
        <v>0.31407131191842153</v>
      </c>
      <c r="I10" s="21">
        <v>0.26617878015780722</v>
      </c>
      <c r="K10" s="21">
        <v>0.25391161440135551</v>
      </c>
      <c r="L10" s="21">
        <v>0.28438206317575498</v>
      </c>
      <c r="N10" s="21">
        <v>0.31582592353320782</v>
      </c>
      <c r="O10" s="21">
        <v>0.25964714261715621</v>
      </c>
      <c r="P10" s="21">
        <v>0.38071992312794289</v>
      </c>
      <c r="Q10" s="21">
        <v>0.25956230133141039</v>
      </c>
      <c r="R10" s="21">
        <v>0.26722691976855228</v>
      </c>
      <c r="S10" s="21">
        <v>0.26240692023005441</v>
      </c>
      <c r="T10" s="21">
        <v>0.1554842170228356</v>
      </c>
      <c r="U10" s="21">
        <v>0.28466161645310079</v>
      </c>
      <c r="W10" s="21">
        <v>0.45552696767607359</v>
      </c>
      <c r="X10" s="21">
        <v>0.28333519125441381</v>
      </c>
      <c r="Y10" s="21">
        <v>0.33955238967622292</v>
      </c>
      <c r="Z10" s="21">
        <v>0.59517601013083721</v>
      </c>
      <c r="AA10" s="21">
        <v>0.15737545103523731</v>
      </c>
      <c r="AB10" s="21">
        <v>0.22225754292651451</v>
      </c>
      <c r="AC10" s="21">
        <v>0.27613161135462899</v>
      </c>
      <c r="AD10" s="21">
        <v>0.21933666867890131</v>
      </c>
      <c r="AE10" s="21">
        <v>0.17965680387341429</v>
      </c>
      <c r="AG10" s="21">
        <v>0.1890258501358085</v>
      </c>
      <c r="AH10" s="21">
        <v>0.2158995538528711</v>
      </c>
      <c r="AI10" s="21">
        <v>0.29859250382427083</v>
      </c>
      <c r="AJ10" s="21">
        <v>0.32773403768455073</v>
      </c>
      <c r="AK10" s="21">
        <v>0.35666495750477312</v>
      </c>
      <c r="AL10" s="21">
        <v>0.7769632331763795</v>
      </c>
      <c r="AM10" s="21">
        <v>0.1879065260221835</v>
      </c>
    </row>
    <row r="11" spans="2:41" ht="19" customHeight="1" x14ac:dyDescent="0.2">
      <c r="B11" s="23" t="s">
        <v>202</v>
      </c>
      <c r="C11" s="21">
        <v>0.4005538717922405</v>
      </c>
      <c r="D11" s="21">
        <v>0.22719506272316259</v>
      </c>
      <c r="E11" s="21">
        <v>0.29803773649554061</v>
      </c>
      <c r="F11" s="21">
        <v>0.4872499079276586</v>
      </c>
      <c r="G11" s="21">
        <v>0.47146880263613122</v>
      </c>
      <c r="H11" s="21">
        <v>0.45370519309017082</v>
      </c>
      <c r="I11" s="21">
        <v>0.40827813157672549</v>
      </c>
      <c r="K11" s="21">
        <v>0.40510736526053948</v>
      </c>
      <c r="L11" s="21">
        <v>0.40031531175700952</v>
      </c>
      <c r="N11" s="21">
        <v>0.21671705695999241</v>
      </c>
      <c r="O11" s="21">
        <v>0.39717213187841649</v>
      </c>
      <c r="P11" s="21">
        <v>0.27481288313783042</v>
      </c>
      <c r="Q11" s="21">
        <v>0.30255166450370591</v>
      </c>
      <c r="R11" s="21">
        <v>0.37499106699976209</v>
      </c>
      <c r="S11" s="21">
        <v>0.47095805600507218</v>
      </c>
      <c r="T11" s="21">
        <v>0.33957113716988629</v>
      </c>
      <c r="U11" s="21">
        <v>0.48948579638554568</v>
      </c>
      <c r="W11" s="21">
        <v>0.180671941429104</v>
      </c>
      <c r="X11" s="21">
        <v>0.37989236758206019</v>
      </c>
      <c r="Y11" s="21">
        <v>0.28172775026569469</v>
      </c>
      <c r="Z11" s="21">
        <v>0.15626433890685529</v>
      </c>
      <c r="AA11" s="21">
        <v>0.35095743145220148</v>
      </c>
      <c r="AB11" s="21">
        <v>0.53893351710247339</v>
      </c>
      <c r="AC11" s="21">
        <v>0.52677378044183765</v>
      </c>
      <c r="AD11" s="21">
        <v>0.45442322993062317</v>
      </c>
      <c r="AE11" s="21">
        <v>0.27530353873407998</v>
      </c>
      <c r="AG11" s="21">
        <v>0.4700280331815011</v>
      </c>
      <c r="AH11" s="21">
        <v>0.50168060510713408</v>
      </c>
      <c r="AI11" s="21">
        <v>0.38213584625688191</v>
      </c>
      <c r="AJ11" s="21">
        <v>0.2493909515746448</v>
      </c>
      <c r="AK11" s="21">
        <v>0.37633935099805549</v>
      </c>
      <c r="AL11" s="21">
        <v>0.2230367668236205</v>
      </c>
      <c r="AM11" s="21">
        <v>0.36669979625586269</v>
      </c>
    </row>
    <row r="12" spans="2:41" ht="19" customHeight="1" x14ac:dyDescent="0.2">
      <c r="B12" s="23" t="s">
        <v>165</v>
      </c>
      <c r="C12" s="21">
        <v>0.12708582156502821</v>
      </c>
      <c r="D12" s="21">
        <v>0.2013198129768273</v>
      </c>
      <c r="E12" s="21">
        <v>0.23289939259743331</v>
      </c>
      <c r="F12" s="21">
        <v>0.16223013496208599</v>
      </c>
      <c r="G12" s="21">
        <v>0.10871942059167559</v>
      </c>
      <c r="H12" s="21">
        <v>5.3861824211390803E-2</v>
      </c>
      <c r="I12" s="21">
        <v>5.4281455896480528E-2</v>
      </c>
      <c r="K12" s="21">
        <v>0.1233954809040389</v>
      </c>
      <c r="L12" s="21">
        <v>0.13182894405251849</v>
      </c>
      <c r="N12" s="21">
        <v>0.1016181201247808</v>
      </c>
      <c r="O12" s="21">
        <v>0.12891459896840521</v>
      </c>
      <c r="P12" s="21">
        <v>5.996598969721828E-2</v>
      </c>
      <c r="Q12" s="21">
        <v>0.22438747023083969</v>
      </c>
      <c r="R12" s="21">
        <v>1.041395365210071E-2</v>
      </c>
      <c r="S12" s="21">
        <v>0.1838452437044652</v>
      </c>
      <c r="T12" s="21">
        <v>0.32755752609414313</v>
      </c>
      <c r="U12" s="21">
        <v>6.552896986152941E-2</v>
      </c>
      <c r="W12" s="21">
        <v>1.9905603195350501E-2</v>
      </c>
      <c r="X12" s="21">
        <v>0.16028140291739781</v>
      </c>
      <c r="Y12" s="21">
        <v>0.20020451396472119</v>
      </c>
      <c r="Z12" s="21">
        <v>0.1533977360728363</v>
      </c>
      <c r="AA12" s="21">
        <v>6.9261268025777423E-2</v>
      </c>
      <c r="AB12" s="21">
        <v>0.1676291428966846</v>
      </c>
      <c r="AC12" s="21">
        <v>3.7418562639142151E-2</v>
      </c>
      <c r="AD12" s="21">
        <v>0.14400631038203851</v>
      </c>
      <c r="AE12" s="21">
        <v>0.157530609980993</v>
      </c>
      <c r="AG12" s="21">
        <v>0.17344595906942989</v>
      </c>
      <c r="AH12" s="21">
        <v>0.1057151054156143</v>
      </c>
      <c r="AI12" s="21">
        <v>8.4678090360066682E-2</v>
      </c>
      <c r="AJ12" s="21">
        <v>0.20648073513985329</v>
      </c>
      <c r="AK12" s="21">
        <v>0.10953005160645091</v>
      </c>
      <c r="AL12" s="21">
        <v>0</v>
      </c>
      <c r="AM12" s="21">
        <v>0.11371207423587081</v>
      </c>
    </row>
    <row r="13" spans="2:41" ht="19" customHeight="1" x14ac:dyDescent="0.2">
      <c r="B13" s="23" t="s">
        <v>166</v>
      </c>
      <c r="C13" s="21">
        <v>2.4678335784172809E-2</v>
      </c>
      <c r="D13" s="21">
        <v>0</v>
      </c>
      <c r="E13" s="21">
        <v>4.6235629607887192E-2</v>
      </c>
      <c r="F13" s="21">
        <v>3.1056742912992871E-2</v>
      </c>
      <c r="G13" s="21">
        <v>1.8746504986590432E-2</v>
      </c>
      <c r="H13" s="21">
        <v>2.2940833158329291E-2</v>
      </c>
      <c r="I13" s="21">
        <v>2.1032093251546018E-2</v>
      </c>
      <c r="K13" s="21">
        <v>3.1774011132125697E-2</v>
      </c>
      <c r="L13" s="21">
        <v>1.8268212406584852E-2</v>
      </c>
      <c r="N13" s="21">
        <v>0</v>
      </c>
      <c r="O13" s="21">
        <v>5.4647057976875663E-2</v>
      </c>
      <c r="P13" s="21">
        <v>0</v>
      </c>
      <c r="Q13" s="21">
        <v>0</v>
      </c>
      <c r="R13" s="21">
        <v>0</v>
      </c>
      <c r="S13" s="21">
        <v>2.132674267536127E-2</v>
      </c>
      <c r="T13" s="21">
        <v>0</v>
      </c>
      <c r="U13" s="21">
        <v>3.4412240758858403E-2</v>
      </c>
      <c r="W13" s="21">
        <v>0</v>
      </c>
      <c r="X13" s="21">
        <v>5.1717514286743052E-2</v>
      </c>
      <c r="Y13" s="21">
        <v>0</v>
      </c>
      <c r="Z13" s="21">
        <v>4.2412706761115103E-2</v>
      </c>
      <c r="AA13" s="21">
        <v>6.3137389784801356E-3</v>
      </c>
      <c r="AB13" s="21">
        <v>2.300839303741711E-2</v>
      </c>
      <c r="AC13" s="21">
        <v>5.7567587868434578E-2</v>
      </c>
      <c r="AD13" s="21">
        <v>0</v>
      </c>
      <c r="AE13" s="21">
        <v>0</v>
      </c>
      <c r="AG13" s="21">
        <v>1.7602914873423019E-2</v>
      </c>
      <c r="AH13" s="21">
        <v>1.7519562553115299E-2</v>
      </c>
      <c r="AI13" s="21">
        <v>3.6784924485335303E-2</v>
      </c>
      <c r="AJ13" s="21">
        <v>1.6804481765423741E-2</v>
      </c>
      <c r="AK13" s="21">
        <v>1.42738674583388E-2</v>
      </c>
      <c r="AL13" s="21">
        <v>0</v>
      </c>
      <c r="AM13" s="21">
        <v>7.365762946360345E-2</v>
      </c>
    </row>
    <row r="15" spans="2:41" x14ac:dyDescent="0.2">
      <c r="B15" t="s">
        <v>267</v>
      </c>
    </row>
    <row r="16" spans="2:41" x14ac:dyDescent="0.2">
      <c r="B16" t="s">
        <v>11</v>
      </c>
    </row>
    <row r="18" spans="2:2" x14ac:dyDescent="0.2">
      <c r="B18"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O18"/>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200</v>
      </c>
      <c r="C9" s="21">
        <v>0.21794033124990569</v>
      </c>
      <c r="D9" s="21">
        <v>0.1131215707531429</v>
      </c>
      <c r="E9" s="21">
        <v>7.9120138732267156E-2</v>
      </c>
      <c r="F9" s="21">
        <v>0.1036705609878826</v>
      </c>
      <c r="G9" s="21">
        <v>0.2307090721553493</v>
      </c>
      <c r="H9" s="21">
        <v>0.23199002252881101</v>
      </c>
      <c r="I9" s="21">
        <v>0.42875537733937252</v>
      </c>
      <c r="K9" s="21">
        <v>0.25993389267517619</v>
      </c>
      <c r="L9" s="21">
        <v>0.18072808893587819</v>
      </c>
      <c r="N9" s="21">
        <v>0.47541773062500192</v>
      </c>
      <c r="O9" s="21">
        <v>0.2296989000633369</v>
      </c>
      <c r="P9" s="21">
        <v>0.30370748567984612</v>
      </c>
      <c r="Q9" s="21">
        <v>9.1904683068362664E-2</v>
      </c>
      <c r="R9" s="21">
        <v>0.51698538178061537</v>
      </c>
      <c r="S9" s="21">
        <v>2.5780964464838251E-2</v>
      </c>
      <c r="T9" s="21">
        <v>0.17738711971313509</v>
      </c>
      <c r="U9" s="21">
        <v>0.20273812558750171</v>
      </c>
      <c r="W9" s="21">
        <v>0.51355260999280861</v>
      </c>
      <c r="X9" s="21">
        <v>0.172004462492407</v>
      </c>
      <c r="Y9" s="21">
        <v>0.14806965559845131</v>
      </c>
      <c r="Z9" s="21">
        <v>3.4038839787521327E-2</v>
      </c>
      <c r="AA9" s="21">
        <v>0.45502677524931662</v>
      </c>
      <c r="AB9" s="21">
        <v>2.7980407324099218E-2</v>
      </c>
      <c r="AC9" s="21">
        <v>0.31564286678213682</v>
      </c>
      <c r="AD9" s="21">
        <v>0.16298651702005429</v>
      </c>
      <c r="AE9" s="21">
        <v>0.74516493414848028</v>
      </c>
      <c r="AG9" s="21">
        <v>0.14268769746169849</v>
      </c>
      <c r="AH9" s="21">
        <v>0.2176677331146569</v>
      </c>
      <c r="AI9" s="21">
        <v>0.271485623704178</v>
      </c>
      <c r="AJ9" s="21">
        <v>0.22311799671775889</v>
      </c>
      <c r="AK9" s="21">
        <v>0.2009267747805295</v>
      </c>
      <c r="AL9" s="21">
        <v>0.35090186250455041</v>
      </c>
      <c r="AM9" s="21">
        <v>0.25583935781207651</v>
      </c>
    </row>
    <row r="10" spans="2:41" ht="19" customHeight="1" x14ac:dyDescent="0.2">
      <c r="B10" s="23" t="s">
        <v>201</v>
      </c>
      <c r="C10" s="21">
        <v>0.21586423572326069</v>
      </c>
      <c r="D10" s="21">
        <v>0.38001319410203199</v>
      </c>
      <c r="E10" s="21">
        <v>0.13660693228832479</v>
      </c>
      <c r="F10" s="21">
        <v>0.24030006342201291</v>
      </c>
      <c r="G10" s="21">
        <v>0.10683863854356671</v>
      </c>
      <c r="H10" s="21">
        <v>0.24473531170730209</v>
      </c>
      <c r="I10" s="21">
        <v>0.23090132152170109</v>
      </c>
      <c r="K10" s="21">
        <v>0.1817427123730958</v>
      </c>
      <c r="L10" s="21">
        <v>0.24401333362116709</v>
      </c>
      <c r="N10" s="21">
        <v>0.36836880119267051</v>
      </c>
      <c r="O10" s="21">
        <v>0.29935397493022381</v>
      </c>
      <c r="P10" s="21">
        <v>0.1112664082014781</v>
      </c>
      <c r="Q10" s="21">
        <v>0.20494771048816091</v>
      </c>
      <c r="R10" s="21">
        <v>0.1682677544955192</v>
      </c>
      <c r="S10" s="21">
        <v>0.1054918496616936</v>
      </c>
      <c r="T10" s="21">
        <v>0.38603187847970682</v>
      </c>
      <c r="U10" s="21">
        <v>0.2277081609875464</v>
      </c>
      <c r="W10" s="21">
        <v>0.2310872855764782</v>
      </c>
      <c r="X10" s="21">
        <v>0.30087174518469112</v>
      </c>
      <c r="Y10" s="21">
        <v>0.12638583173448051</v>
      </c>
      <c r="Z10" s="21">
        <v>0.17022940702019321</v>
      </c>
      <c r="AA10" s="21">
        <v>0.23174062466276099</v>
      </c>
      <c r="AB10" s="21">
        <v>9.7536842891154385E-2</v>
      </c>
      <c r="AC10" s="21">
        <v>0.27232657549032591</v>
      </c>
      <c r="AD10" s="21">
        <v>0.36438372745379449</v>
      </c>
      <c r="AE10" s="21">
        <v>0.25483506585151983</v>
      </c>
      <c r="AG10" s="21">
        <v>0.22538920807611709</v>
      </c>
      <c r="AH10" s="21">
        <v>0.17722909128737641</v>
      </c>
      <c r="AI10" s="21">
        <v>0.12144823239418021</v>
      </c>
      <c r="AJ10" s="21">
        <v>0.27729643446676422</v>
      </c>
      <c r="AK10" s="21">
        <v>0.27608783699922429</v>
      </c>
      <c r="AL10" s="21">
        <v>0.2230367668236205</v>
      </c>
      <c r="AM10" s="21">
        <v>0.32076988059735462</v>
      </c>
    </row>
    <row r="11" spans="2:41" ht="19" customHeight="1" x14ac:dyDescent="0.2">
      <c r="B11" s="23" t="s">
        <v>202</v>
      </c>
      <c r="C11" s="21">
        <v>0.25069011722910062</v>
      </c>
      <c r="D11" s="21">
        <v>0.22719506272316259</v>
      </c>
      <c r="E11" s="21">
        <v>0.2942527811272686</v>
      </c>
      <c r="F11" s="21">
        <v>0.35693210976489298</v>
      </c>
      <c r="G11" s="21">
        <v>0.31044503738165519</v>
      </c>
      <c r="H11" s="21">
        <v>0.25660792681517142</v>
      </c>
      <c r="I11" s="21">
        <v>0.11139198343079069</v>
      </c>
      <c r="K11" s="21">
        <v>0.24158901662970381</v>
      </c>
      <c r="L11" s="21">
        <v>0.25772876090406271</v>
      </c>
      <c r="N11" s="21">
        <v>4.2177010051852273E-2</v>
      </c>
      <c r="O11" s="21">
        <v>0.17354262872019929</v>
      </c>
      <c r="P11" s="21">
        <v>0.36111736265113281</v>
      </c>
      <c r="Q11" s="21">
        <v>0.35422049164707547</v>
      </c>
      <c r="R11" s="21">
        <v>0.2423187422421918</v>
      </c>
      <c r="S11" s="21">
        <v>0.32135071120295378</v>
      </c>
      <c r="T11" s="21">
        <v>0.19290694600210251</v>
      </c>
      <c r="U11" s="21">
        <v>0.32956888753840552</v>
      </c>
      <c r="W11" s="21">
        <v>8.3718138065524486E-2</v>
      </c>
      <c r="X11" s="21">
        <v>0.17187269517161199</v>
      </c>
      <c r="Y11" s="21">
        <v>0.42187129161284043</v>
      </c>
      <c r="Z11" s="21">
        <v>0.31329886199317741</v>
      </c>
      <c r="AA11" s="21">
        <v>0.23010500239226439</v>
      </c>
      <c r="AB11" s="21">
        <v>0.32134404129998451</v>
      </c>
      <c r="AC11" s="21">
        <v>0.25337610357292512</v>
      </c>
      <c r="AD11" s="21">
        <v>0.29239735539527351</v>
      </c>
      <c r="AE11" s="21">
        <v>0</v>
      </c>
      <c r="AG11" s="21">
        <v>0.31272378282071589</v>
      </c>
      <c r="AH11" s="21">
        <v>0.3198126014255156</v>
      </c>
      <c r="AI11" s="21">
        <v>0.26042311908723698</v>
      </c>
      <c r="AJ11" s="21">
        <v>0.184031148596391</v>
      </c>
      <c r="AK11" s="21">
        <v>0.208705324060939</v>
      </c>
      <c r="AL11" s="21">
        <v>0</v>
      </c>
      <c r="AM11" s="21">
        <v>0.1284602096366522</v>
      </c>
    </row>
    <row r="12" spans="2:41" ht="19" customHeight="1" x14ac:dyDescent="0.2">
      <c r="B12" s="23" t="s">
        <v>165</v>
      </c>
      <c r="C12" s="21">
        <v>0.22809093546682391</v>
      </c>
      <c r="D12" s="21">
        <v>0.12693363311798139</v>
      </c>
      <c r="E12" s="21">
        <v>0.40543012109641119</v>
      </c>
      <c r="F12" s="21">
        <v>0.21621938073679431</v>
      </c>
      <c r="G12" s="21">
        <v>0.25334023510175141</v>
      </c>
      <c r="H12" s="21">
        <v>0.21461257597919711</v>
      </c>
      <c r="I12" s="21">
        <v>0.14935593614656159</v>
      </c>
      <c r="K12" s="21">
        <v>0.24880099260175831</v>
      </c>
      <c r="L12" s="21">
        <v>0.2109537032471373</v>
      </c>
      <c r="N12" s="21">
        <v>0.1140364581304753</v>
      </c>
      <c r="O12" s="21">
        <v>0.19571387741973231</v>
      </c>
      <c r="P12" s="21">
        <v>0.16394275377032469</v>
      </c>
      <c r="Q12" s="21">
        <v>0.14370880342246059</v>
      </c>
      <c r="R12" s="21">
        <v>7.2428121481673741E-2</v>
      </c>
      <c r="S12" s="21">
        <v>0.39659067625050132</v>
      </c>
      <c r="T12" s="21">
        <v>0.19205866339964861</v>
      </c>
      <c r="U12" s="21">
        <v>0.183703804092718</v>
      </c>
      <c r="W12" s="21">
        <v>0.15173636316983841</v>
      </c>
      <c r="X12" s="21">
        <v>0.232201989962494</v>
      </c>
      <c r="Y12" s="21">
        <v>0.27596054898872369</v>
      </c>
      <c r="Z12" s="21">
        <v>0.12512977807795861</v>
      </c>
      <c r="AA12" s="21">
        <v>6.4943053766567505E-2</v>
      </c>
      <c r="AB12" s="21">
        <v>0.43588561127771369</v>
      </c>
      <c r="AC12" s="21">
        <v>0.1339390262038537</v>
      </c>
      <c r="AD12" s="21">
        <v>0.15595599731016571</v>
      </c>
      <c r="AE12" s="21">
        <v>0</v>
      </c>
      <c r="AG12" s="21">
        <v>0.27898540893120599</v>
      </c>
      <c r="AH12" s="21">
        <v>0.16090760383297659</v>
      </c>
      <c r="AI12" s="21">
        <v>0.26299421101357301</v>
      </c>
      <c r="AJ12" s="21">
        <v>0.23400707591770231</v>
      </c>
      <c r="AK12" s="21">
        <v>0.220452038921926</v>
      </c>
      <c r="AL12" s="21">
        <v>0.42606137067182909</v>
      </c>
      <c r="AM12" s="21">
        <v>0.1937072687411398</v>
      </c>
    </row>
    <row r="13" spans="2:41" ht="19" customHeight="1" x14ac:dyDescent="0.2">
      <c r="B13" s="23" t="s">
        <v>166</v>
      </c>
      <c r="C13" s="21">
        <v>8.7414380330909008E-2</v>
      </c>
      <c r="D13" s="21">
        <v>0.15273653930368089</v>
      </c>
      <c r="E13" s="21">
        <v>8.4590026755728603E-2</v>
      </c>
      <c r="F13" s="21">
        <v>8.287788508841698E-2</v>
      </c>
      <c r="G13" s="21">
        <v>9.8667016817677533E-2</v>
      </c>
      <c r="H13" s="21">
        <v>5.2054162969518591E-2</v>
      </c>
      <c r="I13" s="21">
        <v>7.9595381561574086E-2</v>
      </c>
      <c r="K13" s="21">
        <v>6.7933385720265721E-2</v>
      </c>
      <c r="L13" s="21">
        <v>0.1065761132917547</v>
      </c>
      <c r="N13" s="21">
        <v>0</v>
      </c>
      <c r="O13" s="21">
        <v>0.10169061886650781</v>
      </c>
      <c r="P13" s="21">
        <v>5.996598969721828E-2</v>
      </c>
      <c r="Q13" s="21">
        <v>0.20521831137394009</v>
      </c>
      <c r="R13" s="21">
        <v>0</v>
      </c>
      <c r="S13" s="21">
        <v>0.15078579842001311</v>
      </c>
      <c r="T13" s="21">
        <v>5.1615392405407211E-2</v>
      </c>
      <c r="U13" s="21">
        <v>5.6281021793828621E-2</v>
      </c>
      <c r="W13" s="21">
        <v>1.9905603195350501E-2</v>
      </c>
      <c r="X13" s="21">
        <v>0.1230491071887959</v>
      </c>
      <c r="Y13" s="21">
        <v>2.7712672065504269E-2</v>
      </c>
      <c r="Z13" s="21">
        <v>0.35730311312114937</v>
      </c>
      <c r="AA13" s="21">
        <v>1.818454392909034E-2</v>
      </c>
      <c r="AB13" s="21">
        <v>0.1172530972070483</v>
      </c>
      <c r="AC13" s="21">
        <v>2.4715427950758411E-2</v>
      </c>
      <c r="AD13" s="21">
        <v>2.427640282071215E-2</v>
      </c>
      <c r="AE13" s="21">
        <v>0</v>
      </c>
      <c r="AG13" s="21">
        <v>4.0213902710262359E-2</v>
      </c>
      <c r="AH13" s="21">
        <v>0.1243829703394744</v>
      </c>
      <c r="AI13" s="21">
        <v>8.3648813800831612E-2</v>
      </c>
      <c r="AJ13" s="21">
        <v>8.1547344301383606E-2</v>
      </c>
      <c r="AK13" s="21">
        <v>9.3828025237380958E-2</v>
      </c>
      <c r="AL13" s="21">
        <v>0</v>
      </c>
      <c r="AM13" s="21">
        <v>0.10122328321277679</v>
      </c>
    </row>
    <row r="15" spans="2:41" x14ac:dyDescent="0.2">
      <c r="B15" t="s">
        <v>267</v>
      </c>
    </row>
    <row r="16" spans="2:41" x14ac:dyDescent="0.2">
      <c r="B16" t="s">
        <v>11</v>
      </c>
    </row>
    <row r="18" spans="2:2" x14ac:dyDescent="0.2">
      <c r="B18"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O18"/>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200</v>
      </c>
      <c r="C9" s="21">
        <v>0.20701273785810539</v>
      </c>
      <c r="D9" s="21">
        <v>0.1131215707531429</v>
      </c>
      <c r="E9" s="21">
        <v>6.2663987617665659E-2</v>
      </c>
      <c r="F9" s="21">
        <v>0.1024998901022196</v>
      </c>
      <c r="G9" s="21">
        <v>0.25106264928533623</v>
      </c>
      <c r="H9" s="21">
        <v>0.18787233818384241</v>
      </c>
      <c r="I9" s="21">
        <v>0.41202144571981508</v>
      </c>
      <c r="K9" s="21">
        <v>0.2284513964146771</v>
      </c>
      <c r="L9" s="21">
        <v>0.18897946833093379</v>
      </c>
      <c r="N9" s="21">
        <v>0.56919402828751098</v>
      </c>
      <c r="O9" s="21">
        <v>0.19088992302572499</v>
      </c>
      <c r="P9" s="21">
        <v>0.37773539556811708</v>
      </c>
      <c r="Q9" s="21">
        <v>0</v>
      </c>
      <c r="R9" s="21">
        <v>0.44040223197691591</v>
      </c>
      <c r="S9" s="21">
        <v>3.3374749695867727E-2</v>
      </c>
      <c r="T9" s="21">
        <v>0.17738711971313509</v>
      </c>
      <c r="U9" s="21">
        <v>0.15585125296207269</v>
      </c>
      <c r="W9" s="21">
        <v>0.60092031814634594</v>
      </c>
      <c r="X9" s="21">
        <v>0.1469238090986911</v>
      </c>
      <c r="Y9" s="21">
        <v>0.18583372980712509</v>
      </c>
      <c r="Z9" s="21">
        <v>0</v>
      </c>
      <c r="AA9" s="21">
        <v>0.4596757986522324</v>
      </c>
      <c r="AB9" s="21">
        <v>1.2874848534385331E-2</v>
      </c>
      <c r="AC9" s="21">
        <v>0.19386044094900479</v>
      </c>
      <c r="AD9" s="21">
        <v>0.20256927140885339</v>
      </c>
      <c r="AE9" s="21">
        <v>0.6628125861455928</v>
      </c>
      <c r="AG9" s="21">
        <v>0.17549405261335871</v>
      </c>
      <c r="AH9" s="21">
        <v>0.25375162305319982</v>
      </c>
      <c r="AI9" s="21">
        <v>0.24881540773259339</v>
      </c>
      <c r="AJ9" s="21">
        <v>0.2025980279273048</v>
      </c>
      <c r="AK9" s="21">
        <v>0.15126101814286649</v>
      </c>
      <c r="AL9" s="21">
        <v>0</v>
      </c>
      <c r="AM9" s="21">
        <v>0.1878483124710621</v>
      </c>
    </row>
    <row r="10" spans="2:41" ht="19" customHeight="1" x14ac:dyDescent="0.2">
      <c r="B10" s="23" t="s">
        <v>201</v>
      </c>
      <c r="C10" s="21">
        <v>0.2184054088287477</v>
      </c>
      <c r="D10" s="21">
        <v>0.16880708000805861</v>
      </c>
      <c r="E10" s="21">
        <v>0.2426867237583791</v>
      </c>
      <c r="F10" s="21">
        <v>0.20878212233207649</v>
      </c>
      <c r="G10" s="21">
        <v>0.13352171761256851</v>
      </c>
      <c r="H10" s="21">
        <v>0.2644758098640802</v>
      </c>
      <c r="I10" s="21">
        <v>0.25438682305721949</v>
      </c>
      <c r="K10" s="21">
        <v>0.21509946644320341</v>
      </c>
      <c r="L10" s="21">
        <v>0.21766228402176849</v>
      </c>
      <c r="N10" s="21">
        <v>0.1149343099734501</v>
      </c>
      <c r="O10" s="21">
        <v>0.33243858649914337</v>
      </c>
      <c r="P10" s="21">
        <v>0.1142937476969462</v>
      </c>
      <c r="Q10" s="21">
        <v>0.23405665843387241</v>
      </c>
      <c r="R10" s="21">
        <v>0.32176039134609707</v>
      </c>
      <c r="S10" s="21">
        <v>0.127612064889701</v>
      </c>
      <c r="T10" s="21">
        <v>0.13135465679914679</v>
      </c>
      <c r="U10" s="21">
        <v>0.26292598365107289</v>
      </c>
      <c r="W10" s="21">
        <v>0.19679855460426421</v>
      </c>
      <c r="X10" s="21">
        <v>0.35206628083310643</v>
      </c>
      <c r="Y10" s="21">
        <v>8.4957932491960195E-2</v>
      </c>
      <c r="Z10" s="21">
        <v>0.1009968858960181</v>
      </c>
      <c r="AA10" s="21">
        <v>0.24787185974258399</v>
      </c>
      <c r="AB10" s="21">
        <v>0.11762356536211931</v>
      </c>
      <c r="AC10" s="21">
        <v>0.33097711072377189</v>
      </c>
      <c r="AD10" s="21">
        <v>0.21756819399917091</v>
      </c>
      <c r="AE10" s="21">
        <v>0.33718741385440731</v>
      </c>
      <c r="AG10" s="21">
        <v>0.25484578166650362</v>
      </c>
      <c r="AH10" s="21">
        <v>0.1953845109512235</v>
      </c>
      <c r="AI10" s="21">
        <v>0.19525264679162621</v>
      </c>
      <c r="AJ10" s="21">
        <v>0.1996516274467616</v>
      </c>
      <c r="AK10" s="21">
        <v>0.24428373390065741</v>
      </c>
      <c r="AL10" s="21">
        <v>0</v>
      </c>
      <c r="AM10" s="21">
        <v>0.26409296701855722</v>
      </c>
    </row>
    <row r="11" spans="2:41" ht="19" customHeight="1" x14ac:dyDescent="0.2">
      <c r="B11" s="23" t="s">
        <v>202</v>
      </c>
      <c r="C11" s="21">
        <v>0.21113975540456931</v>
      </c>
      <c r="D11" s="21">
        <v>0.3640149969582902</v>
      </c>
      <c r="E11" s="21">
        <v>0.20206450805863541</v>
      </c>
      <c r="F11" s="21">
        <v>0.25413031608867859</v>
      </c>
      <c r="G11" s="21">
        <v>0.25064138729539032</v>
      </c>
      <c r="H11" s="21">
        <v>0.25686355638354252</v>
      </c>
      <c r="I11" s="21">
        <v>6.0429964861185202E-2</v>
      </c>
      <c r="K11" s="21">
        <v>0.1858927157503584</v>
      </c>
      <c r="L11" s="21">
        <v>0.23293163414680321</v>
      </c>
      <c r="N11" s="21">
        <v>0.1114301805314966</v>
      </c>
      <c r="O11" s="21">
        <v>0.2092143585068672</v>
      </c>
      <c r="P11" s="21">
        <v>0.22246629125472031</v>
      </c>
      <c r="Q11" s="21">
        <v>0.37993529594834607</v>
      </c>
      <c r="R11" s="21">
        <v>0.20827447910163871</v>
      </c>
      <c r="S11" s="21">
        <v>0.17598830381289421</v>
      </c>
      <c r="T11" s="21">
        <v>0.18739838645091461</v>
      </c>
      <c r="U11" s="21">
        <v>0.3214691817208723</v>
      </c>
      <c r="W11" s="21">
        <v>0.1059034135326998</v>
      </c>
      <c r="X11" s="21">
        <v>0.15250790874765979</v>
      </c>
      <c r="Y11" s="21">
        <v>0.40450433945387432</v>
      </c>
      <c r="Z11" s="21">
        <v>0.1174593322214155</v>
      </c>
      <c r="AA11" s="21">
        <v>0.20458202473520401</v>
      </c>
      <c r="AB11" s="21">
        <v>0.2445910693411876</v>
      </c>
      <c r="AC11" s="21">
        <v>0.24910701407735009</v>
      </c>
      <c r="AD11" s="21">
        <v>0.3014148702302149</v>
      </c>
      <c r="AE11" s="21">
        <v>0</v>
      </c>
      <c r="AG11" s="21">
        <v>0.23463752010440439</v>
      </c>
      <c r="AH11" s="21">
        <v>0.2928143778254072</v>
      </c>
      <c r="AI11" s="21">
        <v>0.19862480227923709</v>
      </c>
      <c r="AJ11" s="21">
        <v>0.17789541197675721</v>
      </c>
      <c r="AK11" s="21">
        <v>0.17574644670054271</v>
      </c>
      <c r="AL11" s="21">
        <v>0.57393862932817075</v>
      </c>
      <c r="AM11" s="21">
        <v>6.6629521813593426E-2</v>
      </c>
    </row>
    <row r="12" spans="2:41" ht="19" customHeight="1" x14ac:dyDescent="0.2">
      <c r="B12" s="23" t="s">
        <v>165</v>
      </c>
      <c r="C12" s="21">
        <v>0.27040151934106049</v>
      </c>
      <c r="D12" s="21">
        <v>0.2013198129768273</v>
      </c>
      <c r="E12" s="21">
        <v>0.39873755140546452</v>
      </c>
      <c r="F12" s="21">
        <v>0.36178031921546389</v>
      </c>
      <c r="G12" s="21">
        <v>0.28711018351785988</v>
      </c>
      <c r="H12" s="21">
        <v>0.23004424162482481</v>
      </c>
      <c r="I12" s="21">
        <v>0.16151560123126779</v>
      </c>
      <c r="K12" s="21">
        <v>0.27648219846851008</v>
      </c>
      <c r="L12" s="21">
        <v>0.26741888786403167</v>
      </c>
      <c r="N12" s="21">
        <v>0.1116009687906668</v>
      </c>
      <c r="O12" s="21">
        <v>0.18881286336663311</v>
      </c>
      <c r="P12" s="21">
        <v>0.2855045654802163</v>
      </c>
      <c r="Q12" s="21">
        <v>0.38600804561778118</v>
      </c>
      <c r="R12" s="21">
        <v>2.956289757534843E-2</v>
      </c>
      <c r="S12" s="21">
        <v>0.46346510775862049</v>
      </c>
      <c r="T12" s="21">
        <v>0.50385983703680359</v>
      </c>
      <c r="U12" s="21">
        <v>0.2034725598721536</v>
      </c>
      <c r="W12" s="21">
        <v>9.6377713716690169E-2</v>
      </c>
      <c r="X12" s="21">
        <v>0.26779721375351162</v>
      </c>
      <c r="Y12" s="21">
        <v>0.29699132618153617</v>
      </c>
      <c r="Z12" s="21">
        <v>0.5002476032190134</v>
      </c>
      <c r="AA12" s="21">
        <v>8.155657789149931E-2</v>
      </c>
      <c r="AB12" s="21">
        <v>0.45472240616544901</v>
      </c>
      <c r="AC12" s="21">
        <v>0.10894275728491171</v>
      </c>
      <c r="AD12" s="21">
        <v>0.25417126154104869</v>
      </c>
      <c r="AE12" s="21">
        <v>0</v>
      </c>
      <c r="AG12" s="21">
        <v>0.29489447449504952</v>
      </c>
      <c r="AH12" s="21">
        <v>0.17271453572434711</v>
      </c>
      <c r="AI12" s="21">
        <v>0.25943198241497079</v>
      </c>
      <c r="AJ12" s="21">
        <v>0.35233570226519512</v>
      </c>
      <c r="AK12" s="21">
        <v>0.25515050573660492</v>
      </c>
      <c r="AL12" s="21">
        <v>0.42606137067182909</v>
      </c>
      <c r="AM12" s="21">
        <v>0.41182926295154509</v>
      </c>
    </row>
    <row r="13" spans="2:41" ht="19" customHeight="1" x14ac:dyDescent="0.2">
      <c r="B13" s="23" t="s">
        <v>166</v>
      </c>
      <c r="C13" s="21">
        <v>9.3040578567516907E-2</v>
      </c>
      <c r="D13" s="21">
        <v>0.15273653930368089</v>
      </c>
      <c r="E13" s="21">
        <v>9.3847229159855772E-2</v>
      </c>
      <c r="F13" s="21">
        <v>7.2807352261561237E-2</v>
      </c>
      <c r="G13" s="21">
        <v>7.7664062288845273E-2</v>
      </c>
      <c r="H13" s="21">
        <v>6.0744053943710227E-2</v>
      </c>
      <c r="I13" s="21">
        <v>0.1116461651305122</v>
      </c>
      <c r="K13" s="21">
        <v>9.4074222923250669E-2</v>
      </c>
      <c r="L13" s="21">
        <v>9.3007725636462854E-2</v>
      </c>
      <c r="N13" s="21">
        <v>9.2840512416875548E-2</v>
      </c>
      <c r="O13" s="21">
        <v>7.8644268601631345E-2</v>
      </c>
      <c r="P13" s="21">
        <v>0</v>
      </c>
      <c r="Q13" s="21">
        <v>0</v>
      </c>
      <c r="R13" s="21">
        <v>0</v>
      </c>
      <c r="S13" s="21">
        <v>0.19955977384291659</v>
      </c>
      <c r="T13" s="21">
        <v>0</v>
      </c>
      <c r="U13" s="21">
        <v>5.6281021793828621E-2</v>
      </c>
      <c r="W13" s="21">
        <v>0</v>
      </c>
      <c r="X13" s="21">
        <v>8.0704787567031019E-2</v>
      </c>
      <c r="Y13" s="21">
        <v>2.7712672065504269E-2</v>
      </c>
      <c r="Z13" s="21">
        <v>0.28129617866355289</v>
      </c>
      <c r="AA13" s="21">
        <v>6.3137389784801356E-3</v>
      </c>
      <c r="AB13" s="21">
        <v>0.1701881105968589</v>
      </c>
      <c r="AC13" s="21">
        <v>0.1171126769649613</v>
      </c>
      <c r="AD13" s="21">
        <v>2.427640282071215E-2</v>
      </c>
      <c r="AE13" s="21">
        <v>0</v>
      </c>
      <c r="AG13" s="21">
        <v>4.01281711206838E-2</v>
      </c>
      <c r="AH13" s="21">
        <v>8.5334952445822329E-2</v>
      </c>
      <c r="AI13" s="21">
        <v>9.7875160781572629E-2</v>
      </c>
      <c r="AJ13" s="21">
        <v>6.751923038398136E-2</v>
      </c>
      <c r="AK13" s="21">
        <v>0.17355829551932839</v>
      </c>
      <c r="AL13" s="21">
        <v>0</v>
      </c>
      <c r="AM13" s="21">
        <v>6.9599935745241953E-2</v>
      </c>
    </row>
    <row r="15" spans="2:41" x14ac:dyDescent="0.2">
      <c r="B15" t="s">
        <v>267</v>
      </c>
    </row>
    <row r="16" spans="2:41" x14ac:dyDescent="0.2">
      <c r="B16" t="s">
        <v>11</v>
      </c>
    </row>
    <row r="18" spans="2:2" x14ac:dyDescent="0.2">
      <c r="B18"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O18"/>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200</v>
      </c>
      <c r="C9" s="21">
        <v>0.1319617513901109</v>
      </c>
      <c r="D9" s="21">
        <v>0.1131215707531429</v>
      </c>
      <c r="E9" s="21">
        <v>6.5186158689831089E-2</v>
      </c>
      <c r="F9" s="21">
        <v>0.10313460037737</v>
      </c>
      <c r="G9" s="21">
        <v>0.1733730337424049</v>
      </c>
      <c r="H9" s="21">
        <v>0.115608617878298</v>
      </c>
      <c r="I9" s="21">
        <v>0.1930295233251311</v>
      </c>
      <c r="K9" s="21">
        <v>0.16830372018467801</v>
      </c>
      <c r="L9" s="21">
        <v>9.9187046902998635E-2</v>
      </c>
      <c r="N9" s="21">
        <v>0.31519957043839392</v>
      </c>
      <c r="O9" s="21">
        <v>0.1063451108627898</v>
      </c>
      <c r="P9" s="21">
        <v>0.1855503934247546</v>
      </c>
      <c r="Q9" s="21">
        <v>9.1904683068362664E-2</v>
      </c>
      <c r="R9" s="21">
        <v>0.2784546397989654</v>
      </c>
      <c r="S9" s="21">
        <v>1.391749083601089E-2</v>
      </c>
      <c r="T9" s="21">
        <v>0.17738711971313509</v>
      </c>
      <c r="U9" s="21">
        <v>0.16245010658454301</v>
      </c>
      <c r="W9" s="21">
        <v>0.36659564080556972</v>
      </c>
      <c r="X9" s="21">
        <v>8.695967734649121E-2</v>
      </c>
      <c r="Y9" s="21">
        <v>5.6707260614352717E-2</v>
      </c>
      <c r="Z9" s="21">
        <v>3.4038839787521327E-2</v>
      </c>
      <c r="AA9" s="21">
        <v>0.28843110574285191</v>
      </c>
      <c r="AB9" s="21">
        <v>1.5104829109559299E-2</v>
      </c>
      <c r="AC9" s="21">
        <v>0.1249756332638756</v>
      </c>
      <c r="AD9" s="21">
        <v>0.11667664914658719</v>
      </c>
      <c r="AE9" s="21">
        <v>0.58046023814270531</v>
      </c>
      <c r="AG9" s="21">
        <v>0.1046772297220652</v>
      </c>
      <c r="AH9" s="21">
        <v>0.16244826995983139</v>
      </c>
      <c r="AI9" s="21">
        <v>0.11545976693847131</v>
      </c>
      <c r="AJ9" s="21">
        <v>0.1783396537840769</v>
      </c>
      <c r="AK9" s="21">
        <v>9.0459901776148516E-2</v>
      </c>
      <c r="AL9" s="21">
        <v>0</v>
      </c>
      <c r="AM9" s="21">
        <v>0.1878483124710621</v>
      </c>
    </row>
    <row r="10" spans="2:41" ht="19" customHeight="1" x14ac:dyDescent="0.2">
      <c r="B10" s="23" t="s">
        <v>201</v>
      </c>
      <c r="C10" s="21">
        <v>0.1050291339970378</v>
      </c>
      <c r="D10" s="21">
        <v>5.1482595113135937E-2</v>
      </c>
      <c r="E10" s="21">
        <v>0.1864175912651666</v>
      </c>
      <c r="F10" s="21">
        <v>0.1360102853661577</v>
      </c>
      <c r="G10" s="21">
        <v>4.7954582366402723E-2</v>
      </c>
      <c r="H10" s="21">
        <v>8.300067289024067E-2</v>
      </c>
      <c r="I10" s="21">
        <v>0.10119551358447181</v>
      </c>
      <c r="K10" s="21">
        <v>9.4695094432830376E-2</v>
      </c>
      <c r="L10" s="21">
        <v>0.1157846442619795</v>
      </c>
      <c r="N10" s="21">
        <v>0.15122663978951489</v>
      </c>
      <c r="O10" s="21">
        <v>0.12872807864995439</v>
      </c>
      <c r="P10" s="21">
        <v>5.5040375515052739E-2</v>
      </c>
      <c r="Q10" s="21">
        <v>0</v>
      </c>
      <c r="R10" s="21">
        <v>0.1629946391519442</v>
      </c>
      <c r="S10" s="21">
        <v>9.0318556258756483E-2</v>
      </c>
      <c r="T10" s="21">
        <v>0.15543268200202551</v>
      </c>
      <c r="U10" s="21">
        <v>4.9653872795393683E-2</v>
      </c>
      <c r="W10" s="21">
        <v>0.19634859581763231</v>
      </c>
      <c r="X10" s="21">
        <v>0.1037764691921004</v>
      </c>
      <c r="Y10" s="21">
        <v>3.4117134557642613E-2</v>
      </c>
      <c r="Z10" s="21">
        <v>0.102378591913382</v>
      </c>
      <c r="AA10" s="21">
        <v>0.13305642295984979</v>
      </c>
      <c r="AB10" s="21">
        <v>6.8734818339915904E-2</v>
      </c>
      <c r="AC10" s="21">
        <v>0.13294611906299419</v>
      </c>
      <c r="AD10" s="21">
        <v>7.5529820470343803E-2</v>
      </c>
      <c r="AE10" s="21">
        <v>0.23988295798388051</v>
      </c>
      <c r="AG10" s="21">
        <v>0.1419447209464034</v>
      </c>
      <c r="AH10" s="21">
        <v>9.3904717264524457E-2</v>
      </c>
      <c r="AI10" s="21">
        <v>8.9530722121131265E-2</v>
      </c>
      <c r="AJ10" s="21">
        <v>9.6184505288857025E-2</v>
      </c>
      <c r="AK10" s="21">
        <v>0.1229329305549002</v>
      </c>
      <c r="AL10" s="21">
        <v>0.35090186250455041</v>
      </c>
      <c r="AM10" s="21">
        <v>4.3307088537522923E-2</v>
      </c>
    </row>
    <row r="11" spans="2:41" ht="19" customHeight="1" x14ac:dyDescent="0.2">
      <c r="B11" s="23" t="s">
        <v>202</v>
      </c>
      <c r="C11" s="21">
        <v>0.23350034123195201</v>
      </c>
      <c r="D11" s="21">
        <v>0.36584946025228032</v>
      </c>
      <c r="E11" s="21">
        <v>0.22961603212848139</v>
      </c>
      <c r="F11" s="21">
        <v>0.28340860357492398</v>
      </c>
      <c r="G11" s="21">
        <v>0.22788141848140361</v>
      </c>
      <c r="H11" s="21">
        <v>0.20384783396398609</v>
      </c>
      <c r="I11" s="21">
        <v>0.1638336842502035</v>
      </c>
      <c r="K11" s="21">
        <v>0.2198825923518945</v>
      </c>
      <c r="L11" s="21">
        <v>0.24460433656627001</v>
      </c>
      <c r="N11" s="21">
        <v>0.25645054638904241</v>
      </c>
      <c r="O11" s="21">
        <v>0.22275417243286219</v>
      </c>
      <c r="P11" s="21">
        <v>0.1185922701609175</v>
      </c>
      <c r="Q11" s="21">
        <v>0.30858870737981198</v>
      </c>
      <c r="R11" s="21">
        <v>0.2374613659784717</v>
      </c>
      <c r="S11" s="21">
        <v>0.1556636810740282</v>
      </c>
      <c r="T11" s="21">
        <v>0.26151498827004999</v>
      </c>
      <c r="U11" s="21">
        <v>0.41892743992066211</v>
      </c>
      <c r="W11" s="21">
        <v>0.16157932207754311</v>
      </c>
      <c r="X11" s="21">
        <v>0.21141533523854611</v>
      </c>
      <c r="Y11" s="21">
        <v>0.120706296408914</v>
      </c>
      <c r="Z11" s="21">
        <v>0.1679814850047559</v>
      </c>
      <c r="AA11" s="21">
        <v>0.25402029874340443</v>
      </c>
      <c r="AB11" s="21">
        <v>0.1990544329850028</v>
      </c>
      <c r="AC11" s="21">
        <v>0.4270194448323984</v>
      </c>
      <c r="AD11" s="21">
        <v>0.36482648693387038</v>
      </c>
      <c r="AE11" s="21">
        <v>8.2352348002887502E-2</v>
      </c>
      <c r="AG11" s="21">
        <v>0.21618887305607251</v>
      </c>
      <c r="AH11" s="21">
        <v>0.2936684182436336</v>
      </c>
      <c r="AI11" s="21">
        <v>0.22622133232165581</v>
      </c>
      <c r="AJ11" s="21">
        <v>0.1959132399788916</v>
      </c>
      <c r="AK11" s="21">
        <v>0.2072127374135723</v>
      </c>
      <c r="AL11" s="21">
        <v>0.2230367668236205</v>
      </c>
      <c r="AM11" s="21">
        <v>0.26083772605092098</v>
      </c>
    </row>
    <row r="12" spans="2:41" ht="19" customHeight="1" x14ac:dyDescent="0.2">
      <c r="B12" s="23" t="s">
        <v>165</v>
      </c>
      <c r="C12" s="21">
        <v>0.31398238626779312</v>
      </c>
      <c r="D12" s="21">
        <v>0.39409533587659529</v>
      </c>
      <c r="E12" s="21">
        <v>0.34260981937077489</v>
      </c>
      <c r="F12" s="21">
        <v>0.29977353149310959</v>
      </c>
      <c r="G12" s="21">
        <v>0.27140009700268591</v>
      </c>
      <c r="H12" s="21">
        <v>0.37300551420444111</v>
      </c>
      <c r="I12" s="21">
        <v>0.25484671742767351</v>
      </c>
      <c r="K12" s="21">
        <v>0.29324424761300377</v>
      </c>
      <c r="L12" s="21">
        <v>0.3305605866710295</v>
      </c>
      <c r="N12" s="21">
        <v>0.20149801567434669</v>
      </c>
      <c r="O12" s="21">
        <v>0.31215897705953982</v>
      </c>
      <c r="P12" s="21">
        <v>0.57936159281027677</v>
      </c>
      <c r="Q12" s="21">
        <v>0.43788603416488348</v>
      </c>
      <c r="R12" s="21">
        <v>0.23055928997500111</v>
      </c>
      <c r="S12" s="21">
        <v>0.3434322339279357</v>
      </c>
      <c r="T12" s="21">
        <v>0.40566521001478961</v>
      </c>
      <c r="U12" s="21">
        <v>0.2216840866994664</v>
      </c>
      <c r="W12" s="21">
        <v>0.19344842006118659</v>
      </c>
      <c r="X12" s="21">
        <v>0.3365906286118176</v>
      </c>
      <c r="Y12" s="21">
        <v>0.64564335347984736</v>
      </c>
      <c r="Z12" s="21">
        <v>0.226700948750965</v>
      </c>
      <c r="AA12" s="21">
        <v>0.19592121173536189</v>
      </c>
      <c r="AB12" s="21">
        <v>0.37254541812341108</v>
      </c>
      <c r="AC12" s="21">
        <v>0.23225030573031419</v>
      </c>
      <c r="AD12" s="21">
        <v>0.40288207133017467</v>
      </c>
      <c r="AE12" s="21">
        <v>9.7304455870526746E-2</v>
      </c>
      <c r="AG12" s="21">
        <v>0.30050618622474118</v>
      </c>
      <c r="AH12" s="21">
        <v>0.24775717306792319</v>
      </c>
      <c r="AI12" s="21">
        <v>0.33160699230469881</v>
      </c>
      <c r="AJ12" s="21">
        <v>0.35138982049357781</v>
      </c>
      <c r="AK12" s="21">
        <v>0.35780823317998189</v>
      </c>
      <c r="AL12" s="21">
        <v>0.42606137067182909</v>
      </c>
      <c r="AM12" s="21">
        <v>0.28976030887424442</v>
      </c>
    </row>
    <row r="13" spans="2:41" ht="19" customHeight="1" x14ac:dyDescent="0.2">
      <c r="B13" s="23" t="s">
        <v>166</v>
      </c>
      <c r="C13" s="21">
        <v>0.21552638711310629</v>
      </c>
      <c r="D13" s="21">
        <v>7.5451038004845428E-2</v>
      </c>
      <c r="E13" s="21">
        <v>0.17617039854574651</v>
      </c>
      <c r="F13" s="21">
        <v>0.1776729791884385</v>
      </c>
      <c r="G13" s="21">
        <v>0.27939086840710298</v>
      </c>
      <c r="H13" s="21">
        <v>0.22453736106303429</v>
      </c>
      <c r="I13" s="21">
        <v>0.28709456141251999</v>
      </c>
      <c r="K13" s="21">
        <v>0.22387434541759299</v>
      </c>
      <c r="L13" s="21">
        <v>0.2098633855977223</v>
      </c>
      <c r="N13" s="21">
        <v>7.5625227708702142E-2</v>
      </c>
      <c r="O13" s="21">
        <v>0.2300136609948539</v>
      </c>
      <c r="P13" s="21">
        <v>6.1455368088998312E-2</v>
      </c>
      <c r="Q13" s="21">
        <v>0.16162057538694161</v>
      </c>
      <c r="R13" s="21">
        <v>9.053006509561777E-2</v>
      </c>
      <c r="S13" s="21">
        <v>0.39666803790326871</v>
      </c>
      <c r="T13" s="21">
        <v>0</v>
      </c>
      <c r="U13" s="21">
        <v>0.14728449399993501</v>
      </c>
      <c r="W13" s="21">
        <v>8.2028021238068391E-2</v>
      </c>
      <c r="X13" s="21">
        <v>0.26125788961104462</v>
      </c>
      <c r="Y13" s="21">
        <v>0.1428259549392433</v>
      </c>
      <c r="Z13" s="21">
        <v>0.46890013454337581</v>
      </c>
      <c r="AA13" s="21">
        <v>0.12857096081853189</v>
      </c>
      <c r="AB13" s="21">
        <v>0.34456050144211098</v>
      </c>
      <c r="AC13" s="21">
        <v>8.2808497110417448E-2</v>
      </c>
      <c r="AD13" s="21">
        <v>4.0084972119024058E-2</v>
      </c>
      <c r="AE13" s="21">
        <v>0</v>
      </c>
      <c r="AG13" s="21">
        <v>0.23668299005071769</v>
      </c>
      <c r="AH13" s="21">
        <v>0.20222142146408739</v>
      </c>
      <c r="AI13" s="21">
        <v>0.23718118631404281</v>
      </c>
      <c r="AJ13" s="21">
        <v>0.1781727804545967</v>
      </c>
      <c r="AK13" s="21">
        <v>0.2215861970753969</v>
      </c>
      <c r="AL13" s="21">
        <v>0</v>
      </c>
      <c r="AM13" s="21">
        <v>0.21824656406624951</v>
      </c>
    </row>
    <row r="15" spans="2:41" x14ac:dyDescent="0.2">
      <c r="B15" t="s">
        <v>267</v>
      </c>
    </row>
    <row r="16" spans="2:41" x14ac:dyDescent="0.2">
      <c r="B16" t="s">
        <v>11</v>
      </c>
    </row>
    <row r="18" spans="2:2" x14ac:dyDescent="0.2">
      <c r="B18"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J20"/>
  <sheetViews>
    <sheetView showGridLines="0" workbookViewId="0"/>
  </sheetViews>
  <sheetFormatPr baseColWidth="10" defaultColWidth="8.83203125" defaultRowHeight="15" x14ac:dyDescent="0.2"/>
  <cols>
    <col min="1" max="1" width="5" customWidth="1"/>
    <col min="2" max="2" width="25" customWidth="1"/>
    <col min="3" max="10" width="20" customWidth="1"/>
  </cols>
  <sheetData>
    <row r="2" spans="2:10" ht="40" customHeight="1" x14ac:dyDescent="0.2">
      <c r="D2" s="22" t="s">
        <v>287</v>
      </c>
    </row>
    <row r="6" spans="2:10" ht="50" customHeight="1" x14ac:dyDescent="0.2">
      <c r="C6" s="24" t="s">
        <v>288</v>
      </c>
      <c r="D6" s="24" t="s">
        <v>289</v>
      </c>
      <c r="E6" s="24" t="s">
        <v>290</v>
      </c>
      <c r="F6" s="24" t="s">
        <v>291</v>
      </c>
      <c r="G6" s="24" t="s">
        <v>292</v>
      </c>
      <c r="H6" s="24" t="s">
        <v>293</v>
      </c>
      <c r="I6" s="24" t="s">
        <v>294</v>
      </c>
      <c r="J6" s="24" t="s">
        <v>295</v>
      </c>
    </row>
    <row r="7" spans="2:10" ht="16" x14ac:dyDescent="0.2">
      <c r="B7" s="23" t="s">
        <v>148</v>
      </c>
      <c r="C7" s="21">
        <v>9.7083087262430312E-2</v>
      </c>
      <c r="D7" s="21">
        <v>0.17367172135137929</v>
      </c>
      <c r="E7" s="21">
        <v>0.1901920654421925</v>
      </c>
      <c r="F7" s="21">
        <v>0.16274273931308139</v>
      </c>
      <c r="G7" s="21">
        <v>0.22174959186242951</v>
      </c>
      <c r="H7" s="21">
        <v>0.2048987494790645</v>
      </c>
      <c r="I7" s="21">
        <v>0.17368104171780829</v>
      </c>
      <c r="J7" s="21">
        <v>0.23133587770948991</v>
      </c>
    </row>
    <row r="8" spans="2:10" ht="16" x14ac:dyDescent="0.2">
      <c r="B8" s="23" t="s">
        <v>39</v>
      </c>
      <c r="C8" s="21">
        <v>0.50073022482533358</v>
      </c>
      <c r="D8" s="21">
        <v>0.24952407177065741</v>
      </c>
      <c r="E8" s="21">
        <v>0.25175770091182759</v>
      </c>
      <c r="F8" s="21">
        <v>0.19646573294931449</v>
      </c>
      <c r="G8" s="21">
        <v>0.20945550578233571</v>
      </c>
      <c r="H8" s="21">
        <v>0.25486334479161082</v>
      </c>
      <c r="I8" s="21">
        <v>0.18141120497587249</v>
      </c>
      <c r="J8" s="21">
        <v>0.14787255719259429</v>
      </c>
    </row>
    <row r="9" spans="2:10" ht="16" x14ac:dyDescent="0.2">
      <c r="B9" s="23" t="s">
        <v>219</v>
      </c>
      <c r="C9" s="21">
        <v>7.6031365000451726E-2</v>
      </c>
      <c r="D9" s="21">
        <v>7.8974363546207321E-2</v>
      </c>
      <c r="E9" s="21">
        <v>8.9864871299673479E-2</v>
      </c>
      <c r="F9" s="21">
        <v>5.8396137000970509E-2</v>
      </c>
      <c r="G9" s="21">
        <v>7.4276978631579699E-2</v>
      </c>
      <c r="H9" s="21">
        <v>0.23710001564475941</v>
      </c>
      <c r="I9" s="21">
        <v>0.1934743732403969</v>
      </c>
      <c r="J9" s="21">
        <v>0.1642475543444302</v>
      </c>
    </row>
    <row r="10" spans="2:10" ht="16" x14ac:dyDescent="0.2">
      <c r="B10" s="23" t="s">
        <v>160</v>
      </c>
      <c r="C10" s="21">
        <v>9.5343411398197617E-2</v>
      </c>
      <c r="D10" s="21">
        <v>0.17416384930235851</v>
      </c>
      <c r="E10" s="21">
        <v>0.15232518917297719</v>
      </c>
      <c r="F10" s="21">
        <v>0.1542275132411261</v>
      </c>
      <c r="G10" s="21">
        <v>0.17861606188817339</v>
      </c>
      <c r="H10" s="21">
        <v>8.4936611807249415E-2</v>
      </c>
      <c r="I10" s="21">
        <v>0.17508105672872329</v>
      </c>
      <c r="J10" s="21">
        <v>0.1275862703367831</v>
      </c>
    </row>
    <row r="11" spans="2:10" ht="16" x14ac:dyDescent="0.2">
      <c r="B11" s="23" t="s">
        <v>159</v>
      </c>
      <c r="C11" s="21">
        <v>2.628174411876761E-2</v>
      </c>
      <c r="D11" s="21">
        <v>4.7325420604141542E-2</v>
      </c>
      <c r="E11" s="21">
        <v>4.9214267927710283E-2</v>
      </c>
      <c r="F11" s="21">
        <v>4.6774294365538961E-2</v>
      </c>
      <c r="G11" s="21">
        <v>4.8770737646224797E-2</v>
      </c>
      <c r="H11" s="21">
        <v>3.3579581272145498E-2</v>
      </c>
      <c r="I11" s="21">
        <v>4.8112521827461813E-2</v>
      </c>
      <c r="J11" s="21">
        <v>5.2614556231857193E-2</v>
      </c>
    </row>
    <row r="12" spans="2:10" ht="16" x14ac:dyDescent="0.2">
      <c r="B12" s="23" t="s">
        <v>220</v>
      </c>
      <c r="C12" s="21">
        <v>2.3338864989725622E-2</v>
      </c>
      <c r="D12" s="21">
        <v>7.0835138577671028E-2</v>
      </c>
      <c r="E12" s="21">
        <v>3.6733890541115623E-2</v>
      </c>
      <c r="F12" s="21">
        <v>6.6726860777411481E-2</v>
      </c>
      <c r="G12" s="21">
        <v>4.0689766613782187E-2</v>
      </c>
      <c r="H12" s="21">
        <v>3.4472085089912251E-2</v>
      </c>
      <c r="I12" s="21">
        <v>0.112720322029551</v>
      </c>
      <c r="J12" s="21">
        <v>7.744474612191754E-2</v>
      </c>
    </row>
    <row r="13" spans="2:10" ht="16" x14ac:dyDescent="0.2">
      <c r="B13" s="23" t="s">
        <v>145</v>
      </c>
      <c r="C13" s="21">
        <v>0.1811913024050934</v>
      </c>
      <c r="D13" s="21">
        <v>0.20550543484758491</v>
      </c>
      <c r="E13" s="21">
        <v>0.22991201470450329</v>
      </c>
      <c r="F13" s="21">
        <v>0.31466672235255688</v>
      </c>
      <c r="G13" s="21">
        <v>0.22644135757547459</v>
      </c>
      <c r="H13" s="21">
        <v>0.15014961191525791</v>
      </c>
      <c r="I13" s="21">
        <v>0.11551947948018609</v>
      </c>
      <c r="J13" s="21">
        <v>0.19889843806292759</v>
      </c>
    </row>
    <row r="16" spans="2:10" x14ac:dyDescent="0.2">
      <c r="B16" t="s">
        <v>267</v>
      </c>
    </row>
    <row r="17" spans="2:2" x14ac:dyDescent="0.2">
      <c r="B17" t="s">
        <v>11</v>
      </c>
    </row>
    <row r="20" spans="2:2" x14ac:dyDescent="0.2">
      <c r="B20" t="str">
        <f>HYPERLINK("#Contents!A1", "Return to Contents")</f>
        <v>Return to Contents</v>
      </c>
    </row>
  </sheetData>
  <pageMargins left="0.75" right="0.75" top="1" bottom="1" header="0.5" footer="0.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O20"/>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148</v>
      </c>
      <c r="C9" s="21">
        <v>9.7083087262430312E-2</v>
      </c>
      <c r="D9" s="21">
        <v>0.1386543975291176</v>
      </c>
      <c r="E9" s="21">
        <v>0.13515031669015151</v>
      </c>
      <c r="F9" s="21">
        <v>0.105535234792629</v>
      </c>
      <c r="G9" s="21">
        <v>1.1564901495013781E-2</v>
      </c>
      <c r="H9" s="21">
        <v>2.4182733293198401E-2</v>
      </c>
      <c r="I9" s="21">
        <v>0.1498110910071872</v>
      </c>
      <c r="K9" s="21">
        <v>8.0180443350532968E-2</v>
      </c>
      <c r="L9" s="21">
        <v>0.11392264237007529</v>
      </c>
      <c r="N9" s="21">
        <v>5.0842727261767993E-2</v>
      </c>
      <c r="O9" s="21">
        <v>0.27898219756881121</v>
      </c>
      <c r="P9" s="21">
        <v>0</v>
      </c>
      <c r="Q9" s="21">
        <v>0.14242257625128901</v>
      </c>
      <c r="R9" s="21">
        <v>2.1351661495549162E-2</v>
      </c>
      <c r="S9" s="21">
        <v>9.5630549677522356E-3</v>
      </c>
      <c r="T9" s="21">
        <v>0</v>
      </c>
      <c r="U9" s="21">
        <v>0.1020284189875655</v>
      </c>
      <c r="W9" s="21">
        <v>0</v>
      </c>
      <c r="X9" s="21">
        <v>0.39854529922833798</v>
      </c>
      <c r="Y9" s="21">
        <v>0</v>
      </c>
      <c r="Z9" s="21">
        <v>5.2749208128356102E-2</v>
      </c>
      <c r="AA9" s="21">
        <v>1.3202685557692721E-2</v>
      </c>
      <c r="AB9" s="21">
        <v>0</v>
      </c>
      <c r="AC9" s="21">
        <v>0.13414666824660279</v>
      </c>
      <c r="AD9" s="21">
        <v>4.2501115372565478E-2</v>
      </c>
      <c r="AE9" s="21">
        <v>0</v>
      </c>
      <c r="AG9" s="21">
        <v>5.0680004673590268E-2</v>
      </c>
      <c r="AH9" s="21">
        <v>8.5575968585001008E-2</v>
      </c>
      <c r="AI9" s="21">
        <v>8.9411111185147552E-2</v>
      </c>
      <c r="AJ9" s="21">
        <v>0.1580483820026807</v>
      </c>
      <c r="AK9" s="21">
        <v>7.0027793869771496E-2</v>
      </c>
      <c r="AL9" s="21">
        <v>0.7769632331763795</v>
      </c>
      <c r="AM9" s="21">
        <v>0.15370800232712381</v>
      </c>
    </row>
    <row r="10" spans="2:41" ht="19" customHeight="1" x14ac:dyDescent="0.2">
      <c r="B10" s="23" t="s">
        <v>39</v>
      </c>
      <c r="C10" s="21">
        <v>0.50073022482533358</v>
      </c>
      <c r="D10" s="21">
        <v>0.15559423556059601</v>
      </c>
      <c r="E10" s="21">
        <v>0.54750640532453665</v>
      </c>
      <c r="F10" s="21">
        <v>0.60431391289991687</v>
      </c>
      <c r="G10" s="21">
        <v>0.62560496145882516</v>
      </c>
      <c r="H10" s="21">
        <v>0.58146251024084294</v>
      </c>
      <c r="I10" s="21">
        <v>0.41477104196226922</v>
      </c>
      <c r="K10" s="21">
        <v>0.50275902461949518</v>
      </c>
      <c r="L10" s="21">
        <v>0.4978245626382688</v>
      </c>
      <c r="N10" s="21">
        <v>0.17087197548186869</v>
      </c>
      <c r="O10" s="21">
        <v>0.4553253836426861</v>
      </c>
      <c r="P10" s="21">
        <v>0.38846815022216641</v>
      </c>
      <c r="Q10" s="21">
        <v>0.33149256305523378</v>
      </c>
      <c r="R10" s="21">
        <v>0.27288866841129239</v>
      </c>
      <c r="S10" s="21">
        <v>0.879979792103596</v>
      </c>
      <c r="T10" s="21">
        <v>0.14652450447033111</v>
      </c>
      <c r="U10" s="21">
        <v>0.374805768705332</v>
      </c>
      <c r="W10" s="21">
        <v>0.28712541171813311</v>
      </c>
      <c r="X10" s="21">
        <v>0.40072802490028447</v>
      </c>
      <c r="Y10" s="21">
        <v>0.3434898182050985</v>
      </c>
      <c r="Z10" s="21">
        <v>0.59718406614498776</v>
      </c>
      <c r="AA10" s="21">
        <v>0.28054959607506058</v>
      </c>
      <c r="AB10" s="21">
        <v>0.90634076167688316</v>
      </c>
      <c r="AC10" s="21">
        <v>0.21392162537718451</v>
      </c>
      <c r="AD10" s="21">
        <v>0.3949642634607593</v>
      </c>
      <c r="AE10" s="21">
        <v>0.47778388021977841</v>
      </c>
      <c r="AG10" s="21">
        <v>0.59951149331402231</v>
      </c>
      <c r="AH10" s="21">
        <v>0.45796913765235708</v>
      </c>
      <c r="AI10" s="21">
        <v>0.487400903742296</v>
      </c>
      <c r="AJ10" s="21">
        <v>0.49176937017331063</v>
      </c>
      <c r="AK10" s="21">
        <v>0.56184906583736882</v>
      </c>
      <c r="AL10" s="21">
        <v>0</v>
      </c>
      <c r="AM10" s="21">
        <v>0.33432211106261261</v>
      </c>
    </row>
    <row r="11" spans="2:41" ht="19" customHeight="1" x14ac:dyDescent="0.2">
      <c r="B11" s="23" t="s">
        <v>219</v>
      </c>
      <c r="C11" s="21">
        <v>7.6031365000451726E-2</v>
      </c>
      <c r="D11" s="21">
        <v>0.26288427002600828</v>
      </c>
      <c r="E11" s="21">
        <v>0</v>
      </c>
      <c r="F11" s="21">
        <v>2.2551951280249768E-2</v>
      </c>
      <c r="G11" s="21">
        <v>7.3108285203583173E-2</v>
      </c>
      <c r="H11" s="21">
        <v>4.9787758683239203E-2</v>
      </c>
      <c r="I11" s="21">
        <v>0.10303723464350149</v>
      </c>
      <c r="K11" s="21">
        <v>0.10088878025815649</v>
      </c>
      <c r="L11" s="21">
        <v>5.3470594319856408E-2</v>
      </c>
      <c r="N11" s="21">
        <v>0.44608878242986327</v>
      </c>
      <c r="O11" s="21">
        <v>5.0228922056978278E-2</v>
      </c>
      <c r="P11" s="21">
        <v>0.1156365318157242</v>
      </c>
      <c r="Q11" s="21">
        <v>0</v>
      </c>
      <c r="R11" s="21">
        <v>5.9366843796942577E-2</v>
      </c>
      <c r="S11" s="21">
        <v>3.6654096199859459E-3</v>
      </c>
      <c r="T11" s="21">
        <v>0</v>
      </c>
      <c r="U11" s="21">
        <v>6.0845006811970213E-2</v>
      </c>
      <c r="W11" s="21">
        <v>0.4731335109313527</v>
      </c>
      <c r="X11" s="21">
        <v>4.5675426482859577E-2</v>
      </c>
      <c r="Y11" s="21">
        <v>0.1679880032684917</v>
      </c>
      <c r="Z11" s="21">
        <v>0.1032713609116965</v>
      </c>
      <c r="AA11" s="21">
        <v>3.5000495991791732E-2</v>
      </c>
      <c r="AB11" s="21">
        <v>3.9781154935749578E-3</v>
      </c>
      <c r="AC11" s="21">
        <v>9.6440590911428509E-2</v>
      </c>
      <c r="AD11" s="21">
        <v>0</v>
      </c>
      <c r="AE11" s="21">
        <v>0.164704696005775</v>
      </c>
      <c r="AG11" s="21">
        <v>8.9934270423399132E-2</v>
      </c>
      <c r="AH11" s="21">
        <v>5.5771328517859722E-2</v>
      </c>
      <c r="AI11" s="21">
        <v>7.6731668500840872E-2</v>
      </c>
      <c r="AJ11" s="21">
        <v>7.1617539604176314E-2</v>
      </c>
      <c r="AK11" s="21">
        <v>6.604466523888744E-2</v>
      </c>
      <c r="AL11" s="21">
        <v>0</v>
      </c>
      <c r="AM11" s="21">
        <v>0.14816608366509659</v>
      </c>
    </row>
    <row r="12" spans="2:41" ht="19" customHeight="1" x14ac:dyDescent="0.2">
      <c r="B12" s="23" t="s">
        <v>160</v>
      </c>
      <c r="C12" s="21">
        <v>9.5343411398197617E-2</v>
      </c>
      <c r="D12" s="21">
        <v>5.1482595113135937E-2</v>
      </c>
      <c r="E12" s="21">
        <v>0.1458577245942797</v>
      </c>
      <c r="F12" s="21">
        <v>0.1234647098652155</v>
      </c>
      <c r="G12" s="21">
        <v>7.7179066852708075E-2</v>
      </c>
      <c r="H12" s="21">
        <v>7.4803828982646356E-2</v>
      </c>
      <c r="I12" s="21">
        <v>8.4901067410325312E-2</v>
      </c>
      <c r="K12" s="21">
        <v>0.12240981318737711</v>
      </c>
      <c r="L12" s="21">
        <v>7.0904210765001072E-2</v>
      </c>
      <c r="N12" s="21">
        <v>0.1406954867306365</v>
      </c>
      <c r="O12" s="21">
        <v>4.6800016398961822E-2</v>
      </c>
      <c r="P12" s="21">
        <v>3.0221246643442182E-2</v>
      </c>
      <c r="Q12" s="21">
        <v>0.12559147024530229</v>
      </c>
      <c r="R12" s="21">
        <v>0.45121478261189379</v>
      </c>
      <c r="S12" s="21">
        <v>1.974828610872751E-2</v>
      </c>
      <c r="T12" s="21">
        <v>9.2591567234193872E-2</v>
      </c>
      <c r="U12" s="21">
        <v>7.7701201178300622E-2</v>
      </c>
      <c r="W12" s="21">
        <v>6.2224260364780702E-2</v>
      </c>
      <c r="X12" s="21">
        <v>2.5207634155278959E-2</v>
      </c>
      <c r="Y12" s="21">
        <v>0</v>
      </c>
      <c r="Z12" s="21">
        <v>3.3330197586408442E-2</v>
      </c>
      <c r="AA12" s="21">
        <v>0.43858151463164019</v>
      </c>
      <c r="AB12" s="21">
        <v>2.8021002611651021E-2</v>
      </c>
      <c r="AC12" s="21">
        <v>6.2562336139760991E-2</v>
      </c>
      <c r="AD12" s="21">
        <v>0</v>
      </c>
      <c r="AE12" s="21">
        <v>0</v>
      </c>
      <c r="AG12" s="21">
        <v>8.3350730738045983E-2</v>
      </c>
      <c r="AH12" s="21">
        <v>9.496078600219357E-2</v>
      </c>
      <c r="AI12" s="21">
        <v>0.1063464184819677</v>
      </c>
      <c r="AJ12" s="21">
        <v>0.1113912036928205</v>
      </c>
      <c r="AK12" s="21">
        <v>8.2489238025255776E-2</v>
      </c>
      <c r="AL12" s="21">
        <v>0.2230367668236205</v>
      </c>
      <c r="AM12" s="21">
        <v>8.0801587966224969E-2</v>
      </c>
    </row>
    <row r="13" spans="2:41" ht="19" customHeight="1" x14ac:dyDescent="0.2">
      <c r="B13" s="23" t="s">
        <v>159</v>
      </c>
      <c r="C13" s="21">
        <v>2.628174411876761E-2</v>
      </c>
      <c r="D13" s="21">
        <v>5.1482595113135937E-2</v>
      </c>
      <c r="E13" s="21">
        <v>2.8428560706853751E-2</v>
      </c>
      <c r="F13" s="21">
        <v>1.3768125626516629E-2</v>
      </c>
      <c r="G13" s="21">
        <v>1.535322521746587E-2</v>
      </c>
      <c r="H13" s="21">
        <v>2.2271331421549689E-2</v>
      </c>
      <c r="I13" s="21">
        <v>3.2050783568938153E-2</v>
      </c>
      <c r="K13" s="21">
        <v>4.8473623706145871E-2</v>
      </c>
      <c r="L13" s="21">
        <v>5.7212590317660336E-3</v>
      </c>
      <c r="N13" s="21">
        <v>1.8791780156333392E-2</v>
      </c>
      <c r="O13" s="21">
        <v>3.1882188061109207E-2</v>
      </c>
      <c r="P13" s="21">
        <v>0.2207345288392536</v>
      </c>
      <c r="Q13" s="21">
        <v>0</v>
      </c>
      <c r="R13" s="21">
        <v>0</v>
      </c>
      <c r="S13" s="21">
        <v>8.2294799835250353E-3</v>
      </c>
      <c r="T13" s="21">
        <v>0</v>
      </c>
      <c r="U13" s="21">
        <v>0</v>
      </c>
      <c r="W13" s="21">
        <v>2.4142888713004039E-2</v>
      </c>
      <c r="X13" s="21">
        <v>2.9166085027505451E-2</v>
      </c>
      <c r="Y13" s="21">
        <v>0.26122719481318168</v>
      </c>
      <c r="Z13" s="21">
        <v>0</v>
      </c>
      <c r="AA13" s="21">
        <v>0</v>
      </c>
      <c r="AB13" s="21">
        <v>8.9315588762631827E-3</v>
      </c>
      <c r="AC13" s="21">
        <v>0</v>
      </c>
      <c r="AD13" s="21">
        <v>3.3245700108392347E-2</v>
      </c>
      <c r="AE13" s="21">
        <v>0</v>
      </c>
      <c r="AG13" s="21">
        <v>1.0190352678536369E-2</v>
      </c>
      <c r="AH13" s="21">
        <v>1.9390622512246922E-2</v>
      </c>
      <c r="AI13" s="21">
        <v>4.4258658222524852E-2</v>
      </c>
      <c r="AJ13" s="21">
        <v>0</v>
      </c>
      <c r="AK13" s="21">
        <v>5.756580586850768E-2</v>
      </c>
      <c r="AL13" s="21">
        <v>0</v>
      </c>
      <c r="AM13" s="21">
        <v>0</v>
      </c>
    </row>
    <row r="14" spans="2:41" ht="19" customHeight="1" x14ac:dyDescent="0.2">
      <c r="B14" s="23" t="s">
        <v>220</v>
      </c>
      <c r="C14" s="21">
        <v>2.3338864989725622E-2</v>
      </c>
      <c r="D14" s="21">
        <v>7.5451038004845428E-2</v>
      </c>
      <c r="E14" s="21">
        <v>0</v>
      </c>
      <c r="F14" s="21">
        <v>2.089288435120884E-2</v>
      </c>
      <c r="G14" s="21">
        <v>2.101826296420185E-2</v>
      </c>
      <c r="H14" s="21">
        <v>2.66118553583399E-2</v>
      </c>
      <c r="I14" s="21">
        <v>1.7225102210610001E-2</v>
      </c>
      <c r="K14" s="21">
        <v>4.5465519740325354E-3</v>
      </c>
      <c r="L14" s="21">
        <v>3.7181936750029579E-2</v>
      </c>
      <c r="N14" s="21">
        <v>0</v>
      </c>
      <c r="O14" s="21">
        <v>0</v>
      </c>
      <c r="P14" s="21">
        <v>0.1260234170824448</v>
      </c>
      <c r="Q14" s="21">
        <v>0.32941740276541992</v>
      </c>
      <c r="R14" s="21">
        <v>1.041395365210071E-2</v>
      </c>
      <c r="S14" s="21">
        <v>2.2000745378077929E-2</v>
      </c>
      <c r="T14" s="21">
        <v>0</v>
      </c>
      <c r="U14" s="21">
        <v>0</v>
      </c>
      <c r="W14" s="21">
        <v>0</v>
      </c>
      <c r="X14" s="21">
        <v>0</v>
      </c>
      <c r="Y14" s="21">
        <v>0.1553872202245479</v>
      </c>
      <c r="Z14" s="21">
        <v>0.18558765225854071</v>
      </c>
      <c r="AA14" s="21">
        <v>1.9904894410642689E-2</v>
      </c>
      <c r="AB14" s="21">
        <v>0</v>
      </c>
      <c r="AC14" s="21">
        <v>0</v>
      </c>
      <c r="AD14" s="21">
        <v>0</v>
      </c>
      <c r="AE14" s="21">
        <v>0</v>
      </c>
      <c r="AG14" s="21">
        <v>0</v>
      </c>
      <c r="AH14" s="21">
        <v>1.020626609947131E-2</v>
      </c>
      <c r="AI14" s="21">
        <v>5.4214053900203493E-2</v>
      </c>
      <c r="AJ14" s="21">
        <v>0</v>
      </c>
      <c r="AK14" s="21">
        <v>3.3295682844174487E-2</v>
      </c>
      <c r="AL14" s="21">
        <v>0</v>
      </c>
      <c r="AM14" s="21">
        <v>4.6337705804373783E-2</v>
      </c>
    </row>
    <row r="15" spans="2:41" ht="19" customHeight="1" x14ac:dyDescent="0.2">
      <c r="B15" s="23" t="s">
        <v>145</v>
      </c>
      <c r="C15" s="21">
        <v>0.1811913024050934</v>
      </c>
      <c r="D15" s="21">
        <v>0.26445086865316059</v>
      </c>
      <c r="E15" s="21">
        <v>0.1430569926841789</v>
      </c>
      <c r="F15" s="21">
        <v>0.1094731811842632</v>
      </c>
      <c r="G15" s="21">
        <v>0.1761712968082022</v>
      </c>
      <c r="H15" s="21">
        <v>0.22087998202018369</v>
      </c>
      <c r="I15" s="21">
        <v>0.19820367919716861</v>
      </c>
      <c r="K15" s="21">
        <v>0.14074176290425969</v>
      </c>
      <c r="L15" s="21">
        <v>0.22097479412500279</v>
      </c>
      <c r="N15" s="21">
        <v>0.17270924793952999</v>
      </c>
      <c r="O15" s="21">
        <v>0.13678129227145339</v>
      </c>
      <c r="P15" s="21">
        <v>0.1189161253969688</v>
      </c>
      <c r="Q15" s="21">
        <v>7.1075987682754874E-2</v>
      </c>
      <c r="R15" s="21">
        <v>0.18476409003222141</v>
      </c>
      <c r="S15" s="21">
        <v>5.681323183833533E-2</v>
      </c>
      <c r="T15" s="21">
        <v>0.76088392829547524</v>
      </c>
      <c r="U15" s="21">
        <v>0.38461960431683168</v>
      </c>
      <c r="W15" s="21">
        <v>0.15337392827272961</v>
      </c>
      <c r="X15" s="21">
        <v>0.1006775302057334</v>
      </c>
      <c r="Y15" s="21">
        <v>7.1907763488680249E-2</v>
      </c>
      <c r="Z15" s="21">
        <v>2.787751497001062E-2</v>
      </c>
      <c r="AA15" s="21">
        <v>0.21276081333317201</v>
      </c>
      <c r="AB15" s="21">
        <v>5.2728561341627893E-2</v>
      </c>
      <c r="AC15" s="21">
        <v>0.49292877932502299</v>
      </c>
      <c r="AD15" s="21">
        <v>0.52928892105828285</v>
      </c>
      <c r="AE15" s="21">
        <v>0.35751142377444672</v>
      </c>
      <c r="AG15" s="21">
        <v>0.16633314817240599</v>
      </c>
      <c r="AH15" s="21">
        <v>0.27612589063087012</v>
      </c>
      <c r="AI15" s="21">
        <v>0.14163718596701941</v>
      </c>
      <c r="AJ15" s="21">
        <v>0.16717350452701199</v>
      </c>
      <c r="AK15" s="21">
        <v>0.12872774831603409</v>
      </c>
      <c r="AL15" s="21">
        <v>0</v>
      </c>
      <c r="AM15" s="21">
        <v>0.23666450917456811</v>
      </c>
    </row>
    <row r="17" spans="2:2" x14ac:dyDescent="0.2">
      <c r="B17" t="s">
        <v>267</v>
      </c>
    </row>
    <row r="18" spans="2:2" x14ac:dyDescent="0.2">
      <c r="B18" t="s">
        <v>11</v>
      </c>
    </row>
    <row r="20" spans="2:2" x14ac:dyDescent="0.2">
      <c r="B20"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O20"/>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148</v>
      </c>
      <c r="C9" s="21">
        <v>0.17367172135137929</v>
      </c>
      <c r="D9" s="21">
        <v>0.24311166779171589</v>
      </c>
      <c r="E9" s="21">
        <v>0.14742805261427969</v>
      </c>
      <c r="F9" s="21">
        <v>0.17518420291909809</v>
      </c>
      <c r="G9" s="21">
        <v>7.0686014406673395E-2</v>
      </c>
      <c r="H9" s="21">
        <v>0.19285066528075309</v>
      </c>
      <c r="I9" s="21">
        <v>0.21329491704882519</v>
      </c>
      <c r="K9" s="21">
        <v>0.21320195868352179</v>
      </c>
      <c r="L9" s="21">
        <v>0.13832521267978309</v>
      </c>
      <c r="N9" s="21">
        <v>2.294502916604519E-2</v>
      </c>
      <c r="O9" s="21">
        <v>0.46645820946801408</v>
      </c>
      <c r="P9" s="21">
        <v>7.4098702126625837E-2</v>
      </c>
      <c r="Q9" s="21">
        <v>7.1075987682754874E-2</v>
      </c>
      <c r="R9" s="21">
        <v>6.1015904241000382E-2</v>
      </c>
      <c r="S9" s="21">
        <v>9.9025998187852168E-2</v>
      </c>
      <c r="T9" s="21">
        <v>0</v>
      </c>
      <c r="U9" s="21">
        <v>0.100904922287562</v>
      </c>
      <c r="W9" s="21">
        <v>1.9905603195350501E-2</v>
      </c>
      <c r="X9" s="21">
        <v>0.67077094028753814</v>
      </c>
      <c r="Y9" s="21">
        <v>9.1363903727278775E-2</v>
      </c>
      <c r="Z9" s="21">
        <v>0.1119147327593729</v>
      </c>
      <c r="AA9" s="21">
        <v>2.8856565546471511E-2</v>
      </c>
      <c r="AB9" s="21">
        <v>8.1815509048997412E-2</v>
      </c>
      <c r="AC9" s="21">
        <v>2.0672086053532799E-2</v>
      </c>
      <c r="AD9" s="21">
        <v>4.6591663363628161E-2</v>
      </c>
      <c r="AE9" s="21">
        <v>0</v>
      </c>
      <c r="AG9" s="21">
        <v>9.0041999907611164E-2</v>
      </c>
      <c r="AH9" s="21">
        <v>0.18638084460214829</v>
      </c>
      <c r="AI9" s="21">
        <v>0.1952927701715364</v>
      </c>
      <c r="AJ9" s="21">
        <v>0.12887601505052029</v>
      </c>
      <c r="AK9" s="21">
        <v>0.2266249139532053</v>
      </c>
      <c r="AL9" s="21">
        <v>0.7769632331763795</v>
      </c>
      <c r="AM9" s="21">
        <v>0.1550393717209245</v>
      </c>
    </row>
    <row r="10" spans="2:41" ht="19" customHeight="1" x14ac:dyDescent="0.2">
      <c r="B10" s="23" t="s">
        <v>39</v>
      </c>
      <c r="C10" s="21">
        <v>0.24952407177065741</v>
      </c>
      <c r="D10" s="21">
        <v>0.1131215707531429</v>
      </c>
      <c r="E10" s="21">
        <v>0.3725849942306852</v>
      </c>
      <c r="F10" s="21">
        <v>0.29806480168544242</v>
      </c>
      <c r="G10" s="21">
        <v>0.40046791280018562</v>
      </c>
      <c r="H10" s="21">
        <v>0.21240107306315481</v>
      </c>
      <c r="I10" s="21">
        <v>0.11671011859136921</v>
      </c>
      <c r="K10" s="21">
        <v>0.26065176693448572</v>
      </c>
      <c r="L10" s="21">
        <v>0.2415949578789128</v>
      </c>
      <c r="N10" s="21">
        <v>2.789769809572281E-2</v>
      </c>
      <c r="O10" s="21">
        <v>7.8842047441887608E-2</v>
      </c>
      <c r="P10" s="21">
        <v>2.9744743053776099E-2</v>
      </c>
      <c r="Q10" s="21">
        <v>0</v>
      </c>
      <c r="R10" s="21">
        <v>6.5191044306244533E-2</v>
      </c>
      <c r="S10" s="21">
        <v>0.66657860591012097</v>
      </c>
      <c r="T10" s="21">
        <v>0.20281389214344531</v>
      </c>
      <c r="U10" s="21">
        <v>0.1399776028116568</v>
      </c>
      <c r="W10" s="21">
        <v>0</v>
      </c>
      <c r="X10" s="21">
        <v>0.10630681192775381</v>
      </c>
      <c r="Y10" s="21">
        <v>2.7712672065504269E-2</v>
      </c>
      <c r="Z10" s="21">
        <v>4.2412706761115103E-2</v>
      </c>
      <c r="AA10" s="21">
        <v>6.5646820061749406E-2</v>
      </c>
      <c r="AB10" s="21">
        <v>0.72501460731950185</v>
      </c>
      <c r="AC10" s="21">
        <v>5.4500014037298303E-2</v>
      </c>
      <c r="AD10" s="21">
        <v>0.17725787047608221</v>
      </c>
      <c r="AE10" s="21">
        <v>0.157530609980993</v>
      </c>
      <c r="AG10" s="21">
        <v>0.3811141779182417</v>
      </c>
      <c r="AH10" s="21">
        <v>0.26301969874554693</v>
      </c>
      <c r="AI10" s="21">
        <v>0.17798822165398009</v>
      </c>
      <c r="AJ10" s="21">
        <v>0.26572388197453961</v>
      </c>
      <c r="AK10" s="21">
        <v>0.2237430246417379</v>
      </c>
      <c r="AL10" s="21">
        <v>0</v>
      </c>
      <c r="AM10" s="21">
        <v>0.17558256494142849</v>
      </c>
    </row>
    <row r="11" spans="2:41" ht="19" customHeight="1" x14ac:dyDescent="0.2">
      <c r="B11" s="23" t="s">
        <v>219</v>
      </c>
      <c r="C11" s="21">
        <v>7.8974363546207321E-2</v>
      </c>
      <c r="D11" s="21">
        <v>7.5451038004845428E-2</v>
      </c>
      <c r="E11" s="21">
        <v>0</v>
      </c>
      <c r="F11" s="21">
        <v>1.7148806774784722E-2</v>
      </c>
      <c r="G11" s="21">
        <v>9.4467879388187445E-2</v>
      </c>
      <c r="H11" s="21">
        <v>9.8737826813579552E-2</v>
      </c>
      <c r="I11" s="21">
        <v>0.15772839192629109</v>
      </c>
      <c r="K11" s="21">
        <v>7.1345796370710216E-2</v>
      </c>
      <c r="L11" s="21">
        <v>8.6928584526253558E-2</v>
      </c>
      <c r="N11" s="21">
        <v>0.47158216507873679</v>
      </c>
      <c r="O11" s="21">
        <v>5.5886030179318202E-2</v>
      </c>
      <c r="P11" s="21">
        <v>0.26932990703116377</v>
      </c>
      <c r="Q11" s="21">
        <v>0</v>
      </c>
      <c r="R11" s="21">
        <v>0</v>
      </c>
      <c r="S11" s="21">
        <v>1.2919010671122661E-2</v>
      </c>
      <c r="T11" s="21">
        <v>0</v>
      </c>
      <c r="U11" s="21">
        <v>9.8415942779837076E-3</v>
      </c>
      <c r="W11" s="21">
        <v>0.74683899428717893</v>
      </c>
      <c r="X11" s="21">
        <v>3.7676745453422852E-2</v>
      </c>
      <c r="Y11" s="21">
        <v>0.1895043547821906</v>
      </c>
      <c r="Z11" s="21">
        <v>0</v>
      </c>
      <c r="AA11" s="21">
        <v>2.315984905041759E-2</v>
      </c>
      <c r="AB11" s="21">
        <v>8.3297177011307944E-3</v>
      </c>
      <c r="AC11" s="21">
        <v>0</v>
      </c>
      <c r="AD11" s="21">
        <v>1.9302486544946248E-2</v>
      </c>
      <c r="AE11" s="21">
        <v>8.2352348002887502E-2</v>
      </c>
      <c r="AG11" s="21">
        <v>3.0639492428224922E-2</v>
      </c>
      <c r="AH11" s="21">
        <v>9.1131670422788441E-2</v>
      </c>
      <c r="AI11" s="21">
        <v>0.11877832080397351</v>
      </c>
      <c r="AJ11" s="21">
        <v>0.15626073550083949</v>
      </c>
      <c r="AK11" s="21">
        <v>2.9440548324241849E-2</v>
      </c>
      <c r="AL11" s="21">
        <v>0</v>
      </c>
      <c r="AM11" s="21">
        <v>1.793047948367317E-2</v>
      </c>
    </row>
    <row r="12" spans="2:41" ht="19" customHeight="1" x14ac:dyDescent="0.2">
      <c r="B12" s="23" t="s">
        <v>160</v>
      </c>
      <c r="C12" s="21">
        <v>0.17416384930235851</v>
      </c>
      <c r="D12" s="21">
        <v>0.1287680964119714</v>
      </c>
      <c r="E12" s="21">
        <v>0.14263841532529301</v>
      </c>
      <c r="F12" s="21">
        <v>0.1904796072822805</v>
      </c>
      <c r="G12" s="21">
        <v>0.16839248274388191</v>
      </c>
      <c r="H12" s="21">
        <v>0.17523735577750049</v>
      </c>
      <c r="I12" s="21">
        <v>0.2085803801569345</v>
      </c>
      <c r="K12" s="21">
        <v>0.2390729490504197</v>
      </c>
      <c r="L12" s="21">
        <v>0.1150063801280598</v>
      </c>
      <c r="N12" s="21">
        <v>0.29583637221483572</v>
      </c>
      <c r="O12" s="21">
        <v>0.1127921526074399</v>
      </c>
      <c r="P12" s="21">
        <v>8.099678870908894E-2</v>
      </c>
      <c r="Q12" s="21">
        <v>0.1966674579280572</v>
      </c>
      <c r="R12" s="21">
        <v>0.76596319892784037</v>
      </c>
      <c r="S12" s="21">
        <v>4.2849005532813872E-2</v>
      </c>
      <c r="T12" s="21">
        <v>0</v>
      </c>
      <c r="U12" s="21">
        <v>0.14028023956545399</v>
      </c>
      <c r="W12" s="21">
        <v>0.2053307901639953</v>
      </c>
      <c r="X12" s="21">
        <v>1.495715775730872E-2</v>
      </c>
      <c r="Y12" s="21">
        <v>0</v>
      </c>
      <c r="Z12" s="21">
        <v>0</v>
      </c>
      <c r="AA12" s="21">
        <v>0.76250897965386999</v>
      </c>
      <c r="AB12" s="21">
        <v>4.4936201696149952E-2</v>
      </c>
      <c r="AC12" s="21">
        <v>0.17950561725444791</v>
      </c>
      <c r="AD12" s="21">
        <v>2.427640282071215E-2</v>
      </c>
      <c r="AE12" s="21">
        <v>0.16456023304325429</v>
      </c>
      <c r="AG12" s="21">
        <v>0.16920351229005501</v>
      </c>
      <c r="AH12" s="21">
        <v>0.19054173337054139</v>
      </c>
      <c r="AI12" s="21">
        <v>0.1790866613361157</v>
      </c>
      <c r="AJ12" s="21">
        <v>0.18193746594900839</v>
      </c>
      <c r="AK12" s="21">
        <v>0.16341935716845291</v>
      </c>
      <c r="AL12" s="21">
        <v>0.2230367668236205</v>
      </c>
      <c r="AM12" s="21">
        <v>0.127848750340147</v>
      </c>
    </row>
    <row r="13" spans="2:41" ht="19" customHeight="1" x14ac:dyDescent="0.2">
      <c r="B13" s="23" t="s">
        <v>159</v>
      </c>
      <c r="C13" s="21">
        <v>4.7325420604141542E-2</v>
      </c>
      <c r="D13" s="21">
        <v>6.1368896230282161E-2</v>
      </c>
      <c r="E13" s="21">
        <v>1.1594623389917369E-2</v>
      </c>
      <c r="F13" s="21">
        <v>1.6927457290476629E-2</v>
      </c>
      <c r="G13" s="21">
        <v>5.1058540908679159E-2</v>
      </c>
      <c r="H13" s="21">
        <v>8.4985321072670164E-2</v>
      </c>
      <c r="I13" s="21">
        <v>6.0214604032391122E-2</v>
      </c>
      <c r="K13" s="21">
        <v>4.2044825308412297E-2</v>
      </c>
      <c r="L13" s="21">
        <v>5.2757489988521769E-2</v>
      </c>
      <c r="N13" s="21">
        <v>7.3720422029057986E-2</v>
      </c>
      <c r="O13" s="21">
        <v>3.1519452546760127E-2</v>
      </c>
      <c r="P13" s="21">
        <v>0.47293104305653672</v>
      </c>
      <c r="Q13" s="21">
        <v>0</v>
      </c>
      <c r="R13" s="21">
        <v>0</v>
      </c>
      <c r="S13" s="21">
        <v>0</v>
      </c>
      <c r="T13" s="21">
        <v>0</v>
      </c>
      <c r="U13" s="21">
        <v>1.5068245119468259E-2</v>
      </c>
      <c r="W13" s="21">
        <v>0</v>
      </c>
      <c r="X13" s="21">
        <v>3.4219649121050577E-2</v>
      </c>
      <c r="Y13" s="21">
        <v>0.59179863387084197</v>
      </c>
      <c r="Z13" s="21">
        <v>3.2582448548571931E-2</v>
      </c>
      <c r="AA13" s="21">
        <v>0</v>
      </c>
      <c r="AB13" s="21">
        <v>0</v>
      </c>
      <c r="AC13" s="21">
        <v>2.5240909241982881E-2</v>
      </c>
      <c r="AD13" s="21">
        <v>6.1071825277321509E-2</v>
      </c>
      <c r="AE13" s="21">
        <v>0</v>
      </c>
      <c r="AG13" s="21">
        <v>0.1230822150942321</v>
      </c>
      <c r="AH13" s="21">
        <v>3.1489299972951697E-2</v>
      </c>
      <c r="AI13" s="21">
        <v>4.1235777507624367E-2</v>
      </c>
      <c r="AJ13" s="21">
        <v>2.8438766486661309E-2</v>
      </c>
      <c r="AK13" s="21">
        <v>2.66812844976973E-2</v>
      </c>
      <c r="AL13" s="21">
        <v>0</v>
      </c>
      <c r="AM13" s="21">
        <v>3.2252802816708073E-2</v>
      </c>
    </row>
    <row r="14" spans="2:41" ht="19" customHeight="1" x14ac:dyDescent="0.2">
      <c r="B14" s="23" t="s">
        <v>220</v>
      </c>
      <c r="C14" s="21">
        <v>7.0835138577671028E-2</v>
      </c>
      <c r="D14" s="21">
        <v>0.13681993423512759</v>
      </c>
      <c r="E14" s="21">
        <v>0.1184281729786263</v>
      </c>
      <c r="F14" s="21">
        <v>9.6062952961744802E-2</v>
      </c>
      <c r="G14" s="21">
        <v>5.3837100726729252E-2</v>
      </c>
      <c r="H14" s="21">
        <v>2.66118553583399E-2</v>
      </c>
      <c r="I14" s="21">
        <v>2.9778314985555571E-2</v>
      </c>
      <c r="K14" s="21">
        <v>3.3899378013880911E-2</v>
      </c>
      <c r="L14" s="21">
        <v>0.10218270028953021</v>
      </c>
      <c r="N14" s="21">
        <v>0</v>
      </c>
      <c r="O14" s="21">
        <v>2.9427786224031041E-2</v>
      </c>
      <c r="P14" s="21">
        <v>0</v>
      </c>
      <c r="Q14" s="21">
        <v>0.7322565543891878</v>
      </c>
      <c r="R14" s="21">
        <v>0</v>
      </c>
      <c r="S14" s="21">
        <v>9.3045527569125944E-2</v>
      </c>
      <c r="T14" s="21">
        <v>5.1615392405407211E-2</v>
      </c>
      <c r="U14" s="21">
        <v>0.1197256962272336</v>
      </c>
      <c r="W14" s="21">
        <v>0</v>
      </c>
      <c r="X14" s="21">
        <v>2.3219912464211252E-2</v>
      </c>
      <c r="Y14" s="21">
        <v>0</v>
      </c>
      <c r="Z14" s="21">
        <v>0.74613206582244318</v>
      </c>
      <c r="AA14" s="21">
        <v>1.7775139977998719E-2</v>
      </c>
      <c r="AB14" s="21">
        <v>4.382912869658305E-2</v>
      </c>
      <c r="AC14" s="21">
        <v>2.955631765716818E-2</v>
      </c>
      <c r="AD14" s="21">
        <v>1.6171367154487842E-2</v>
      </c>
      <c r="AE14" s="21">
        <v>0</v>
      </c>
      <c r="AG14" s="21">
        <v>2.9320485577096891E-2</v>
      </c>
      <c r="AH14" s="21">
        <v>2.4458962855136188E-2</v>
      </c>
      <c r="AI14" s="21">
        <v>0.1166499657809616</v>
      </c>
      <c r="AJ14" s="21">
        <v>5.1715530976502638E-2</v>
      </c>
      <c r="AK14" s="21">
        <v>0.1033832752958703</v>
      </c>
      <c r="AL14" s="21">
        <v>0</v>
      </c>
      <c r="AM14" s="21">
        <v>0.12889669226270201</v>
      </c>
    </row>
    <row r="15" spans="2:41" ht="19" customHeight="1" x14ac:dyDescent="0.2">
      <c r="B15" s="23" t="s">
        <v>145</v>
      </c>
      <c r="C15" s="21">
        <v>0.20550543484758491</v>
      </c>
      <c r="D15" s="21">
        <v>0.24135879657291451</v>
      </c>
      <c r="E15" s="21">
        <v>0.20732574146119889</v>
      </c>
      <c r="F15" s="21">
        <v>0.20613217108617271</v>
      </c>
      <c r="G15" s="21">
        <v>0.16109006902566339</v>
      </c>
      <c r="H15" s="21">
        <v>0.20917590263400221</v>
      </c>
      <c r="I15" s="21">
        <v>0.21369327325863341</v>
      </c>
      <c r="K15" s="21">
        <v>0.13978332563856929</v>
      </c>
      <c r="L15" s="21">
        <v>0.26320467450893881</v>
      </c>
      <c r="N15" s="21">
        <v>0.1080183134156015</v>
      </c>
      <c r="O15" s="21">
        <v>0.225074321532549</v>
      </c>
      <c r="P15" s="21">
        <v>7.2898816022808635E-2</v>
      </c>
      <c r="Q15" s="21">
        <v>0</v>
      </c>
      <c r="R15" s="21">
        <v>0.1078298525249148</v>
      </c>
      <c r="S15" s="21">
        <v>8.5581852128964325E-2</v>
      </c>
      <c r="T15" s="21">
        <v>0.74557071545114761</v>
      </c>
      <c r="U15" s="21">
        <v>0.47420169971064169</v>
      </c>
      <c r="W15" s="21">
        <v>2.7924612353475441E-2</v>
      </c>
      <c r="X15" s="21">
        <v>0.1128487829887146</v>
      </c>
      <c r="Y15" s="21">
        <v>9.9620435554184525E-2</v>
      </c>
      <c r="Z15" s="21">
        <v>6.6958046108496733E-2</v>
      </c>
      <c r="AA15" s="21">
        <v>0.1020526457094928</v>
      </c>
      <c r="AB15" s="21">
        <v>9.6074835537636988E-2</v>
      </c>
      <c r="AC15" s="21">
        <v>0.69052505575556977</v>
      </c>
      <c r="AD15" s="21">
        <v>0.65532838436282193</v>
      </c>
      <c r="AE15" s="21">
        <v>0.59555680897286534</v>
      </c>
      <c r="AG15" s="21">
        <v>0.17659811678453821</v>
      </c>
      <c r="AH15" s="21">
        <v>0.2129777900308871</v>
      </c>
      <c r="AI15" s="21">
        <v>0.17096828274580839</v>
      </c>
      <c r="AJ15" s="21">
        <v>0.18704760406192841</v>
      </c>
      <c r="AK15" s="21">
        <v>0.22670759611879429</v>
      </c>
      <c r="AL15" s="21">
        <v>0</v>
      </c>
      <c r="AM15" s="21">
        <v>0.36244933843441668</v>
      </c>
    </row>
    <row r="17" spans="2:2" x14ac:dyDescent="0.2">
      <c r="B17" t="s">
        <v>267</v>
      </c>
    </row>
    <row r="18" spans="2:2" x14ac:dyDescent="0.2">
      <c r="B18" t="s">
        <v>11</v>
      </c>
    </row>
    <row r="20" spans="2:2" x14ac:dyDescent="0.2">
      <c r="B20"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O20"/>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148</v>
      </c>
      <c r="C9" s="21">
        <v>0.1901920654421925</v>
      </c>
      <c r="D9" s="21">
        <v>0.19162907267858001</v>
      </c>
      <c r="E9" s="21">
        <v>0.21830370955777409</v>
      </c>
      <c r="F9" s="21">
        <v>0.21986560914591899</v>
      </c>
      <c r="G9" s="21">
        <v>0.13169124192167611</v>
      </c>
      <c r="H9" s="21">
        <v>0.16337344197542569</v>
      </c>
      <c r="I9" s="21">
        <v>0.2043063811447976</v>
      </c>
      <c r="K9" s="21">
        <v>0.24180434915821969</v>
      </c>
      <c r="L9" s="21">
        <v>0.1436739756773811</v>
      </c>
      <c r="N9" s="21">
        <v>7.4446448681098926E-2</v>
      </c>
      <c r="O9" s="21">
        <v>0.50346593751843238</v>
      </c>
      <c r="P9" s="21">
        <v>0.18677855415878669</v>
      </c>
      <c r="Q9" s="21">
        <v>7.1075987682754874E-2</v>
      </c>
      <c r="R9" s="21">
        <v>0</v>
      </c>
      <c r="S9" s="21">
        <v>7.7940758897965687E-2</v>
      </c>
      <c r="T9" s="21">
        <v>7.6298712590192289E-2</v>
      </c>
      <c r="U9" s="21">
        <v>0.13080870970535999</v>
      </c>
      <c r="W9" s="21">
        <v>0</v>
      </c>
      <c r="X9" s="21">
        <v>0.73936943461128224</v>
      </c>
      <c r="Y9" s="21">
        <v>0.13811855026121381</v>
      </c>
      <c r="Z9" s="21">
        <v>3.3330197586408442E-2</v>
      </c>
      <c r="AA9" s="21">
        <v>4.7923440588465448E-2</v>
      </c>
      <c r="AB9" s="21">
        <v>9.0270696026372985E-2</v>
      </c>
      <c r="AC9" s="21">
        <v>2.0672086053532799E-2</v>
      </c>
      <c r="AD9" s="21">
        <v>7.022407739349526E-2</v>
      </c>
      <c r="AE9" s="21">
        <v>0</v>
      </c>
      <c r="AG9" s="21">
        <v>0.154030454997343</v>
      </c>
      <c r="AH9" s="21">
        <v>0.17659529916550579</v>
      </c>
      <c r="AI9" s="21">
        <v>0.21866538803105151</v>
      </c>
      <c r="AJ9" s="21">
        <v>0.19740992328994239</v>
      </c>
      <c r="AK9" s="21">
        <v>0.17567273827346541</v>
      </c>
      <c r="AL9" s="21">
        <v>0.7769632331763795</v>
      </c>
      <c r="AM9" s="21">
        <v>0.1983464602584474</v>
      </c>
    </row>
    <row r="10" spans="2:41" ht="19" customHeight="1" x14ac:dyDescent="0.2">
      <c r="B10" s="23" t="s">
        <v>39</v>
      </c>
      <c r="C10" s="21">
        <v>0.25175770091182759</v>
      </c>
      <c r="D10" s="21">
        <v>0.18708052872166189</v>
      </c>
      <c r="E10" s="21">
        <v>0.38215316382686959</v>
      </c>
      <c r="F10" s="21">
        <v>0.30987584688839298</v>
      </c>
      <c r="G10" s="21">
        <v>0.30330684971153538</v>
      </c>
      <c r="H10" s="21">
        <v>0.19113647522079269</v>
      </c>
      <c r="I10" s="21">
        <v>0.15446298390478519</v>
      </c>
      <c r="K10" s="21">
        <v>0.22918456418280839</v>
      </c>
      <c r="L10" s="21">
        <v>0.27547646722135488</v>
      </c>
      <c r="N10" s="21">
        <v>0.1016181201247808</v>
      </c>
      <c r="O10" s="21">
        <v>9.3010903528991815E-2</v>
      </c>
      <c r="P10" s="21">
        <v>2.9744743053776099E-2</v>
      </c>
      <c r="Q10" s="21">
        <v>0.14242257625128901</v>
      </c>
      <c r="R10" s="21">
        <v>0</v>
      </c>
      <c r="S10" s="21">
        <v>0.64490327711193474</v>
      </c>
      <c r="T10" s="21">
        <v>0.1309786634171515</v>
      </c>
      <c r="U10" s="21">
        <v>0.17019492761821289</v>
      </c>
      <c r="W10" s="21">
        <v>0</v>
      </c>
      <c r="X10" s="21">
        <v>9.0517904269758989E-2</v>
      </c>
      <c r="Y10" s="21">
        <v>0.12638583173448051</v>
      </c>
      <c r="Z10" s="21">
        <v>0.37645809355302418</v>
      </c>
      <c r="AA10" s="21">
        <v>3.6306487834832132E-2</v>
      </c>
      <c r="AB10" s="21">
        <v>0.70014566737789108</v>
      </c>
      <c r="AC10" s="21">
        <v>3.1921873215563043E-2</v>
      </c>
      <c r="AD10" s="21">
        <v>0.12324345837708001</v>
      </c>
      <c r="AE10" s="21">
        <v>0</v>
      </c>
      <c r="AG10" s="21">
        <v>0.29432283007386417</v>
      </c>
      <c r="AH10" s="21">
        <v>0.2266343290900118</v>
      </c>
      <c r="AI10" s="21">
        <v>0.19671676414825659</v>
      </c>
      <c r="AJ10" s="21">
        <v>0.29123874012614109</v>
      </c>
      <c r="AK10" s="21">
        <v>0.31978148397684802</v>
      </c>
      <c r="AL10" s="21">
        <v>0</v>
      </c>
      <c r="AM10" s="21">
        <v>0.15659427080257499</v>
      </c>
    </row>
    <row r="11" spans="2:41" ht="19" customHeight="1" x14ac:dyDescent="0.2">
      <c r="B11" s="23" t="s">
        <v>219</v>
      </c>
      <c r="C11" s="21">
        <v>8.9864871299673479E-2</v>
      </c>
      <c r="D11" s="21">
        <v>0</v>
      </c>
      <c r="E11" s="21">
        <v>0</v>
      </c>
      <c r="F11" s="21">
        <v>1.8999879265559169E-2</v>
      </c>
      <c r="G11" s="21">
        <v>0.10126747661415809</v>
      </c>
      <c r="H11" s="21">
        <v>0.1205474194971039</v>
      </c>
      <c r="I11" s="21">
        <v>0.21746563444788419</v>
      </c>
      <c r="K11" s="21">
        <v>8.2889772876506007E-2</v>
      </c>
      <c r="L11" s="21">
        <v>9.7315559818493547E-2</v>
      </c>
      <c r="N11" s="21">
        <v>0.46890095473256432</v>
      </c>
      <c r="O11" s="21">
        <v>6.6381331304539368E-2</v>
      </c>
      <c r="P11" s="21">
        <v>0.19269178119946331</v>
      </c>
      <c r="Q11" s="21">
        <v>7.1075987682754874E-2</v>
      </c>
      <c r="R11" s="21">
        <v>0.1185882922733117</v>
      </c>
      <c r="S11" s="21">
        <v>1.7523514133748901E-2</v>
      </c>
      <c r="T11" s="21">
        <v>0</v>
      </c>
      <c r="U11" s="21">
        <v>0</v>
      </c>
      <c r="W11" s="21">
        <v>0.80973862007503083</v>
      </c>
      <c r="X11" s="21">
        <v>4.9136118769014088E-2</v>
      </c>
      <c r="Y11" s="21">
        <v>0.1181374605039431</v>
      </c>
      <c r="Z11" s="21">
        <v>0</v>
      </c>
      <c r="AA11" s="21">
        <v>7.5077909166540058E-2</v>
      </c>
      <c r="AB11" s="21">
        <v>1.332704363846033E-2</v>
      </c>
      <c r="AC11" s="21">
        <v>0</v>
      </c>
      <c r="AD11" s="21">
        <v>0</v>
      </c>
      <c r="AE11" s="21">
        <v>8.2352348002887502E-2</v>
      </c>
      <c r="AG11" s="21">
        <v>0.1193254424077225</v>
      </c>
      <c r="AH11" s="21">
        <v>9.5090724724838413E-2</v>
      </c>
      <c r="AI11" s="21">
        <v>8.9018092865900983E-2</v>
      </c>
      <c r="AJ11" s="21">
        <v>0.15626073550083949</v>
      </c>
      <c r="AK11" s="21">
        <v>3.8686912316697727E-2</v>
      </c>
      <c r="AL11" s="21">
        <v>0</v>
      </c>
      <c r="AM11" s="21">
        <v>1.793047948367317E-2</v>
      </c>
    </row>
    <row r="12" spans="2:41" ht="19" customHeight="1" x14ac:dyDescent="0.2">
      <c r="B12" s="23" t="s">
        <v>160</v>
      </c>
      <c r="C12" s="21">
        <v>0.15232518917297719</v>
      </c>
      <c r="D12" s="21">
        <v>0.2042191344168168</v>
      </c>
      <c r="E12" s="21">
        <v>0.1148561713420949</v>
      </c>
      <c r="F12" s="21">
        <v>0.1993815381919693</v>
      </c>
      <c r="G12" s="21">
        <v>0.12963353741197689</v>
      </c>
      <c r="H12" s="21">
        <v>0.15262556332643251</v>
      </c>
      <c r="I12" s="21">
        <v>0.13602258360298669</v>
      </c>
      <c r="K12" s="21">
        <v>0.17166807755723379</v>
      </c>
      <c r="L12" s="21">
        <v>0.13570779206260969</v>
      </c>
      <c r="N12" s="21">
        <v>0.28214608159945048</v>
      </c>
      <c r="O12" s="21">
        <v>6.7184954366746458E-2</v>
      </c>
      <c r="P12" s="21">
        <v>0.15232738437101201</v>
      </c>
      <c r="Q12" s="21">
        <v>0.12559147024530229</v>
      </c>
      <c r="R12" s="21">
        <v>0.65675956272076574</v>
      </c>
      <c r="S12" s="21">
        <v>3.3830647657855407E-2</v>
      </c>
      <c r="T12" s="21">
        <v>0</v>
      </c>
      <c r="U12" s="21">
        <v>0.14961305350972459</v>
      </c>
      <c r="W12" s="21">
        <v>9.014887271825614E-2</v>
      </c>
      <c r="X12" s="21">
        <v>8.8622935136526519E-3</v>
      </c>
      <c r="Y12" s="21">
        <v>0.1553872202245479</v>
      </c>
      <c r="Z12" s="21">
        <v>2.325772632924037E-2</v>
      </c>
      <c r="AA12" s="21">
        <v>0.67392348257692225</v>
      </c>
      <c r="AB12" s="21">
        <v>2.2329554374812152E-2</v>
      </c>
      <c r="AC12" s="21">
        <v>0.15900292705118951</v>
      </c>
      <c r="AD12" s="21">
        <v>2.427640282071215E-2</v>
      </c>
      <c r="AE12" s="21">
        <v>0.157530609980993</v>
      </c>
      <c r="AG12" s="21">
        <v>0.1705389907314705</v>
      </c>
      <c r="AH12" s="21">
        <v>0.15198691192371069</v>
      </c>
      <c r="AI12" s="21">
        <v>0.18222521650141441</v>
      </c>
      <c r="AJ12" s="21">
        <v>0.118973913472395</v>
      </c>
      <c r="AK12" s="21">
        <v>0.14134486223475931</v>
      </c>
      <c r="AL12" s="21">
        <v>0</v>
      </c>
      <c r="AM12" s="21">
        <v>0.127848750340147</v>
      </c>
    </row>
    <row r="13" spans="2:41" ht="19" customHeight="1" x14ac:dyDescent="0.2">
      <c r="B13" s="23" t="s">
        <v>159</v>
      </c>
      <c r="C13" s="21">
        <v>4.9214267927710283E-2</v>
      </c>
      <c r="D13" s="21">
        <v>6.1368896230282161E-2</v>
      </c>
      <c r="E13" s="21">
        <v>2.8428560706853751E-2</v>
      </c>
      <c r="F13" s="21">
        <v>1.978076727286799E-2</v>
      </c>
      <c r="G13" s="21">
        <v>6.0530095067588448E-2</v>
      </c>
      <c r="H13" s="21">
        <v>9.7999728719697823E-2</v>
      </c>
      <c r="I13" s="21">
        <v>3.9182510780845101E-2</v>
      </c>
      <c r="K13" s="21">
        <v>5.0554401588858253E-2</v>
      </c>
      <c r="L13" s="21">
        <v>4.8452367848891183E-2</v>
      </c>
      <c r="N13" s="21">
        <v>1.8791780156333392E-2</v>
      </c>
      <c r="O13" s="21">
        <v>3.4315609109980043E-2</v>
      </c>
      <c r="P13" s="21">
        <v>0.31086589977363149</v>
      </c>
      <c r="Q13" s="21">
        <v>0</v>
      </c>
      <c r="R13" s="21">
        <v>4.7824445604443787E-2</v>
      </c>
      <c r="S13" s="21">
        <v>1.8229048449806461E-2</v>
      </c>
      <c r="T13" s="21">
        <v>0</v>
      </c>
      <c r="U13" s="21">
        <v>6.0845006811970213E-2</v>
      </c>
      <c r="W13" s="21">
        <v>2.4142888713004039E-2</v>
      </c>
      <c r="X13" s="21">
        <v>0</v>
      </c>
      <c r="Y13" s="21">
        <v>0.38547862759044371</v>
      </c>
      <c r="Z13" s="21">
        <v>0.1032713609116965</v>
      </c>
      <c r="AA13" s="21">
        <v>3.588572884063073E-2</v>
      </c>
      <c r="AB13" s="21">
        <v>8.9315588762631827E-3</v>
      </c>
      <c r="AC13" s="21">
        <v>2.5240909241982881E-2</v>
      </c>
      <c r="AD13" s="21">
        <v>0.116055439060645</v>
      </c>
      <c r="AE13" s="21">
        <v>0</v>
      </c>
      <c r="AG13" s="21">
        <v>3.5682345246943102E-2</v>
      </c>
      <c r="AH13" s="21">
        <v>7.3575642987364756E-2</v>
      </c>
      <c r="AI13" s="21">
        <v>3.2183576602201218E-2</v>
      </c>
      <c r="AJ13" s="21">
        <v>2.129310985663176E-2</v>
      </c>
      <c r="AK13" s="21">
        <v>4.6361661073597467E-2</v>
      </c>
      <c r="AL13" s="21">
        <v>0</v>
      </c>
      <c r="AM13" s="21">
        <v>0.13023560418142341</v>
      </c>
    </row>
    <row r="14" spans="2:41" ht="19" customHeight="1" x14ac:dyDescent="0.2">
      <c r="B14" s="23" t="s">
        <v>220</v>
      </c>
      <c r="C14" s="21">
        <v>3.6733890541115623E-2</v>
      </c>
      <c r="D14" s="21">
        <v>0</v>
      </c>
      <c r="E14" s="21">
        <v>6.8256387553356293E-2</v>
      </c>
      <c r="F14" s="21">
        <v>5.4710434397309007E-2</v>
      </c>
      <c r="G14" s="21">
        <v>2.6143312785304729E-2</v>
      </c>
      <c r="H14" s="21">
        <v>4.820291795185036E-2</v>
      </c>
      <c r="I14" s="21">
        <v>1.7225102210610001E-2</v>
      </c>
      <c r="K14" s="21">
        <v>2.063392956153861E-2</v>
      </c>
      <c r="L14" s="21">
        <v>4.8185336520133147E-2</v>
      </c>
      <c r="N14" s="21">
        <v>0</v>
      </c>
      <c r="O14" s="21">
        <v>9.4343715619735532E-3</v>
      </c>
      <c r="P14" s="21">
        <v>0</v>
      </c>
      <c r="Q14" s="21">
        <v>0.58983397813789884</v>
      </c>
      <c r="R14" s="21">
        <v>0</v>
      </c>
      <c r="S14" s="21">
        <v>5.4606079999944428E-2</v>
      </c>
      <c r="T14" s="21">
        <v>0</v>
      </c>
      <c r="U14" s="21">
        <v>3.275619901394794E-2</v>
      </c>
      <c r="W14" s="21">
        <v>3.3473486769801747E-2</v>
      </c>
      <c r="X14" s="21">
        <v>1.1459373315591241E-2</v>
      </c>
      <c r="Y14" s="21">
        <v>0</v>
      </c>
      <c r="Z14" s="21">
        <v>0.36414212696256182</v>
      </c>
      <c r="AA14" s="21">
        <v>0</v>
      </c>
      <c r="AB14" s="21">
        <v>2.3613863902750401E-2</v>
      </c>
      <c r="AC14" s="21">
        <v>2.955631765716818E-2</v>
      </c>
      <c r="AD14" s="21">
        <v>0</v>
      </c>
      <c r="AE14" s="21">
        <v>0</v>
      </c>
      <c r="AG14" s="21">
        <v>1.412865873754666E-2</v>
      </c>
      <c r="AH14" s="21">
        <v>0</v>
      </c>
      <c r="AI14" s="21">
        <v>9.1520263864991819E-2</v>
      </c>
      <c r="AJ14" s="21">
        <v>2.4443823302533779E-2</v>
      </c>
      <c r="AK14" s="21">
        <v>3.3295682844174487E-2</v>
      </c>
      <c r="AL14" s="21">
        <v>0.2230367668236205</v>
      </c>
      <c r="AM14" s="21">
        <v>4.9902185036840137E-2</v>
      </c>
    </row>
    <row r="15" spans="2:41" ht="19" customHeight="1" x14ac:dyDescent="0.2">
      <c r="B15" s="23" t="s">
        <v>145</v>
      </c>
      <c r="C15" s="21">
        <v>0.22991201470450329</v>
      </c>
      <c r="D15" s="21">
        <v>0.35570236795265903</v>
      </c>
      <c r="E15" s="21">
        <v>0.1880020070130517</v>
      </c>
      <c r="F15" s="21">
        <v>0.1773859248379823</v>
      </c>
      <c r="G15" s="21">
        <v>0.2474274864877605</v>
      </c>
      <c r="H15" s="21">
        <v>0.2261144533086972</v>
      </c>
      <c r="I15" s="21">
        <v>0.23133480390809111</v>
      </c>
      <c r="K15" s="21">
        <v>0.20326490507483491</v>
      </c>
      <c r="L15" s="21">
        <v>0.25118850085113642</v>
      </c>
      <c r="N15" s="21">
        <v>5.4096614705772018E-2</v>
      </c>
      <c r="O15" s="21">
        <v>0.2262068926093363</v>
      </c>
      <c r="P15" s="21">
        <v>0.12759163744333041</v>
      </c>
      <c r="Q15" s="21">
        <v>0</v>
      </c>
      <c r="R15" s="21">
        <v>0.17682769940147891</v>
      </c>
      <c r="S15" s="21">
        <v>0.15296667374874429</v>
      </c>
      <c r="T15" s="21">
        <v>0.79272262399265636</v>
      </c>
      <c r="U15" s="21">
        <v>0.45578210334078439</v>
      </c>
      <c r="W15" s="21">
        <v>4.2496131723907198E-2</v>
      </c>
      <c r="X15" s="21">
        <v>0.1006548755207009</v>
      </c>
      <c r="Y15" s="21">
        <v>7.6492309685371199E-2</v>
      </c>
      <c r="Z15" s="21">
        <v>9.9540494657068657E-2</v>
      </c>
      <c r="AA15" s="21">
        <v>0.13088295099260919</v>
      </c>
      <c r="AB15" s="21">
        <v>0.1413816158034501</v>
      </c>
      <c r="AC15" s="21">
        <v>0.73360588678056349</v>
      </c>
      <c r="AD15" s="21">
        <v>0.66620062234806765</v>
      </c>
      <c r="AE15" s="21">
        <v>0.76011704201611963</v>
      </c>
      <c r="AG15" s="21">
        <v>0.2119712778051101</v>
      </c>
      <c r="AH15" s="21">
        <v>0.2761170921085685</v>
      </c>
      <c r="AI15" s="21">
        <v>0.18967069798618341</v>
      </c>
      <c r="AJ15" s="21">
        <v>0.19037975445151639</v>
      </c>
      <c r="AK15" s="21">
        <v>0.24485665928045749</v>
      </c>
      <c r="AL15" s="21">
        <v>0</v>
      </c>
      <c r="AM15" s="21">
        <v>0.31914224989689383</v>
      </c>
    </row>
    <row r="17" spans="2:2" x14ac:dyDescent="0.2">
      <c r="B17" t="s">
        <v>267</v>
      </c>
    </row>
    <row r="18" spans="2:2" x14ac:dyDescent="0.2">
      <c r="B18" t="s">
        <v>11</v>
      </c>
    </row>
    <row r="20" spans="2:2" x14ac:dyDescent="0.2">
      <c r="B20"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O20"/>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148</v>
      </c>
      <c r="C9" s="21">
        <v>0.16274273931308139</v>
      </c>
      <c r="D9" s="21">
        <v>0.20151537379572609</v>
      </c>
      <c r="E9" s="21">
        <v>0.19624102644018371</v>
      </c>
      <c r="F9" s="21">
        <v>0.1845138647894754</v>
      </c>
      <c r="G9" s="21">
        <v>5.5136185857979372E-2</v>
      </c>
      <c r="H9" s="21">
        <v>0.16127425535268611</v>
      </c>
      <c r="I9" s="21">
        <v>0.17629164786278331</v>
      </c>
      <c r="K9" s="21">
        <v>0.18850358346826679</v>
      </c>
      <c r="L9" s="21">
        <v>0.14020756210183061</v>
      </c>
      <c r="N9" s="21">
        <v>6.9760705607873258E-2</v>
      </c>
      <c r="O9" s="21">
        <v>0.41049128617299169</v>
      </c>
      <c r="P9" s="21">
        <v>0.18677855415878669</v>
      </c>
      <c r="Q9" s="21">
        <v>0</v>
      </c>
      <c r="R9" s="21">
        <v>2.1351661495549162E-2</v>
      </c>
      <c r="S9" s="21">
        <v>7.3440041250713337E-2</v>
      </c>
      <c r="T9" s="21">
        <v>0</v>
      </c>
      <c r="U9" s="21">
        <v>0.13159339770701911</v>
      </c>
      <c r="W9" s="21">
        <v>0</v>
      </c>
      <c r="X9" s="21">
        <v>0.64589782603078583</v>
      </c>
      <c r="Y9" s="21">
        <v>0.13811855026121381</v>
      </c>
      <c r="Z9" s="21">
        <v>0.1032713609116965</v>
      </c>
      <c r="AA9" s="21">
        <v>2.8856565546471511E-2</v>
      </c>
      <c r="AB9" s="21">
        <v>5.0146699884184659E-2</v>
      </c>
      <c r="AC9" s="21">
        <v>0</v>
      </c>
      <c r="AD9" s="21">
        <v>4.7083224389710653E-2</v>
      </c>
      <c r="AE9" s="21">
        <v>0.157530609980993</v>
      </c>
      <c r="AG9" s="21">
        <v>0.16030519446652139</v>
      </c>
      <c r="AH9" s="21">
        <v>0.13748338639762461</v>
      </c>
      <c r="AI9" s="21">
        <v>0.20479983016915421</v>
      </c>
      <c r="AJ9" s="21">
        <v>0.14805932995621349</v>
      </c>
      <c r="AK9" s="21">
        <v>0.1019410567983659</v>
      </c>
      <c r="AL9" s="21">
        <v>0.7769632331763795</v>
      </c>
      <c r="AM9" s="21">
        <v>0.25302217308563979</v>
      </c>
    </row>
    <row r="10" spans="2:41" ht="19" customHeight="1" x14ac:dyDescent="0.2">
      <c r="B10" s="23" t="s">
        <v>39</v>
      </c>
      <c r="C10" s="21">
        <v>0.19646573294931449</v>
      </c>
      <c r="D10" s="21">
        <v>5.0260594486534312E-2</v>
      </c>
      <c r="E10" s="21">
        <v>0.27445361910274702</v>
      </c>
      <c r="F10" s="21">
        <v>0.30118317696591579</v>
      </c>
      <c r="G10" s="21">
        <v>0.31666347349764751</v>
      </c>
      <c r="H10" s="21">
        <v>0.142314383250603</v>
      </c>
      <c r="I10" s="21">
        <v>9.1305771220566184E-2</v>
      </c>
      <c r="K10" s="21">
        <v>0.18172848708155689</v>
      </c>
      <c r="L10" s="21">
        <v>0.21227425930470309</v>
      </c>
      <c r="N10" s="21">
        <v>2.6202709275433771E-2</v>
      </c>
      <c r="O10" s="21">
        <v>5.6718540826343887E-2</v>
      </c>
      <c r="P10" s="21">
        <v>2.9744743053776099E-2</v>
      </c>
      <c r="Q10" s="21">
        <v>0</v>
      </c>
      <c r="R10" s="21">
        <v>0</v>
      </c>
      <c r="S10" s="21">
        <v>0.56291606993940058</v>
      </c>
      <c r="T10" s="21">
        <v>0.1309786634171515</v>
      </c>
      <c r="U10" s="21">
        <v>8.2823919231080775E-2</v>
      </c>
      <c r="W10" s="21">
        <v>3.3664138721992663E-2</v>
      </c>
      <c r="X10" s="21">
        <v>6.1065245707247633E-2</v>
      </c>
      <c r="Y10" s="21">
        <v>0</v>
      </c>
      <c r="Z10" s="21">
        <v>4.2412706761115103E-2</v>
      </c>
      <c r="AA10" s="21">
        <v>2.53362868822881E-2</v>
      </c>
      <c r="AB10" s="21">
        <v>0.63673998179162017</v>
      </c>
      <c r="AC10" s="21">
        <v>3.1921873215563043E-2</v>
      </c>
      <c r="AD10" s="21">
        <v>6.160353812790427E-2</v>
      </c>
      <c r="AE10" s="21">
        <v>0</v>
      </c>
      <c r="AG10" s="21">
        <v>0.2441173058849502</v>
      </c>
      <c r="AH10" s="21">
        <v>0.1889581312164752</v>
      </c>
      <c r="AI10" s="21">
        <v>0.16971076251637249</v>
      </c>
      <c r="AJ10" s="21">
        <v>0.22560878841238721</v>
      </c>
      <c r="AK10" s="21">
        <v>0.18655419388050229</v>
      </c>
      <c r="AL10" s="21">
        <v>0</v>
      </c>
      <c r="AM10" s="21">
        <v>0.17558256494142849</v>
      </c>
    </row>
    <row r="11" spans="2:41" ht="19" customHeight="1" x14ac:dyDescent="0.2">
      <c r="B11" s="23" t="s">
        <v>219</v>
      </c>
      <c r="C11" s="21">
        <v>5.8396137000970509E-2</v>
      </c>
      <c r="D11" s="21">
        <v>8.8468321633409161E-2</v>
      </c>
      <c r="E11" s="21">
        <v>4.4332545280357141E-2</v>
      </c>
      <c r="F11" s="21">
        <v>1.7148806774784722E-2</v>
      </c>
      <c r="G11" s="21">
        <v>7.9114654170721554E-2</v>
      </c>
      <c r="H11" s="21">
        <v>2.1721593784274879E-2</v>
      </c>
      <c r="I11" s="21">
        <v>9.576872917733735E-2</v>
      </c>
      <c r="K11" s="21">
        <v>5.9112632691032917E-2</v>
      </c>
      <c r="L11" s="21">
        <v>5.8311951216884712E-2</v>
      </c>
      <c r="N11" s="21">
        <v>0.28410101637107921</v>
      </c>
      <c r="O11" s="21">
        <v>1.515876284108114E-2</v>
      </c>
      <c r="P11" s="21">
        <v>3.9561661557594739E-2</v>
      </c>
      <c r="Q11" s="21">
        <v>0.2134985639340439</v>
      </c>
      <c r="R11" s="21">
        <v>2.9683421898471288E-2</v>
      </c>
      <c r="S11" s="21">
        <v>1.9600089662973261E-2</v>
      </c>
      <c r="T11" s="21">
        <v>0.23054766145687119</v>
      </c>
      <c r="U11" s="21">
        <v>2.2198770053487561E-2</v>
      </c>
      <c r="W11" s="21">
        <v>0.5100501037088665</v>
      </c>
      <c r="X11" s="21">
        <v>9.3851274939590924E-3</v>
      </c>
      <c r="Y11" s="21">
        <v>0</v>
      </c>
      <c r="Z11" s="21">
        <v>5.2749208128356102E-2</v>
      </c>
      <c r="AA11" s="21">
        <v>2.315984905041759E-2</v>
      </c>
      <c r="AB11" s="21">
        <v>1.558077736615697E-2</v>
      </c>
      <c r="AC11" s="21">
        <v>0</v>
      </c>
      <c r="AD11" s="21">
        <v>0.10843408599783989</v>
      </c>
      <c r="AE11" s="21">
        <v>0</v>
      </c>
      <c r="AG11" s="21">
        <v>5.8766827498884858E-2</v>
      </c>
      <c r="AH11" s="21">
        <v>3.8528895299785107E-2</v>
      </c>
      <c r="AI11" s="21">
        <v>4.5135159092937513E-2</v>
      </c>
      <c r="AJ11" s="21">
        <v>0.18060212786851479</v>
      </c>
      <c r="AK11" s="21">
        <v>2.17161879568104E-2</v>
      </c>
      <c r="AL11" s="21">
        <v>0</v>
      </c>
      <c r="AM11" s="21">
        <v>1.793047948367317E-2</v>
      </c>
    </row>
    <row r="12" spans="2:41" ht="19" customHeight="1" x14ac:dyDescent="0.2">
      <c r="B12" s="23" t="s">
        <v>160</v>
      </c>
      <c r="C12" s="21">
        <v>0.1542275132411261</v>
      </c>
      <c r="D12" s="21">
        <v>0.3071843246430887</v>
      </c>
      <c r="E12" s="21">
        <v>0.13288285047333029</v>
      </c>
      <c r="F12" s="21">
        <v>0.16164509370323341</v>
      </c>
      <c r="G12" s="21">
        <v>0.1108967907911584</v>
      </c>
      <c r="H12" s="21">
        <v>0.14468445920844819</v>
      </c>
      <c r="I12" s="21">
        <v>0.12889085639107981</v>
      </c>
      <c r="K12" s="21">
        <v>0.19355521935187009</v>
      </c>
      <c r="L12" s="21">
        <v>0.1188752146219879</v>
      </c>
      <c r="N12" s="21">
        <v>0.23242737177006809</v>
      </c>
      <c r="O12" s="21">
        <v>0.1027682754145172</v>
      </c>
      <c r="P12" s="21">
        <v>0.1260234170824448</v>
      </c>
      <c r="Q12" s="21">
        <v>0.12559147024530229</v>
      </c>
      <c r="R12" s="21">
        <v>0.59391220125466737</v>
      </c>
      <c r="S12" s="21">
        <v>5.0928336305302711E-2</v>
      </c>
      <c r="T12" s="21">
        <v>9.1433597500932037E-2</v>
      </c>
      <c r="U12" s="21">
        <v>0.12802432373498229</v>
      </c>
      <c r="W12" s="21">
        <v>4.1861834668362179E-2</v>
      </c>
      <c r="X12" s="21">
        <v>4.4123242784814172E-2</v>
      </c>
      <c r="Y12" s="21">
        <v>0.1553872202245479</v>
      </c>
      <c r="Z12" s="21">
        <v>4.2412706761115103E-2</v>
      </c>
      <c r="AA12" s="21">
        <v>0.63141807168446507</v>
      </c>
      <c r="AB12" s="21">
        <v>4.3508880306815573E-2</v>
      </c>
      <c r="AC12" s="21">
        <v>0.15900292705118951</v>
      </c>
      <c r="AD12" s="21">
        <v>2.373177188042869E-2</v>
      </c>
      <c r="AE12" s="21">
        <v>9.7304455870526746E-2</v>
      </c>
      <c r="AG12" s="21">
        <v>9.101268842746367E-2</v>
      </c>
      <c r="AH12" s="21">
        <v>0.16393087772984699</v>
      </c>
      <c r="AI12" s="21">
        <v>0.17653616942347469</v>
      </c>
      <c r="AJ12" s="21">
        <v>0.13863715777014921</v>
      </c>
      <c r="AK12" s="21">
        <v>0.2032912857469959</v>
      </c>
      <c r="AL12" s="21">
        <v>0.2230367668236205</v>
      </c>
      <c r="AM12" s="21">
        <v>9.6225402872612151E-2</v>
      </c>
    </row>
    <row r="13" spans="2:41" ht="19" customHeight="1" x14ac:dyDescent="0.2">
      <c r="B13" s="23" t="s">
        <v>159</v>
      </c>
      <c r="C13" s="21">
        <v>4.6774294365538961E-2</v>
      </c>
      <c r="D13" s="21">
        <v>0</v>
      </c>
      <c r="E13" s="21">
        <v>2.8428560706853751E-2</v>
      </c>
      <c r="F13" s="21">
        <v>6.0126416463513552E-3</v>
      </c>
      <c r="G13" s="21">
        <v>5.3111026555327921E-2</v>
      </c>
      <c r="H13" s="21">
        <v>8.9545550815221781E-2</v>
      </c>
      <c r="I13" s="21">
        <v>7.7311692825505596E-2</v>
      </c>
      <c r="K13" s="21">
        <v>5.9807570766230451E-2</v>
      </c>
      <c r="L13" s="21">
        <v>3.5014791914729552E-2</v>
      </c>
      <c r="N13" s="21">
        <v>1.9900407533777351E-2</v>
      </c>
      <c r="O13" s="21">
        <v>5.3369044652131471E-2</v>
      </c>
      <c r="P13" s="21">
        <v>0.34902143334388108</v>
      </c>
      <c r="Q13" s="21">
        <v>0</v>
      </c>
      <c r="R13" s="21">
        <v>4.7824445604443787E-2</v>
      </c>
      <c r="S13" s="21">
        <v>1.498884127526255E-2</v>
      </c>
      <c r="T13" s="21">
        <v>0</v>
      </c>
      <c r="U13" s="21">
        <v>0</v>
      </c>
      <c r="W13" s="21">
        <v>7.057041181376851E-2</v>
      </c>
      <c r="X13" s="21">
        <v>4.2922333494648898E-2</v>
      </c>
      <c r="Y13" s="21">
        <v>0.34387645605643241</v>
      </c>
      <c r="Z13" s="21">
        <v>0</v>
      </c>
      <c r="AA13" s="21">
        <v>3.588572884063073E-2</v>
      </c>
      <c r="AB13" s="21">
        <v>1.072623103965119E-2</v>
      </c>
      <c r="AC13" s="21">
        <v>2.5240909241982881E-2</v>
      </c>
      <c r="AD13" s="21">
        <v>3.3245700108392347E-2</v>
      </c>
      <c r="AE13" s="21">
        <v>8.2352348002887502E-2</v>
      </c>
      <c r="AG13" s="21">
        <v>2.0893458205961741E-2</v>
      </c>
      <c r="AH13" s="21">
        <v>7.2406209261213189E-2</v>
      </c>
      <c r="AI13" s="21">
        <v>5.4970360269843872E-2</v>
      </c>
      <c r="AJ13" s="21">
        <v>8.5354028474001364E-2</v>
      </c>
      <c r="AK13" s="21">
        <v>2.0882669700831871E-2</v>
      </c>
      <c r="AL13" s="21">
        <v>0</v>
      </c>
      <c r="AM13" s="21">
        <v>0</v>
      </c>
    </row>
    <row r="14" spans="2:41" ht="19" customHeight="1" x14ac:dyDescent="0.2">
      <c r="B14" s="23" t="s">
        <v>220</v>
      </c>
      <c r="C14" s="21">
        <v>6.6726860777411481E-2</v>
      </c>
      <c r="D14" s="21">
        <v>0.13681993423512759</v>
      </c>
      <c r="E14" s="21">
        <v>6.8256387553356293E-2</v>
      </c>
      <c r="F14" s="21">
        <v>6.6885403300698421E-2</v>
      </c>
      <c r="G14" s="21">
        <v>6.8598638644945129E-2</v>
      </c>
      <c r="H14" s="21">
        <v>6.0014109694551877E-2</v>
      </c>
      <c r="I14" s="21">
        <v>3.6910042197462523E-2</v>
      </c>
      <c r="K14" s="21">
        <v>3.1389617245548999E-2</v>
      </c>
      <c r="L14" s="21">
        <v>9.6532969451558481E-2</v>
      </c>
      <c r="N14" s="21">
        <v>7.3720422029057986E-2</v>
      </c>
      <c r="O14" s="21">
        <v>2.9184038019707269E-2</v>
      </c>
      <c r="P14" s="21">
        <v>0</v>
      </c>
      <c r="Q14" s="21">
        <v>0.58983397813789884</v>
      </c>
      <c r="R14" s="21">
        <v>0</v>
      </c>
      <c r="S14" s="21">
        <v>6.9178156586639172E-2</v>
      </c>
      <c r="T14" s="21">
        <v>5.1615392405407211E-2</v>
      </c>
      <c r="U14" s="21">
        <v>0.1163613817577165</v>
      </c>
      <c r="W14" s="21">
        <v>3.3473486769801747E-2</v>
      </c>
      <c r="X14" s="21">
        <v>2.7796240204318291E-2</v>
      </c>
      <c r="Y14" s="21">
        <v>0.1679880032684917</v>
      </c>
      <c r="Z14" s="21">
        <v>0.57557630499128631</v>
      </c>
      <c r="AA14" s="21">
        <v>0</v>
      </c>
      <c r="AB14" s="21">
        <v>2.8426364926400889E-2</v>
      </c>
      <c r="AC14" s="21">
        <v>2.955631765716818E-2</v>
      </c>
      <c r="AD14" s="21">
        <v>3.5947066081544667E-2</v>
      </c>
      <c r="AE14" s="21">
        <v>0</v>
      </c>
      <c r="AG14" s="21">
        <v>8.4944838993220279E-2</v>
      </c>
      <c r="AH14" s="21">
        <v>2.27901582106914E-2</v>
      </c>
      <c r="AI14" s="21">
        <v>0.10137527893737371</v>
      </c>
      <c r="AJ14" s="21">
        <v>3.7721898910192689E-2</v>
      </c>
      <c r="AK14" s="21">
        <v>7.6601557165902251E-2</v>
      </c>
      <c r="AL14" s="21">
        <v>0</v>
      </c>
      <c r="AM14" s="21">
        <v>8.939985049468753E-2</v>
      </c>
    </row>
    <row r="15" spans="2:41" ht="19" customHeight="1" x14ac:dyDescent="0.2">
      <c r="B15" s="23" t="s">
        <v>145</v>
      </c>
      <c r="C15" s="21">
        <v>0.31466672235255688</v>
      </c>
      <c r="D15" s="21">
        <v>0.21575145120611389</v>
      </c>
      <c r="E15" s="21">
        <v>0.25540501044317232</v>
      </c>
      <c r="F15" s="21">
        <v>0.26261101281954069</v>
      </c>
      <c r="G15" s="21">
        <v>0.31647923048222032</v>
      </c>
      <c r="H15" s="21">
        <v>0.38044564789421442</v>
      </c>
      <c r="I15" s="21">
        <v>0.39352126032526508</v>
      </c>
      <c r="K15" s="21">
        <v>0.28590288939549358</v>
      </c>
      <c r="L15" s="21">
        <v>0.33878325138830562</v>
      </c>
      <c r="N15" s="21">
        <v>0.29388736741271032</v>
      </c>
      <c r="O15" s="21">
        <v>0.33231005207322728</v>
      </c>
      <c r="P15" s="21">
        <v>0.26887019080351648</v>
      </c>
      <c r="Q15" s="21">
        <v>7.1075987682754874E-2</v>
      </c>
      <c r="R15" s="21">
        <v>0.30722826974686851</v>
      </c>
      <c r="S15" s="21">
        <v>0.2089484649797084</v>
      </c>
      <c r="T15" s="21">
        <v>0.49542468521963828</v>
      </c>
      <c r="U15" s="21">
        <v>0.51899820751571391</v>
      </c>
      <c r="W15" s="21">
        <v>0.31038002431720851</v>
      </c>
      <c r="X15" s="21">
        <v>0.16880998428422611</v>
      </c>
      <c r="Y15" s="21">
        <v>0.19462977018931429</v>
      </c>
      <c r="Z15" s="21">
        <v>0.1835777124464309</v>
      </c>
      <c r="AA15" s="21">
        <v>0.25534349799572692</v>
      </c>
      <c r="AB15" s="21">
        <v>0.2148710646851707</v>
      </c>
      <c r="AC15" s="21">
        <v>0.75427797283409614</v>
      </c>
      <c r="AD15" s="21">
        <v>0.68995461341417952</v>
      </c>
      <c r="AE15" s="21">
        <v>0.6628125861455928</v>
      </c>
      <c r="AG15" s="21">
        <v>0.33995968652299779</v>
      </c>
      <c r="AH15" s="21">
        <v>0.37590234188436339</v>
      </c>
      <c r="AI15" s="21">
        <v>0.24747243959084361</v>
      </c>
      <c r="AJ15" s="21">
        <v>0.1840166686085413</v>
      </c>
      <c r="AK15" s="21">
        <v>0.38901304875059128</v>
      </c>
      <c r="AL15" s="21">
        <v>0</v>
      </c>
      <c r="AM15" s="21">
        <v>0.36783952912195872</v>
      </c>
    </row>
    <row r="17" spans="2:2" x14ac:dyDescent="0.2">
      <c r="B17" t="s">
        <v>267</v>
      </c>
    </row>
    <row r="18" spans="2:2" x14ac:dyDescent="0.2">
      <c r="B18" t="s">
        <v>11</v>
      </c>
    </row>
    <row r="20" spans="2:2" x14ac:dyDescent="0.2">
      <c r="B20"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O20"/>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148</v>
      </c>
      <c r="C9" s="21">
        <v>0.22174959186242951</v>
      </c>
      <c r="D9" s="21">
        <v>0.3284490069137076</v>
      </c>
      <c r="E9" s="21">
        <v>0.13902141150576269</v>
      </c>
      <c r="F9" s="21">
        <v>0.22795901616014311</v>
      </c>
      <c r="G9" s="21">
        <v>0.1722810941685772</v>
      </c>
      <c r="H9" s="21">
        <v>0.2184925472998</v>
      </c>
      <c r="I9" s="21">
        <v>0.26175176801764272</v>
      </c>
      <c r="K9" s="21">
        <v>0.22864224913763029</v>
      </c>
      <c r="L9" s="21">
        <v>0.21751494950210529</v>
      </c>
      <c r="N9" s="21">
        <v>6.9760705607873258E-2</v>
      </c>
      <c r="O9" s="21">
        <v>0.47285247081542259</v>
      </c>
      <c r="P9" s="21">
        <v>0.23456934238272931</v>
      </c>
      <c r="Q9" s="21">
        <v>7.1075987682754874E-2</v>
      </c>
      <c r="R9" s="21">
        <v>0</v>
      </c>
      <c r="S9" s="21">
        <v>0.15394459652704801</v>
      </c>
      <c r="T9" s="21">
        <v>0.17688881572846429</v>
      </c>
      <c r="U9" s="21">
        <v>0.20411501957032541</v>
      </c>
      <c r="W9" s="21">
        <v>0</v>
      </c>
      <c r="X9" s="21">
        <v>0.69236943874266654</v>
      </c>
      <c r="Y9" s="21">
        <v>0.1553872202245479</v>
      </c>
      <c r="Z9" s="21">
        <v>0.13979224772938351</v>
      </c>
      <c r="AA9" s="21">
        <v>1.565387998877879E-2</v>
      </c>
      <c r="AB9" s="21">
        <v>0.12424751492662239</v>
      </c>
      <c r="AC9" s="21">
        <v>0.22928731781639591</v>
      </c>
      <c r="AD9" s="21">
        <v>0.19469608312564901</v>
      </c>
      <c r="AE9" s="21">
        <v>0</v>
      </c>
      <c r="AG9" s="21">
        <v>0.29949131718473321</v>
      </c>
      <c r="AH9" s="21">
        <v>0.20140404910912801</v>
      </c>
      <c r="AI9" s="21">
        <v>0.25419469179053722</v>
      </c>
      <c r="AJ9" s="21">
        <v>0.16612617107771629</v>
      </c>
      <c r="AK9" s="21">
        <v>0.2133192862578345</v>
      </c>
      <c r="AL9" s="21">
        <v>0.35090186250455041</v>
      </c>
      <c r="AM9" s="21">
        <v>0.11754487229222239</v>
      </c>
    </row>
    <row r="10" spans="2:41" ht="19" customHeight="1" x14ac:dyDescent="0.2">
      <c r="B10" s="23" t="s">
        <v>39</v>
      </c>
      <c r="C10" s="21">
        <v>0.20945550578233571</v>
      </c>
      <c r="D10" s="21">
        <v>0.14029009315943111</v>
      </c>
      <c r="E10" s="21">
        <v>0.33124870876986512</v>
      </c>
      <c r="F10" s="21">
        <v>0.27104034754628231</v>
      </c>
      <c r="G10" s="21">
        <v>0.27898814884951417</v>
      </c>
      <c r="H10" s="21">
        <v>0.16182702548721481</v>
      </c>
      <c r="I10" s="21">
        <v>9.7377344264528445E-2</v>
      </c>
      <c r="K10" s="21">
        <v>0.1968708291477404</v>
      </c>
      <c r="L10" s="21">
        <v>0.21732954250548001</v>
      </c>
      <c r="N10" s="21">
        <v>0</v>
      </c>
      <c r="O10" s="21">
        <v>8.3929524232720501E-2</v>
      </c>
      <c r="P10" s="21">
        <v>6.7664079741655989E-2</v>
      </c>
      <c r="Q10" s="21">
        <v>6.2795735122651172E-2</v>
      </c>
      <c r="R10" s="21">
        <v>0</v>
      </c>
      <c r="S10" s="21">
        <v>0.54872912769673288</v>
      </c>
      <c r="T10" s="21">
        <v>0.23035125934597389</v>
      </c>
      <c r="U10" s="21">
        <v>0.1141424760828597</v>
      </c>
      <c r="W10" s="21">
        <v>0</v>
      </c>
      <c r="X10" s="21">
        <v>5.2734797178041887E-2</v>
      </c>
      <c r="Y10" s="21">
        <v>4.6754646533934997E-2</v>
      </c>
      <c r="Z10" s="21">
        <v>0.22067922298249859</v>
      </c>
      <c r="AA10" s="21">
        <v>3.1650025860768233E-2</v>
      </c>
      <c r="AB10" s="21">
        <v>0.61960777345082096</v>
      </c>
      <c r="AC10" s="21">
        <v>3.1921873215563043E-2</v>
      </c>
      <c r="AD10" s="21">
        <v>9.6732340987873353E-2</v>
      </c>
      <c r="AE10" s="21">
        <v>0.157530609980993</v>
      </c>
      <c r="AG10" s="21">
        <v>0.23162180120176509</v>
      </c>
      <c r="AH10" s="21">
        <v>0.1777340769056619</v>
      </c>
      <c r="AI10" s="21">
        <v>0.1516646422603101</v>
      </c>
      <c r="AJ10" s="21">
        <v>0.25402651583944241</v>
      </c>
      <c r="AK10" s="21">
        <v>0.19054689654879881</v>
      </c>
      <c r="AL10" s="21">
        <v>0.64909813749544965</v>
      </c>
      <c r="AM10" s="21">
        <v>0.35681995412864809</v>
      </c>
    </row>
    <row r="11" spans="2:41" ht="19" customHeight="1" x14ac:dyDescent="0.2">
      <c r="B11" s="23" t="s">
        <v>219</v>
      </c>
      <c r="C11" s="21">
        <v>7.4276978631579699E-2</v>
      </c>
      <c r="D11" s="21">
        <v>7.7285501298835449E-2</v>
      </c>
      <c r="E11" s="21">
        <v>1.1594623389917369E-2</v>
      </c>
      <c r="F11" s="21">
        <v>2.0049424419583531E-2</v>
      </c>
      <c r="G11" s="21">
        <v>0.1107390307730674</v>
      </c>
      <c r="H11" s="21">
        <v>7.6795788342817917E-2</v>
      </c>
      <c r="I11" s="21">
        <v>0.13112014005843539</v>
      </c>
      <c r="K11" s="21">
        <v>9.1159404792015772E-2</v>
      </c>
      <c r="L11" s="21">
        <v>5.918239042932906E-2</v>
      </c>
      <c r="N11" s="21">
        <v>0.44596991944098258</v>
      </c>
      <c r="O11" s="21">
        <v>4.0294342652861401E-2</v>
      </c>
      <c r="P11" s="21">
        <v>0.15355586850360409</v>
      </c>
      <c r="Q11" s="21">
        <v>0</v>
      </c>
      <c r="R11" s="21">
        <v>8.1172468649906501E-2</v>
      </c>
      <c r="S11" s="21">
        <v>1.0349825301549889E-2</v>
      </c>
      <c r="T11" s="21">
        <v>2.5174635910978162E-2</v>
      </c>
      <c r="U11" s="21">
        <v>1.349656024533534E-2</v>
      </c>
      <c r="W11" s="21">
        <v>0.75556383802633675</v>
      </c>
      <c r="X11" s="21">
        <v>2.1522597758617989E-2</v>
      </c>
      <c r="Y11" s="21">
        <v>2.7712672065504269E-2</v>
      </c>
      <c r="Z11" s="21">
        <v>0</v>
      </c>
      <c r="AA11" s="21">
        <v>1.273224811792467E-2</v>
      </c>
      <c r="AB11" s="21">
        <v>0</v>
      </c>
      <c r="AC11" s="21">
        <v>9.6440590911428509E-2</v>
      </c>
      <c r="AD11" s="21">
        <v>3.9666577672699113E-2</v>
      </c>
      <c r="AE11" s="21">
        <v>8.2352348002887502E-2</v>
      </c>
      <c r="AG11" s="21">
        <v>6.1576866941031157E-2</v>
      </c>
      <c r="AH11" s="21">
        <v>5.7890443221659517E-2</v>
      </c>
      <c r="AI11" s="21">
        <v>6.6603302404034712E-2</v>
      </c>
      <c r="AJ11" s="21">
        <v>0.15027098540316591</v>
      </c>
      <c r="AK11" s="21">
        <v>7.3799331114269978E-2</v>
      </c>
      <c r="AL11" s="21">
        <v>0</v>
      </c>
      <c r="AM11" s="21">
        <v>3.3354294390060338E-2</v>
      </c>
    </row>
    <row r="12" spans="2:41" ht="19" customHeight="1" x14ac:dyDescent="0.2">
      <c r="B12" s="23" t="s">
        <v>160</v>
      </c>
      <c r="C12" s="21">
        <v>0.17861606188817339</v>
      </c>
      <c r="D12" s="21">
        <v>0.19143351185968099</v>
      </c>
      <c r="E12" s="21">
        <v>0.1312266063550224</v>
      </c>
      <c r="F12" s="21">
        <v>0.25667622219064851</v>
      </c>
      <c r="G12" s="21">
        <v>0.15752864467104749</v>
      </c>
      <c r="H12" s="21">
        <v>0.15505468539157399</v>
      </c>
      <c r="I12" s="21">
        <v>0.18006435301235621</v>
      </c>
      <c r="K12" s="21">
        <v>0.20586439900919809</v>
      </c>
      <c r="L12" s="21">
        <v>0.15484487951208589</v>
      </c>
      <c r="N12" s="21">
        <v>0.20809734933890839</v>
      </c>
      <c r="O12" s="21">
        <v>0.13149586707300881</v>
      </c>
      <c r="P12" s="21">
        <v>0</v>
      </c>
      <c r="Q12" s="21">
        <v>0.13387172280540599</v>
      </c>
      <c r="R12" s="21">
        <v>0.72875295938166651</v>
      </c>
      <c r="S12" s="21">
        <v>4.0630006474275622E-2</v>
      </c>
      <c r="T12" s="21">
        <v>0.28216305386227841</v>
      </c>
      <c r="U12" s="21">
        <v>0.18919313029013621</v>
      </c>
      <c r="W12" s="21">
        <v>9.5697747134582442E-2</v>
      </c>
      <c r="X12" s="21">
        <v>2.381945127096137E-2</v>
      </c>
      <c r="Y12" s="21">
        <v>0</v>
      </c>
      <c r="Z12" s="21">
        <v>0</v>
      </c>
      <c r="AA12" s="21">
        <v>0.81671234240462687</v>
      </c>
      <c r="AB12" s="21">
        <v>3.7181778280436298E-2</v>
      </c>
      <c r="AC12" s="21">
        <v>0.10778045429377781</v>
      </c>
      <c r="AD12" s="21">
        <v>0.15284898560178481</v>
      </c>
      <c r="AE12" s="21">
        <v>9.7304455870526746E-2</v>
      </c>
      <c r="AG12" s="21">
        <v>0.13836986188359979</v>
      </c>
      <c r="AH12" s="21">
        <v>0.2171439475389273</v>
      </c>
      <c r="AI12" s="21">
        <v>0.16907393177049251</v>
      </c>
      <c r="AJ12" s="21">
        <v>0.2077481253952313</v>
      </c>
      <c r="AK12" s="21">
        <v>0.16896894792714809</v>
      </c>
      <c r="AL12" s="21">
        <v>0</v>
      </c>
      <c r="AM12" s="21">
        <v>0.17028143968128759</v>
      </c>
    </row>
    <row r="13" spans="2:41" ht="19" customHeight="1" x14ac:dyDescent="0.2">
      <c r="B13" s="23" t="s">
        <v>159</v>
      </c>
      <c r="C13" s="21">
        <v>4.8770737646224797E-2</v>
      </c>
      <c r="D13" s="21">
        <v>6.1368896230282161E-2</v>
      </c>
      <c r="E13" s="21">
        <v>7.3861330319668794E-2</v>
      </c>
      <c r="F13" s="21">
        <v>1.257305968752198E-2</v>
      </c>
      <c r="G13" s="21">
        <v>6.3289614894147375E-2</v>
      </c>
      <c r="H13" s="21">
        <v>5.2584961130421798E-2</v>
      </c>
      <c r="I13" s="21">
        <v>3.9182510780845101E-2</v>
      </c>
      <c r="K13" s="21">
        <v>5.0582167980555523E-2</v>
      </c>
      <c r="L13" s="21">
        <v>4.7562098092170497E-2</v>
      </c>
      <c r="N13" s="21">
        <v>9.2512202185391371E-2</v>
      </c>
      <c r="O13" s="21">
        <v>2.509133402274771E-2</v>
      </c>
      <c r="P13" s="21">
        <v>0.28971579710690709</v>
      </c>
      <c r="Q13" s="21">
        <v>0.14242257625128901</v>
      </c>
      <c r="R13" s="21">
        <v>1.041395365210071E-2</v>
      </c>
      <c r="S13" s="21">
        <v>2.3283831503388541E-2</v>
      </c>
      <c r="T13" s="21">
        <v>5.1615392405407211E-2</v>
      </c>
      <c r="U13" s="21">
        <v>1.5068245119468259E-2</v>
      </c>
      <c r="W13" s="21">
        <v>2.4142888713004039E-2</v>
      </c>
      <c r="X13" s="21">
        <v>1.235732317640695E-2</v>
      </c>
      <c r="Y13" s="21">
        <v>0.54648580246798462</v>
      </c>
      <c r="Z13" s="21">
        <v>8.6079405714764537E-2</v>
      </c>
      <c r="AA13" s="21">
        <v>1.9922803847955192E-2</v>
      </c>
      <c r="AB13" s="21">
        <v>1.6287807728325419E-2</v>
      </c>
      <c r="AC13" s="21">
        <v>0</v>
      </c>
      <c r="AD13" s="21">
        <v>3.3245700108392347E-2</v>
      </c>
      <c r="AE13" s="21">
        <v>0</v>
      </c>
      <c r="AG13" s="21">
        <v>9.5563729739191208E-2</v>
      </c>
      <c r="AH13" s="21">
        <v>4.2175420965509122E-2</v>
      </c>
      <c r="AI13" s="21">
        <v>4.4258658222524852E-2</v>
      </c>
      <c r="AJ13" s="21">
        <v>4.1029527171612408E-2</v>
      </c>
      <c r="AK13" s="21">
        <v>2.808776051251384E-2</v>
      </c>
      <c r="AL13" s="21">
        <v>0</v>
      </c>
      <c r="AM13" s="21">
        <v>4.7676617723095241E-2</v>
      </c>
    </row>
    <row r="14" spans="2:41" ht="19" customHeight="1" x14ac:dyDescent="0.2">
      <c r="B14" s="23" t="s">
        <v>220</v>
      </c>
      <c r="C14" s="21">
        <v>4.0689766613782187E-2</v>
      </c>
      <c r="D14" s="21">
        <v>7.5451038004845428E-2</v>
      </c>
      <c r="E14" s="21">
        <v>6.5300776789126283E-2</v>
      </c>
      <c r="F14" s="21">
        <v>4.0942308770792371E-2</v>
      </c>
      <c r="G14" s="21">
        <v>2.821805914549972E-2</v>
      </c>
      <c r="H14" s="21">
        <v>3.7747521069114741E-2</v>
      </c>
      <c r="I14" s="21">
        <v>1.7225102210610001E-2</v>
      </c>
      <c r="K14" s="21">
        <v>1.8249172055238658E-2</v>
      </c>
      <c r="L14" s="21">
        <v>5.8131206170133502E-2</v>
      </c>
      <c r="N14" s="21">
        <v>1.9900407533777351E-2</v>
      </c>
      <c r="O14" s="21">
        <v>0</v>
      </c>
      <c r="P14" s="21">
        <v>0</v>
      </c>
      <c r="Q14" s="21">
        <v>0.58983397813789884</v>
      </c>
      <c r="R14" s="21">
        <v>0</v>
      </c>
      <c r="S14" s="21">
        <v>4.8343540875835381E-2</v>
      </c>
      <c r="T14" s="21">
        <v>0</v>
      </c>
      <c r="U14" s="21">
        <v>7.6147649047872148E-2</v>
      </c>
      <c r="W14" s="21">
        <v>2.556720653575157E-2</v>
      </c>
      <c r="X14" s="21">
        <v>0</v>
      </c>
      <c r="Y14" s="21">
        <v>0</v>
      </c>
      <c r="Z14" s="21">
        <v>0.461619384306511</v>
      </c>
      <c r="AA14" s="21">
        <v>0</v>
      </c>
      <c r="AB14" s="21">
        <v>2.403397480473124E-2</v>
      </c>
      <c r="AC14" s="21">
        <v>0</v>
      </c>
      <c r="AD14" s="21">
        <v>3.2644154429856527E-2</v>
      </c>
      <c r="AE14" s="21">
        <v>0</v>
      </c>
      <c r="AG14" s="21">
        <v>1.734954865187497E-2</v>
      </c>
      <c r="AH14" s="21">
        <v>8.3699610142248491E-3</v>
      </c>
      <c r="AI14" s="21">
        <v>6.524809438472097E-2</v>
      </c>
      <c r="AJ14" s="21">
        <v>2.4443823302533779E-2</v>
      </c>
      <c r="AK14" s="21">
        <v>8.6822848845179754E-2</v>
      </c>
      <c r="AL14" s="21">
        <v>0</v>
      </c>
      <c r="AM14" s="21">
        <v>3.0913890897986601E-2</v>
      </c>
    </row>
    <row r="15" spans="2:41" ht="19" customHeight="1" x14ac:dyDescent="0.2">
      <c r="B15" s="23" t="s">
        <v>145</v>
      </c>
      <c r="C15" s="21">
        <v>0.22644135757547459</v>
      </c>
      <c r="D15" s="21">
        <v>0.12572195253321719</v>
      </c>
      <c r="E15" s="21">
        <v>0.24774654287063769</v>
      </c>
      <c r="F15" s="21">
        <v>0.17075962122502819</v>
      </c>
      <c r="G15" s="21">
        <v>0.18895540749814671</v>
      </c>
      <c r="H15" s="21">
        <v>0.29749747127905701</v>
      </c>
      <c r="I15" s="21">
        <v>0.27327878165558223</v>
      </c>
      <c r="K15" s="21">
        <v>0.20863177787762099</v>
      </c>
      <c r="L15" s="21">
        <v>0.24543493378869571</v>
      </c>
      <c r="N15" s="21">
        <v>0.16375941589306711</v>
      </c>
      <c r="O15" s="21">
        <v>0.24633646120323899</v>
      </c>
      <c r="P15" s="21">
        <v>0.25449491226510362</v>
      </c>
      <c r="Q15" s="21">
        <v>0</v>
      </c>
      <c r="R15" s="21">
        <v>0.1796606183163264</v>
      </c>
      <c r="S15" s="21">
        <v>0.1747190716211697</v>
      </c>
      <c r="T15" s="21">
        <v>0.2338068427468982</v>
      </c>
      <c r="U15" s="21">
        <v>0.38783691964400302</v>
      </c>
      <c r="W15" s="21">
        <v>9.9028319590325195E-2</v>
      </c>
      <c r="X15" s="21">
        <v>0.1971963918733052</v>
      </c>
      <c r="Y15" s="21">
        <v>0.22365965870802831</v>
      </c>
      <c r="Z15" s="21">
        <v>9.1829739266842209E-2</v>
      </c>
      <c r="AA15" s="21">
        <v>0.1033286997799462</v>
      </c>
      <c r="AB15" s="21">
        <v>0.17864115080906379</v>
      </c>
      <c r="AC15" s="21">
        <v>0.53456976376283449</v>
      </c>
      <c r="AD15" s="21">
        <v>0.45016615807374488</v>
      </c>
      <c r="AE15" s="21">
        <v>0.6628125861455928</v>
      </c>
      <c r="AG15" s="21">
        <v>0.1560268743978046</v>
      </c>
      <c r="AH15" s="21">
        <v>0.29528210124488929</v>
      </c>
      <c r="AI15" s="21">
        <v>0.24895667916737971</v>
      </c>
      <c r="AJ15" s="21">
        <v>0.15635485181029779</v>
      </c>
      <c r="AK15" s="21">
        <v>0.23845492879425481</v>
      </c>
      <c r="AL15" s="21">
        <v>0</v>
      </c>
      <c r="AM15" s="21">
        <v>0.24340893088669971</v>
      </c>
    </row>
    <row r="17" spans="2:2" x14ac:dyDescent="0.2">
      <c r="B17" t="s">
        <v>267</v>
      </c>
    </row>
    <row r="18" spans="2:2" x14ac:dyDescent="0.2">
      <c r="B18" t="s">
        <v>11</v>
      </c>
    </row>
    <row r="20" spans="2:2" x14ac:dyDescent="0.2">
      <c r="B20"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O20"/>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148</v>
      </c>
      <c r="C9" s="21">
        <v>0.2048987494790645</v>
      </c>
      <c r="D9" s="21">
        <v>0.24276603797657759</v>
      </c>
      <c r="E9" s="21">
        <v>0.21247365039793231</v>
      </c>
      <c r="F9" s="21">
        <v>0.18119581649804539</v>
      </c>
      <c r="G9" s="21">
        <v>0.16475030778389979</v>
      </c>
      <c r="H9" s="21">
        <v>0.24290451430294449</v>
      </c>
      <c r="I9" s="21">
        <v>0.1994967572430858</v>
      </c>
      <c r="K9" s="21">
        <v>0.21979059875321769</v>
      </c>
      <c r="L9" s="21">
        <v>0.18694249180192959</v>
      </c>
      <c r="N9" s="21">
        <v>0.14906934852281359</v>
      </c>
      <c r="O9" s="21">
        <v>0.1949881972282996</v>
      </c>
      <c r="P9" s="21">
        <v>0.24166016872904619</v>
      </c>
      <c r="Q9" s="21">
        <v>7.1075987682754874E-2</v>
      </c>
      <c r="R9" s="21">
        <v>0.1461158803807614</v>
      </c>
      <c r="S9" s="21">
        <v>0.26379250270926707</v>
      </c>
      <c r="T9" s="21">
        <v>7.4689275744037331E-2</v>
      </c>
      <c r="U9" s="21">
        <v>0.22427889822708319</v>
      </c>
      <c r="W9" s="21">
        <v>0.1754746895614378</v>
      </c>
      <c r="X9" s="21">
        <v>0.1634611900480579</v>
      </c>
      <c r="Y9" s="21">
        <v>0.46927524646135538</v>
      </c>
      <c r="Z9" s="21">
        <v>0.2290330986693164</v>
      </c>
      <c r="AA9" s="21">
        <v>0.20462843026647259</v>
      </c>
      <c r="AB9" s="21">
        <v>0.2254406476637737</v>
      </c>
      <c r="AC9" s="21">
        <v>0.1598861908335808</v>
      </c>
      <c r="AD9" s="21">
        <v>0.15280536163758759</v>
      </c>
      <c r="AE9" s="21">
        <v>9.7304455870526746E-2</v>
      </c>
      <c r="AG9" s="21">
        <v>0.22067057569978871</v>
      </c>
      <c r="AH9" s="21">
        <v>0.19367805281013181</v>
      </c>
      <c r="AI9" s="21">
        <v>0.1971822978990635</v>
      </c>
      <c r="AJ9" s="21">
        <v>0.17357629808805641</v>
      </c>
      <c r="AK9" s="21">
        <v>0.22552763763895431</v>
      </c>
      <c r="AL9" s="21">
        <v>0.35090186250455041</v>
      </c>
      <c r="AM9" s="21">
        <v>0.2192075999624841</v>
      </c>
    </row>
    <row r="10" spans="2:41" ht="19" customHeight="1" x14ac:dyDescent="0.2">
      <c r="B10" s="23" t="s">
        <v>39</v>
      </c>
      <c r="C10" s="21">
        <v>0.25486334479161082</v>
      </c>
      <c r="D10" s="21">
        <v>6.2860976266608581E-2</v>
      </c>
      <c r="E10" s="21">
        <v>0.25519398622704498</v>
      </c>
      <c r="F10" s="21">
        <v>0.16154402875902901</v>
      </c>
      <c r="G10" s="21">
        <v>0.28107487121146008</v>
      </c>
      <c r="H10" s="21">
        <v>0.28864171153290907</v>
      </c>
      <c r="I10" s="21">
        <v>0.36929468315975122</v>
      </c>
      <c r="K10" s="21">
        <v>0.25371427025777221</v>
      </c>
      <c r="L10" s="21">
        <v>0.25850872053041257</v>
      </c>
      <c r="N10" s="21">
        <v>0.54694162839340454</v>
      </c>
      <c r="O10" s="21">
        <v>0.26578512702328189</v>
      </c>
      <c r="P10" s="21">
        <v>0.31959312944425372</v>
      </c>
      <c r="Q10" s="21">
        <v>0</v>
      </c>
      <c r="R10" s="21">
        <v>0.32939448385220388</v>
      </c>
      <c r="S10" s="21">
        <v>0.21339071099803639</v>
      </c>
      <c r="T10" s="21">
        <v>5.1615392405407211E-2</v>
      </c>
      <c r="U10" s="21">
        <v>0.15583892072395319</v>
      </c>
      <c r="W10" s="21">
        <v>0.58953707338766514</v>
      </c>
      <c r="X10" s="21">
        <v>0.22253305704428819</v>
      </c>
      <c r="Y10" s="21">
        <v>0.16727129726126641</v>
      </c>
      <c r="Z10" s="21">
        <v>3.3330197586408442E-2</v>
      </c>
      <c r="AA10" s="21">
        <v>0.37097667417836622</v>
      </c>
      <c r="AB10" s="21">
        <v>0.23712278294090111</v>
      </c>
      <c r="AC10" s="21">
        <v>0.1165210539363527</v>
      </c>
      <c r="AD10" s="21">
        <v>0.14406609794925179</v>
      </c>
      <c r="AE10" s="21">
        <v>0.67974672976121475</v>
      </c>
      <c r="AG10" s="21">
        <v>0.26652210839837631</v>
      </c>
      <c r="AH10" s="21">
        <v>0.26038049618719689</v>
      </c>
      <c r="AI10" s="21">
        <v>0.26594507372354509</v>
      </c>
      <c r="AJ10" s="21">
        <v>0.3503940115632464</v>
      </c>
      <c r="AK10" s="21">
        <v>0.20848460354628209</v>
      </c>
      <c r="AL10" s="21">
        <v>0</v>
      </c>
      <c r="AM10" s="21">
        <v>0.13035541491743299</v>
      </c>
    </row>
    <row r="11" spans="2:41" ht="19" customHeight="1" x14ac:dyDescent="0.2">
      <c r="B11" s="23" t="s">
        <v>219</v>
      </c>
      <c r="C11" s="21">
        <v>0.23710001564475941</v>
      </c>
      <c r="D11" s="21">
        <v>0.19013699264225359</v>
      </c>
      <c r="E11" s="21">
        <v>0.1663753262553605</v>
      </c>
      <c r="F11" s="21">
        <v>0.28557431318619508</v>
      </c>
      <c r="G11" s="21">
        <v>0.30910042093749701</v>
      </c>
      <c r="H11" s="21">
        <v>0.24497900102738199</v>
      </c>
      <c r="I11" s="21">
        <v>0.22203495132502271</v>
      </c>
      <c r="K11" s="21">
        <v>0.25201792013200719</v>
      </c>
      <c r="L11" s="21">
        <v>0.22146196919558481</v>
      </c>
      <c r="N11" s="21">
        <v>0.18501442550053709</v>
      </c>
      <c r="O11" s="21">
        <v>0.2148675622517017</v>
      </c>
      <c r="P11" s="21">
        <v>0.22901856688720221</v>
      </c>
      <c r="Q11" s="21">
        <v>0.16745205705037039</v>
      </c>
      <c r="R11" s="21">
        <v>0.22553048817929161</v>
      </c>
      <c r="S11" s="21">
        <v>0.30232797788414739</v>
      </c>
      <c r="T11" s="21">
        <v>0.12022343467335481</v>
      </c>
      <c r="U11" s="21">
        <v>0.2358383382663112</v>
      </c>
      <c r="W11" s="21">
        <v>0.10248498058466721</v>
      </c>
      <c r="X11" s="21">
        <v>0.29682607252292109</v>
      </c>
      <c r="Y11" s="21">
        <v>0.16529171377143459</v>
      </c>
      <c r="Z11" s="21">
        <v>0.19657849032540201</v>
      </c>
      <c r="AA11" s="21">
        <v>0.16435949613987599</v>
      </c>
      <c r="AB11" s="21">
        <v>0.31779620283070548</v>
      </c>
      <c r="AC11" s="21">
        <v>0.25652547246363983</v>
      </c>
      <c r="AD11" s="21">
        <v>0.2193548585523995</v>
      </c>
      <c r="AE11" s="21">
        <v>0</v>
      </c>
      <c r="AG11" s="21">
        <v>0.27112668960859931</v>
      </c>
      <c r="AH11" s="21">
        <v>0.26907397102659741</v>
      </c>
      <c r="AI11" s="21">
        <v>0.22984458492538559</v>
      </c>
      <c r="AJ11" s="21">
        <v>0.1095360071260191</v>
      </c>
      <c r="AK11" s="21">
        <v>0.28949756348245048</v>
      </c>
      <c r="AL11" s="21">
        <v>0.42606137067182909</v>
      </c>
      <c r="AM11" s="21">
        <v>0.174903783283341</v>
      </c>
    </row>
    <row r="12" spans="2:41" ht="19" customHeight="1" x14ac:dyDescent="0.2">
      <c r="B12" s="23" t="s">
        <v>160</v>
      </c>
      <c r="C12" s="21">
        <v>8.4936611807249415E-2</v>
      </c>
      <c r="D12" s="21">
        <v>0.1257116324913797</v>
      </c>
      <c r="E12" s="21">
        <v>0.1208121179515145</v>
      </c>
      <c r="F12" s="21">
        <v>0.1052697733765692</v>
      </c>
      <c r="G12" s="21">
        <v>5.910848351012634E-2</v>
      </c>
      <c r="H12" s="21">
        <v>5.1211531868937649E-2</v>
      </c>
      <c r="I12" s="21">
        <v>6.5823458788289671E-2</v>
      </c>
      <c r="K12" s="21">
        <v>7.5787530668126851E-2</v>
      </c>
      <c r="L12" s="21">
        <v>9.4377760330957156E-2</v>
      </c>
      <c r="N12" s="21">
        <v>0</v>
      </c>
      <c r="O12" s="21">
        <v>2.8773865887705481E-2</v>
      </c>
      <c r="P12" s="21">
        <v>7.892569951951367E-2</v>
      </c>
      <c r="Q12" s="21">
        <v>0.34037626135051791</v>
      </c>
      <c r="R12" s="21">
        <v>0.19387388757552651</v>
      </c>
      <c r="S12" s="21">
        <v>7.1884083206621444E-2</v>
      </c>
      <c r="T12" s="21">
        <v>0.1309786634171515</v>
      </c>
      <c r="U12" s="21">
        <v>0.1318390474278818</v>
      </c>
      <c r="W12" s="21">
        <v>4.500320527801694E-2</v>
      </c>
      <c r="X12" s="21">
        <v>6.3324943878367151E-2</v>
      </c>
      <c r="Y12" s="21">
        <v>4.1602171534011259E-2</v>
      </c>
      <c r="Z12" s="21">
        <v>0.21016219184928009</v>
      </c>
      <c r="AA12" s="21">
        <v>0.1290936803747115</v>
      </c>
      <c r="AB12" s="21">
        <v>6.947815875715016E-2</v>
      </c>
      <c r="AC12" s="21">
        <v>3.8401388474394997E-2</v>
      </c>
      <c r="AD12" s="21">
        <v>0.1292299852311124</v>
      </c>
      <c r="AE12" s="21">
        <v>0</v>
      </c>
      <c r="AG12" s="21">
        <v>4.3310054393719537E-2</v>
      </c>
      <c r="AH12" s="21">
        <v>0.1028889465812188</v>
      </c>
      <c r="AI12" s="21">
        <v>0.108905081069558</v>
      </c>
      <c r="AJ12" s="21">
        <v>8.4656007484519374E-2</v>
      </c>
      <c r="AK12" s="21">
        <v>5.9109989343193739E-2</v>
      </c>
      <c r="AL12" s="21">
        <v>0.2230367668236205</v>
      </c>
      <c r="AM12" s="21">
        <v>0.1124998684893109</v>
      </c>
    </row>
    <row r="13" spans="2:41" ht="19" customHeight="1" x14ac:dyDescent="0.2">
      <c r="B13" s="23" t="s">
        <v>159</v>
      </c>
      <c r="C13" s="21">
        <v>3.3579581272145498E-2</v>
      </c>
      <c r="D13" s="21">
        <v>0.1128514913434181</v>
      </c>
      <c r="E13" s="21">
        <v>2.0086980600108321E-2</v>
      </c>
      <c r="F13" s="21">
        <v>5.3585094937153598E-2</v>
      </c>
      <c r="G13" s="21">
        <v>4.3189278097359597E-2</v>
      </c>
      <c r="H13" s="21">
        <v>1.3596805219698371E-2</v>
      </c>
      <c r="I13" s="21">
        <v>0</v>
      </c>
      <c r="K13" s="21">
        <v>3.4063534212480123E-2</v>
      </c>
      <c r="L13" s="21">
        <v>3.346365679274281E-2</v>
      </c>
      <c r="N13" s="21">
        <v>4.8555199722085718E-2</v>
      </c>
      <c r="O13" s="21">
        <v>3.3993331301058007E-2</v>
      </c>
      <c r="P13" s="21">
        <v>2.7443218747677921E-2</v>
      </c>
      <c r="Q13" s="21">
        <v>0.14242257625128901</v>
      </c>
      <c r="R13" s="21">
        <v>1.041395365210071E-2</v>
      </c>
      <c r="S13" s="21">
        <v>2.2625358339155251E-2</v>
      </c>
      <c r="T13" s="21">
        <v>0</v>
      </c>
      <c r="U13" s="21">
        <v>5.5618355970485658E-2</v>
      </c>
      <c r="W13" s="21">
        <v>5.4026564418411187E-2</v>
      </c>
      <c r="X13" s="21">
        <v>2.9166085027505451E-2</v>
      </c>
      <c r="Y13" s="21">
        <v>3.3837564271298408E-2</v>
      </c>
      <c r="Z13" s="21">
        <v>0.1560205690400526</v>
      </c>
      <c r="AA13" s="21">
        <v>2.4214552456963519E-2</v>
      </c>
      <c r="AB13" s="21">
        <v>3.2218141873821028E-2</v>
      </c>
      <c r="AC13" s="21">
        <v>0</v>
      </c>
      <c r="AD13" s="21">
        <v>0</v>
      </c>
      <c r="AE13" s="21">
        <v>0</v>
      </c>
      <c r="AG13" s="21">
        <v>1.9468856253035838E-2</v>
      </c>
      <c r="AH13" s="21">
        <v>3.0135559776242951E-2</v>
      </c>
      <c r="AI13" s="21">
        <v>2.2510839754879559E-2</v>
      </c>
      <c r="AJ13" s="21">
        <v>4.1082303691046228E-2</v>
      </c>
      <c r="AK13" s="21">
        <v>2.9548947936046729E-2</v>
      </c>
      <c r="AL13" s="21">
        <v>0</v>
      </c>
      <c r="AM13" s="21">
        <v>0.1134066162711026</v>
      </c>
    </row>
    <row r="14" spans="2:41" ht="19" customHeight="1" x14ac:dyDescent="0.2">
      <c r="B14" s="23" t="s">
        <v>220</v>
      </c>
      <c r="C14" s="21">
        <v>3.4472085089912251E-2</v>
      </c>
      <c r="D14" s="21">
        <v>5.1482595113135937E-2</v>
      </c>
      <c r="E14" s="21">
        <v>6.1522325456019433E-2</v>
      </c>
      <c r="F14" s="21">
        <v>2.5044101266641521E-2</v>
      </c>
      <c r="G14" s="21">
        <v>1.421866573823119E-2</v>
      </c>
      <c r="H14" s="21">
        <v>5.4426926621005907E-2</v>
      </c>
      <c r="I14" s="21">
        <v>1.3827782966143891E-2</v>
      </c>
      <c r="K14" s="21">
        <v>4.5940292161333038E-2</v>
      </c>
      <c r="L14" s="21">
        <v>2.4057356077645909E-2</v>
      </c>
      <c r="N14" s="21">
        <v>0</v>
      </c>
      <c r="O14" s="21">
        <v>4.3840540179859257E-2</v>
      </c>
      <c r="P14" s="21">
        <v>0</v>
      </c>
      <c r="Q14" s="21">
        <v>0.27867311766506769</v>
      </c>
      <c r="R14" s="21">
        <v>7.7304707658315236E-2</v>
      </c>
      <c r="S14" s="21">
        <v>3.210431304647602E-2</v>
      </c>
      <c r="T14" s="21">
        <v>0</v>
      </c>
      <c r="U14" s="21">
        <v>0</v>
      </c>
      <c r="W14" s="21">
        <v>3.3473486769801747E-2</v>
      </c>
      <c r="X14" s="21">
        <v>2.788480879390913E-2</v>
      </c>
      <c r="Y14" s="21">
        <v>0</v>
      </c>
      <c r="Z14" s="21">
        <v>0.10321247284248231</v>
      </c>
      <c r="AA14" s="21">
        <v>7.50097113525586E-2</v>
      </c>
      <c r="AB14" s="21">
        <v>2.6524563965455411E-2</v>
      </c>
      <c r="AC14" s="21">
        <v>0</v>
      </c>
      <c r="AD14" s="21">
        <v>1.134891931608244E-2</v>
      </c>
      <c r="AE14" s="21">
        <v>0</v>
      </c>
      <c r="AG14" s="21">
        <v>1.412865873754666E-2</v>
      </c>
      <c r="AH14" s="21">
        <v>2.0426106795368559E-2</v>
      </c>
      <c r="AI14" s="21">
        <v>4.6191195201558163E-2</v>
      </c>
      <c r="AJ14" s="21">
        <v>5.4315171145907323E-2</v>
      </c>
      <c r="AK14" s="21">
        <v>3.585031653890608E-2</v>
      </c>
      <c r="AL14" s="21">
        <v>0</v>
      </c>
      <c r="AM14" s="21">
        <v>4.9902185036840137E-2</v>
      </c>
    </row>
    <row r="15" spans="2:41" ht="19" customHeight="1" x14ac:dyDescent="0.2">
      <c r="B15" s="23" t="s">
        <v>145</v>
      </c>
      <c r="C15" s="21">
        <v>0.15014961191525791</v>
      </c>
      <c r="D15" s="21">
        <v>0.21419027416662631</v>
      </c>
      <c r="E15" s="21">
        <v>0.1635356131120202</v>
      </c>
      <c r="F15" s="21">
        <v>0.18778687197636601</v>
      </c>
      <c r="G15" s="21">
        <v>0.12855797272142599</v>
      </c>
      <c r="H15" s="21">
        <v>0.10423950942712271</v>
      </c>
      <c r="I15" s="21">
        <v>0.12952236651770671</v>
      </c>
      <c r="K15" s="21">
        <v>0.11868585381506271</v>
      </c>
      <c r="L15" s="21">
        <v>0.1811880452707271</v>
      </c>
      <c r="N15" s="21">
        <v>7.0419397861159014E-2</v>
      </c>
      <c r="O15" s="21">
        <v>0.217751376128094</v>
      </c>
      <c r="P15" s="21">
        <v>0.1033592166723063</v>
      </c>
      <c r="Q15" s="21">
        <v>0</v>
      </c>
      <c r="R15" s="21">
        <v>1.736659870180075E-2</v>
      </c>
      <c r="S15" s="21">
        <v>9.3875053816296364E-2</v>
      </c>
      <c r="T15" s="21">
        <v>0.6224932337600495</v>
      </c>
      <c r="U15" s="21">
        <v>0.19658643938428511</v>
      </c>
      <c r="W15" s="21">
        <v>0</v>
      </c>
      <c r="X15" s="21">
        <v>0.1968038426849511</v>
      </c>
      <c r="Y15" s="21">
        <v>0.122722006700634</v>
      </c>
      <c r="Z15" s="21">
        <v>7.1662979687058037E-2</v>
      </c>
      <c r="AA15" s="21">
        <v>3.1717455231051482E-2</v>
      </c>
      <c r="AB15" s="21">
        <v>9.1419501968193248E-2</v>
      </c>
      <c r="AC15" s="21">
        <v>0.42866589429203139</v>
      </c>
      <c r="AD15" s="21">
        <v>0.34319477731356629</v>
      </c>
      <c r="AE15" s="21">
        <v>0.22294881436825861</v>
      </c>
      <c r="AG15" s="21">
        <v>0.16477305690893371</v>
      </c>
      <c r="AH15" s="21">
        <v>0.1234168668232435</v>
      </c>
      <c r="AI15" s="21">
        <v>0.12942092742601011</v>
      </c>
      <c r="AJ15" s="21">
        <v>0.18644020090120519</v>
      </c>
      <c r="AK15" s="21">
        <v>0.1519809415141663</v>
      </c>
      <c r="AL15" s="21">
        <v>0</v>
      </c>
      <c r="AM15" s="21">
        <v>0.1997245320394882</v>
      </c>
    </row>
    <row r="17" spans="2:2" x14ac:dyDescent="0.2">
      <c r="B17" t="s">
        <v>267</v>
      </c>
    </row>
    <row r="18" spans="2:2" x14ac:dyDescent="0.2">
      <c r="B18" t="s">
        <v>11</v>
      </c>
    </row>
    <row r="20" spans="2:2" x14ac:dyDescent="0.2">
      <c r="B20"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O20"/>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148</v>
      </c>
      <c r="C9" s="21">
        <v>0.17368104171780829</v>
      </c>
      <c r="D9" s="21">
        <v>0.15742869885458599</v>
      </c>
      <c r="E9" s="21">
        <v>0.21825389111044519</v>
      </c>
      <c r="F9" s="21">
        <v>0.17722683349313581</v>
      </c>
      <c r="G9" s="21">
        <v>0.1108476722097879</v>
      </c>
      <c r="H9" s="21">
        <v>0.1681834893377831</v>
      </c>
      <c r="I9" s="21">
        <v>0.191258872331559</v>
      </c>
      <c r="K9" s="21">
        <v>0.15697124170612561</v>
      </c>
      <c r="L9" s="21">
        <v>0.1850658260537589</v>
      </c>
      <c r="N9" s="21">
        <v>0.26656382886892371</v>
      </c>
      <c r="O9" s="21">
        <v>0.15403633294347849</v>
      </c>
      <c r="P9" s="21">
        <v>0.18362672920703091</v>
      </c>
      <c r="Q9" s="21">
        <v>7.1075987682754874E-2</v>
      </c>
      <c r="R9" s="21">
        <v>0.34630611927883159</v>
      </c>
      <c r="S9" s="21">
        <v>0.12868001559828049</v>
      </c>
      <c r="T9" s="21">
        <v>7.4689275744037331E-2</v>
      </c>
      <c r="U9" s="21">
        <v>0.15945240603022601</v>
      </c>
      <c r="W9" s="21">
        <v>0.34233046115382049</v>
      </c>
      <c r="X9" s="21">
        <v>0.12768810137904921</v>
      </c>
      <c r="Y9" s="21">
        <v>0.1144920295960921</v>
      </c>
      <c r="Z9" s="21">
        <v>6.9048394326973503E-2</v>
      </c>
      <c r="AA9" s="21">
        <v>0.30954637834508902</v>
      </c>
      <c r="AB9" s="21">
        <v>0.1224727532896538</v>
      </c>
      <c r="AC9" s="21">
        <v>0.1538948353356322</v>
      </c>
      <c r="AD9" s="21">
        <v>0.1913434137522467</v>
      </c>
      <c r="AE9" s="21">
        <v>9.7304455870526746E-2</v>
      </c>
      <c r="AG9" s="21">
        <v>0.14054259463006499</v>
      </c>
      <c r="AH9" s="21">
        <v>0.16672762145720049</v>
      </c>
      <c r="AI9" s="21">
        <v>0.2076629961423046</v>
      </c>
      <c r="AJ9" s="21">
        <v>0.17256639172947061</v>
      </c>
      <c r="AK9" s="21">
        <v>0.15121232835928949</v>
      </c>
      <c r="AL9" s="21">
        <v>0.35090186250455041</v>
      </c>
      <c r="AM9" s="21">
        <v>0.2156999120080462</v>
      </c>
    </row>
    <row r="10" spans="2:41" ht="19" customHeight="1" x14ac:dyDescent="0.2">
      <c r="B10" s="23" t="s">
        <v>39</v>
      </c>
      <c r="C10" s="21">
        <v>0.18141120497587249</v>
      </c>
      <c r="D10" s="21">
        <v>5.0260594486534312E-2</v>
      </c>
      <c r="E10" s="21">
        <v>0.14629943018150221</v>
      </c>
      <c r="F10" s="21">
        <v>0.2015122315821864</v>
      </c>
      <c r="G10" s="21">
        <v>0.21396740753999391</v>
      </c>
      <c r="H10" s="21">
        <v>0.1817169771278806</v>
      </c>
      <c r="I10" s="21">
        <v>0.23045199664305149</v>
      </c>
      <c r="K10" s="21">
        <v>0.1763946795435811</v>
      </c>
      <c r="L10" s="21">
        <v>0.1879460226938286</v>
      </c>
      <c r="N10" s="21">
        <v>0.28655507278782072</v>
      </c>
      <c r="O10" s="21">
        <v>0.22454813093957951</v>
      </c>
      <c r="P10" s="21">
        <v>0.17335077375343191</v>
      </c>
      <c r="Q10" s="21">
        <v>6.2795735122651172E-2</v>
      </c>
      <c r="R10" s="21">
        <v>0.31594104000472267</v>
      </c>
      <c r="S10" s="21">
        <v>0.1572272394676216</v>
      </c>
      <c r="T10" s="21">
        <v>0.1309786634171515</v>
      </c>
      <c r="U10" s="21">
        <v>3.4114235818851292E-2</v>
      </c>
      <c r="W10" s="21">
        <v>0.33916531984860071</v>
      </c>
      <c r="X10" s="21">
        <v>0.1771044200790195</v>
      </c>
      <c r="Y10" s="21">
        <v>0.14923041743138171</v>
      </c>
      <c r="Z10" s="21">
        <v>0</v>
      </c>
      <c r="AA10" s="21">
        <v>0.30718568161877802</v>
      </c>
      <c r="AB10" s="21">
        <v>0.17818138109735079</v>
      </c>
      <c r="AC10" s="21">
        <v>9.1280144694369833E-2</v>
      </c>
      <c r="AD10" s="21">
        <v>8.9429663296833439E-2</v>
      </c>
      <c r="AE10" s="21">
        <v>0.157530609980993</v>
      </c>
      <c r="AG10" s="21">
        <v>0.20963132255253211</v>
      </c>
      <c r="AH10" s="21">
        <v>0.1828231962275815</v>
      </c>
      <c r="AI10" s="21">
        <v>0.193410344217853</v>
      </c>
      <c r="AJ10" s="21">
        <v>0.22496498317320801</v>
      </c>
      <c r="AK10" s="21">
        <v>0.12841158216566639</v>
      </c>
      <c r="AL10" s="21">
        <v>0.2230367668236205</v>
      </c>
      <c r="AM10" s="21">
        <v>0.1228224512145847</v>
      </c>
    </row>
    <row r="11" spans="2:41" ht="19" customHeight="1" x14ac:dyDescent="0.2">
      <c r="B11" s="23" t="s">
        <v>219</v>
      </c>
      <c r="C11" s="21">
        <v>0.1934743732403969</v>
      </c>
      <c r="D11" s="21">
        <v>0.19013699264225359</v>
      </c>
      <c r="E11" s="21">
        <v>0.12902033183984651</v>
      </c>
      <c r="F11" s="21">
        <v>0.1900226170208886</v>
      </c>
      <c r="G11" s="21">
        <v>0.2538372454048638</v>
      </c>
      <c r="H11" s="21">
        <v>0.21982446413110149</v>
      </c>
      <c r="I11" s="21">
        <v>0.18636156223225789</v>
      </c>
      <c r="K11" s="21">
        <v>0.23244518546019319</v>
      </c>
      <c r="L11" s="21">
        <v>0.15885229649778529</v>
      </c>
      <c r="N11" s="21">
        <v>0.1248343907803153</v>
      </c>
      <c r="O11" s="21">
        <v>0.17486298566737671</v>
      </c>
      <c r="P11" s="21">
        <v>0.14614269676764541</v>
      </c>
      <c r="Q11" s="21">
        <v>0.2231300833384211</v>
      </c>
      <c r="R11" s="21">
        <v>1.785861789248731E-2</v>
      </c>
      <c r="S11" s="21">
        <v>0.31446523302549861</v>
      </c>
      <c r="T11" s="21">
        <v>0.12022343467335481</v>
      </c>
      <c r="U11" s="21">
        <v>0.1889070757356919</v>
      </c>
      <c r="W11" s="21">
        <v>4.1104389174411587E-2</v>
      </c>
      <c r="X11" s="21">
        <v>0.20950373057374039</v>
      </c>
      <c r="Y11" s="21">
        <v>6.1550236336802677E-2</v>
      </c>
      <c r="Z11" s="21">
        <v>0.29190568205809908</v>
      </c>
      <c r="AA11" s="21">
        <v>0.1203806066502898</v>
      </c>
      <c r="AB11" s="21">
        <v>0.28295698661644392</v>
      </c>
      <c r="AC11" s="21">
        <v>0.2275646445662679</v>
      </c>
      <c r="AD11" s="21">
        <v>0.12825709580099201</v>
      </c>
      <c r="AE11" s="21">
        <v>0.16456023304325429</v>
      </c>
      <c r="AG11" s="21">
        <v>0.1797688872647763</v>
      </c>
      <c r="AH11" s="21">
        <v>0.23570999140463891</v>
      </c>
      <c r="AI11" s="21">
        <v>0.13458949836183909</v>
      </c>
      <c r="AJ11" s="21">
        <v>0.1046731674514592</v>
      </c>
      <c r="AK11" s="21">
        <v>0.32314214685588361</v>
      </c>
      <c r="AL11" s="21">
        <v>0</v>
      </c>
      <c r="AM11" s="21">
        <v>0.1234160242533896</v>
      </c>
    </row>
    <row r="12" spans="2:41" ht="19" customHeight="1" x14ac:dyDescent="0.2">
      <c r="B12" s="23" t="s">
        <v>160</v>
      </c>
      <c r="C12" s="21">
        <v>0.17508105672872329</v>
      </c>
      <c r="D12" s="21">
        <v>0.15090207600969091</v>
      </c>
      <c r="E12" s="21">
        <v>0.21147835758983519</v>
      </c>
      <c r="F12" s="21">
        <v>0.17016322393785041</v>
      </c>
      <c r="G12" s="21">
        <v>0.26159656821010058</v>
      </c>
      <c r="H12" s="21">
        <v>0.14617953407738529</v>
      </c>
      <c r="I12" s="21">
        <v>0.12730733718066189</v>
      </c>
      <c r="K12" s="21">
        <v>0.16438290875145639</v>
      </c>
      <c r="L12" s="21">
        <v>0.18285683536567399</v>
      </c>
      <c r="N12" s="21">
        <v>4.6103116809211121E-2</v>
      </c>
      <c r="O12" s="21">
        <v>0.17947354681323779</v>
      </c>
      <c r="P12" s="21">
        <v>0.31955531748328603</v>
      </c>
      <c r="Q12" s="21">
        <v>0.45229751080227271</v>
      </c>
      <c r="R12" s="21">
        <v>0.1227895792599016</v>
      </c>
      <c r="S12" s="21">
        <v>0.21767884257510881</v>
      </c>
      <c r="T12" s="21">
        <v>5.1615392405407211E-2</v>
      </c>
      <c r="U12" s="21">
        <v>0.12538458114970721</v>
      </c>
      <c r="W12" s="21">
        <v>0.10109317992610641</v>
      </c>
      <c r="X12" s="21">
        <v>0.22557291989840381</v>
      </c>
      <c r="Y12" s="21">
        <v>0.31010095676148453</v>
      </c>
      <c r="Z12" s="21">
        <v>0.31989960806353912</v>
      </c>
      <c r="AA12" s="21">
        <v>8.5139078950699901E-2</v>
      </c>
      <c r="AB12" s="21">
        <v>0.20387399453950961</v>
      </c>
      <c r="AC12" s="21">
        <v>7.4374299175177752E-2</v>
      </c>
      <c r="AD12" s="21">
        <v>0.1056876759073555</v>
      </c>
      <c r="AE12" s="21">
        <v>0.22294881436825861</v>
      </c>
      <c r="AG12" s="21">
        <v>0.1885958124223043</v>
      </c>
      <c r="AH12" s="21">
        <v>0.114789020150736</v>
      </c>
      <c r="AI12" s="21">
        <v>0.22354105121743931</v>
      </c>
      <c r="AJ12" s="21">
        <v>0.22717754945902541</v>
      </c>
      <c r="AK12" s="21">
        <v>0.18406403913383751</v>
      </c>
      <c r="AL12" s="21">
        <v>0</v>
      </c>
      <c r="AM12" s="21">
        <v>6.2537238365521469E-2</v>
      </c>
    </row>
    <row r="13" spans="2:41" ht="19" customHeight="1" x14ac:dyDescent="0.2">
      <c r="B13" s="23" t="s">
        <v>159</v>
      </c>
      <c r="C13" s="21">
        <v>4.8112521827461813E-2</v>
      </c>
      <c r="D13" s="21">
        <v>0.13995091674654511</v>
      </c>
      <c r="E13" s="21">
        <v>5.0572858175434519E-2</v>
      </c>
      <c r="F13" s="21">
        <v>5.1700297982643008E-2</v>
      </c>
      <c r="G13" s="21">
        <v>1.8364498720984439E-2</v>
      </c>
      <c r="H13" s="21">
        <v>4.2606072049795017E-2</v>
      </c>
      <c r="I13" s="21">
        <v>2.4919056357031191E-2</v>
      </c>
      <c r="K13" s="21">
        <v>4.6142419226137633E-2</v>
      </c>
      <c r="L13" s="21">
        <v>5.0445901557684088E-2</v>
      </c>
      <c r="N13" s="21">
        <v>7.4836339149377804E-2</v>
      </c>
      <c r="O13" s="21">
        <v>3.9488689859298522E-2</v>
      </c>
      <c r="P13" s="21">
        <v>0</v>
      </c>
      <c r="Q13" s="21">
        <v>0</v>
      </c>
      <c r="R13" s="21">
        <v>1.041395365210071E-2</v>
      </c>
      <c r="S13" s="21">
        <v>5.2935871121524633E-2</v>
      </c>
      <c r="T13" s="21">
        <v>0.28216305386227841</v>
      </c>
      <c r="U13" s="21">
        <v>2.530170289728802E-2</v>
      </c>
      <c r="W13" s="21">
        <v>1.9905603195350501E-2</v>
      </c>
      <c r="X13" s="21">
        <v>6.8874877172838481E-2</v>
      </c>
      <c r="Y13" s="21">
        <v>0</v>
      </c>
      <c r="Z13" s="21">
        <v>3.3330197586408442E-2</v>
      </c>
      <c r="AA13" s="21">
        <v>2.9049850556052359E-2</v>
      </c>
      <c r="AB13" s="21">
        <v>5.0192156462038028E-2</v>
      </c>
      <c r="AC13" s="21">
        <v>0</v>
      </c>
      <c r="AD13" s="21">
        <v>0.15284898560178481</v>
      </c>
      <c r="AE13" s="21">
        <v>0</v>
      </c>
      <c r="AG13" s="21">
        <v>6.0735780350185932E-2</v>
      </c>
      <c r="AH13" s="21">
        <v>0</v>
      </c>
      <c r="AI13" s="21">
        <v>3.7897879311000859E-2</v>
      </c>
      <c r="AJ13" s="21">
        <v>0.108957796549895</v>
      </c>
      <c r="AK13" s="21">
        <v>2.9548947936046729E-2</v>
      </c>
      <c r="AL13" s="21">
        <v>0.42606137067182909</v>
      </c>
      <c r="AM13" s="21">
        <v>9.0354250911444958E-2</v>
      </c>
    </row>
    <row r="14" spans="2:41" ht="19" customHeight="1" x14ac:dyDescent="0.2">
      <c r="B14" s="23" t="s">
        <v>220</v>
      </c>
      <c r="C14" s="21">
        <v>0.112720322029551</v>
      </c>
      <c r="D14" s="21">
        <v>0.1855987687271729</v>
      </c>
      <c r="E14" s="21">
        <v>7.7323199010926963E-2</v>
      </c>
      <c r="F14" s="21">
        <v>8.0636874040243153E-2</v>
      </c>
      <c r="G14" s="21">
        <v>6.0742355869790571E-2</v>
      </c>
      <c r="H14" s="21">
        <v>0.136920660898144</v>
      </c>
      <c r="I14" s="21">
        <v>0.14497254751615499</v>
      </c>
      <c r="K14" s="21">
        <v>0.1288775917589966</v>
      </c>
      <c r="L14" s="21">
        <v>9.8693445692137505E-2</v>
      </c>
      <c r="N14" s="21">
        <v>0.1497807384439753</v>
      </c>
      <c r="O14" s="21">
        <v>9.5796480551601434E-2</v>
      </c>
      <c r="P14" s="21">
        <v>7.3361604724737989E-2</v>
      </c>
      <c r="Q14" s="21">
        <v>0.19070068305390001</v>
      </c>
      <c r="R14" s="21">
        <v>0.17246759599013869</v>
      </c>
      <c r="S14" s="21">
        <v>5.4721084677986448E-2</v>
      </c>
      <c r="T14" s="21">
        <v>0</v>
      </c>
      <c r="U14" s="21">
        <v>0.22844860164125089</v>
      </c>
      <c r="W14" s="21">
        <v>0.13906894719980931</v>
      </c>
      <c r="X14" s="21">
        <v>9.4381521203839303E-2</v>
      </c>
      <c r="Y14" s="21">
        <v>0.22801485370509811</v>
      </c>
      <c r="Z14" s="21">
        <v>0.1739013852056068</v>
      </c>
      <c r="AA14" s="21">
        <v>0.1149279259659518</v>
      </c>
      <c r="AB14" s="21">
        <v>8.102635540181255E-2</v>
      </c>
      <c r="AC14" s="21">
        <v>9.1449540544644228E-2</v>
      </c>
      <c r="AD14" s="21">
        <v>6.9721255107778393E-2</v>
      </c>
      <c r="AE14" s="21">
        <v>0.35765588673696752</v>
      </c>
      <c r="AG14" s="21">
        <v>0.12847201377271941</v>
      </c>
      <c r="AH14" s="21">
        <v>0.15547701134243799</v>
      </c>
      <c r="AI14" s="21">
        <v>0.1331390056339847</v>
      </c>
      <c r="AJ14" s="21">
        <v>7.3593740470472596E-2</v>
      </c>
      <c r="AK14" s="21">
        <v>4.4905483239489667E-2</v>
      </c>
      <c r="AL14" s="21">
        <v>0</v>
      </c>
      <c r="AM14" s="21">
        <v>0.15446559493227099</v>
      </c>
    </row>
    <row r="15" spans="2:41" ht="19" customHeight="1" x14ac:dyDescent="0.2">
      <c r="B15" s="23" t="s">
        <v>145</v>
      </c>
      <c r="C15" s="21">
        <v>0.11551947948018609</v>
      </c>
      <c r="D15" s="21">
        <v>0.12572195253321719</v>
      </c>
      <c r="E15" s="21">
        <v>0.16705193209200991</v>
      </c>
      <c r="F15" s="21">
        <v>0.1287379219430525</v>
      </c>
      <c r="G15" s="21">
        <v>8.0644252044478948E-2</v>
      </c>
      <c r="H15" s="21">
        <v>0.10456880237791071</v>
      </c>
      <c r="I15" s="21">
        <v>9.4728627739283505E-2</v>
      </c>
      <c r="K15" s="21">
        <v>9.4785973553509248E-2</v>
      </c>
      <c r="L15" s="21">
        <v>0.1361396721391315</v>
      </c>
      <c r="N15" s="21">
        <v>5.1326513160376168E-2</v>
      </c>
      <c r="O15" s="21">
        <v>0.13179383322542751</v>
      </c>
      <c r="P15" s="21">
        <v>0.1039628780638677</v>
      </c>
      <c r="Q15" s="21">
        <v>0</v>
      </c>
      <c r="R15" s="21">
        <v>1.422309392181759E-2</v>
      </c>
      <c r="S15" s="21">
        <v>7.4291713533979425E-2</v>
      </c>
      <c r="T15" s="21">
        <v>0.34033017989777092</v>
      </c>
      <c r="U15" s="21">
        <v>0.2383913967269847</v>
      </c>
      <c r="W15" s="21">
        <v>1.7332099501901059E-2</v>
      </c>
      <c r="X15" s="21">
        <v>9.687442969310929E-2</v>
      </c>
      <c r="Y15" s="21">
        <v>0.136611506169141</v>
      </c>
      <c r="Z15" s="21">
        <v>0.1119147327593729</v>
      </c>
      <c r="AA15" s="21">
        <v>3.3770477913138981E-2</v>
      </c>
      <c r="AB15" s="21">
        <v>8.1296372593191571E-2</v>
      </c>
      <c r="AC15" s="21">
        <v>0.36143653568390788</v>
      </c>
      <c r="AD15" s="21">
        <v>0.26271191053300907</v>
      </c>
      <c r="AE15" s="21">
        <v>0</v>
      </c>
      <c r="AG15" s="21">
        <v>9.2253589007417036E-2</v>
      </c>
      <c r="AH15" s="21">
        <v>0.14447315941740491</v>
      </c>
      <c r="AI15" s="21">
        <v>6.9759225115578374E-2</v>
      </c>
      <c r="AJ15" s="21">
        <v>8.8066371166469218E-2</v>
      </c>
      <c r="AK15" s="21">
        <v>0.1387154723097864</v>
      </c>
      <c r="AL15" s="21">
        <v>0</v>
      </c>
      <c r="AM15" s="21">
        <v>0.23070452831474189</v>
      </c>
    </row>
    <row r="17" spans="2:2" x14ac:dyDescent="0.2">
      <c r="B17" t="s">
        <v>267</v>
      </c>
    </row>
    <row r="18" spans="2:2" x14ac:dyDescent="0.2">
      <c r="B18" t="s">
        <v>11</v>
      </c>
    </row>
    <row r="20" spans="2:2" x14ac:dyDescent="0.2">
      <c r="B20"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O20"/>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148</v>
      </c>
      <c r="C9" s="21">
        <v>0.23133587770948991</v>
      </c>
      <c r="D9" s="21">
        <v>0.31856270579656137</v>
      </c>
      <c r="E9" s="21">
        <v>0.2358325987594157</v>
      </c>
      <c r="F9" s="21">
        <v>0.22563520114639399</v>
      </c>
      <c r="G9" s="21">
        <v>0.27251526385411068</v>
      </c>
      <c r="H9" s="21">
        <v>0.20214375748263791</v>
      </c>
      <c r="I9" s="21">
        <v>0.18559134791419521</v>
      </c>
      <c r="K9" s="21">
        <v>0.26191569160224898</v>
      </c>
      <c r="L9" s="21">
        <v>0.2049693970693465</v>
      </c>
      <c r="N9" s="21">
        <v>0.1770673173811507</v>
      </c>
      <c r="O9" s="21">
        <v>0.28588242188527352</v>
      </c>
      <c r="P9" s="21">
        <v>0.2398099776279588</v>
      </c>
      <c r="Q9" s="21">
        <v>0.43045661243495481</v>
      </c>
      <c r="R9" s="21">
        <v>0.35926495891766769</v>
      </c>
      <c r="S9" s="21">
        <v>0.20655030202009439</v>
      </c>
      <c r="T9" s="21">
        <v>0</v>
      </c>
      <c r="U9" s="21">
        <v>0.1614436235709229</v>
      </c>
      <c r="W9" s="21">
        <v>0.20841251490115981</v>
      </c>
      <c r="X9" s="21">
        <v>0.30147745751638477</v>
      </c>
      <c r="Y9" s="21">
        <v>0.25876176403085849</v>
      </c>
      <c r="Z9" s="21">
        <v>0.25091046975349512</v>
      </c>
      <c r="AA9" s="21">
        <v>0.33331628521260193</v>
      </c>
      <c r="AB9" s="21">
        <v>0.21192992028618249</v>
      </c>
      <c r="AC9" s="21">
        <v>0</v>
      </c>
      <c r="AD9" s="21">
        <v>0.15030883518142829</v>
      </c>
      <c r="AE9" s="21">
        <v>0.29025564660171932</v>
      </c>
      <c r="AG9" s="21">
        <v>0.12551534123389549</v>
      </c>
      <c r="AH9" s="21">
        <v>0.28084470831000058</v>
      </c>
      <c r="AI9" s="21">
        <v>0.29626126912726408</v>
      </c>
      <c r="AJ9" s="21">
        <v>0.28776859444345682</v>
      </c>
      <c r="AK9" s="21">
        <v>0.14732804310357259</v>
      </c>
      <c r="AL9" s="21">
        <v>0.35090186250455041</v>
      </c>
      <c r="AM9" s="21">
        <v>0.2323210847903999</v>
      </c>
    </row>
    <row r="10" spans="2:41" ht="19" customHeight="1" x14ac:dyDescent="0.2">
      <c r="B10" s="23" t="s">
        <v>39</v>
      </c>
      <c r="C10" s="21">
        <v>0.14787255719259429</v>
      </c>
      <c r="D10" s="21">
        <v>5.0260594486534312E-2</v>
      </c>
      <c r="E10" s="21">
        <v>0.19930201012881721</v>
      </c>
      <c r="F10" s="21">
        <v>0.14582223296417329</v>
      </c>
      <c r="G10" s="21">
        <v>0.10834877291906481</v>
      </c>
      <c r="H10" s="21">
        <v>0.15019584055191801</v>
      </c>
      <c r="I10" s="21">
        <v>0.1812810521421758</v>
      </c>
      <c r="K10" s="21">
        <v>0.12186565840229879</v>
      </c>
      <c r="L10" s="21">
        <v>0.17376725406036961</v>
      </c>
      <c r="N10" s="21">
        <v>0.16888027348690859</v>
      </c>
      <c r="O10" s="21">
        <v>0.18472832753911281</v>
      </c>
      <c r="P10" s="21">
        <v>0.1335297085878179</v>
      </c>
      <c r="Q10" s="21">
        <v>7.1075987682754874E-2</v>
      </c>
      <c r="R10" s="21">
        <v>0.17728877085521649</v>
      </c>
      <c r="S10" s="21">
        <v>0.14614020582146431</v>
      </c>
      <c r="T10" s="21">
        <v>0.18259405582255869</v>
      </c>
      <c r="U10" s="21">
        <v>6.3752066939214952E-2</v>
      </c>
      <c r="W10" s="21">
        <v>0.1489788817504194</v>
      </c>
      <c r="X10" s="21">
        <v>0.13131005913688731</v>
      </c>
      <c r="Y10" s="21">
        <v>3.2216510696229522E-2</v>
      </c>
      <c r="Z10" s="21">
        <v>0.14524493034578129</v>
      </c>
      <c r="AA10" s="21">
        <v>0.22510065931896731</v>
      </c>
      <c r="AB10" s="21">
        <v>0.16397260841684319</v>
      </c>
      <c r="AC10" s="21">
        <v>0</v>
      </c>
      <c r="AD10" s="21">
        <v>0.20654121305571441</v>
      </c>
      <c r="AE10" s="21">
        <v>0.157530609980993</v>
      </c>
      <c r="AG10" s="21">
        <v>0.23379566012352179</v>
      </c>
      <c r="AH10" s="21">
        <v>0.15525115039171219</v>
      </c>
      <c r="AI10" s="21">
        <v>0.1309962487155141</v>
      </c>
      <c r="AJ10" s="21">
        <v>0.17891666466834119</v>
      </c>
      <c r="AK10" s="21">
        <v>8.965930196307563E-2</v>
      </c>
      <c r="AL10" s="21">
        <v>0</v>
      </c>
      <c r="AM10" s="21">
        <v>8.0247065672602827E-2</v>
      </c>
    </row>
    <row r="11" spans="2:41" ht="19" customHeight="1" x14ac:dyDescent="0.2">
      <c r="B11" s="23" t="s">
        <v>219</v>
      </c>
      <c r="C11" s="21">
        <v>0.1642475543444302</v>
      </c>
      <c r="D11" s="21">
        <v>7.5451038004845428E-2</v>
      </c>
      <c r="E11" s="21">
        <v>7.7696404377130227E-2</v>
      </c>
      <c r="F11" s="21">
        <v>0.13318726008336201</v>
      </c>
      <c r="G11" s="21">
        <v>0.27159717936418998</v>
      </c>
      <c r="H11" s="21">
        <v>0.17806947022614689</v>
      </c>
      <c r="I11" s="21">
        <v>0.20970738975435829</v>
      </c>
      <c r="K11" s="21">
        <v>0.16915176619470379</v>
      </c>
      <c r="L11" s="21">
        <v>0.16129972075060769</v>
      </c>
      <c r="N11" s="21">
        <v>5.9265703274497178E-2</v>
      </c>
      <c r="O11" s="21">
        <v>0.18937478988621601</v>
      </c>
      <c r="P11" s="21">
        <v>0.1074465554316784</v>
      </c>
      <c r="Q11" s="21">
        <v>0</v>
      </c>
      <c r="R11" s="21">
        <v>6.358395231523474E-2</v>
      </c>
      <c r="S11" s="21">
        <v>0.27219483108009179</v>
      </c>
      <c r="T11" s="21">
        <v>2.5174635910978162E-2</v>
      </c>
      <c r="U11" s="21">
        <v>0.1359250382087121</v>
      </c>
      <c r="W11" s="21">
        <v>6.1466814870830118E-2</v>
      </c>
      <c r="X11" s="21">
        <v>0.23755582561705049</v>
      </c>
      <c r="Y11" s="21">
        <v>0.23663154845688211</v>
      </c>
      <c r="Z11" s="21">
        <v>0.29342237147148209</v>
      </c>
      <c r="AA11" s="21">
        <v>8.9032571233255281E-2</v>
      </c>
      <c r="AB11" s="21">
        <v>0.232784035380944</v>
      </c>
      <c r="AC11" s="21">
        <v>5.4797226899151057E-2</v>
      </c>
      <c r="AD11" s="21">
        <v>3.1978949287002713E-2</v>
      </c>
      <c r="AE11" s="21">
        <v>0</v>
      </c>
      <c r="AG11" s="21">
        <v>0.1837250311965723</v>
      </c>
      <c r="AH11" s="21">
        <v>8.9853584526382965E-2</v>
      </c>
      <c r="AI11" s="21">
        <v>0.16252318909001701</v>
      </c>
      <c r="AJ11" s="21">
        <v>0.13697875636597989</v>
      </c>
      <c r="AK11" s="21">
        <v>0.27956154056285337</v>
      </c>
      <c r="AL11" s="21">
        <v>0</v>
      </c>
      <c r="AM11" s="21">
        <v>0.10891418574429131</v>
      </c>
    </row>
    <row r="12" spans="2:41" ht="19" customHeight="1" x14ac:dyDescent="0.2">
      <c r="B12" s="23" t="s">
        <v>160</v>
      </c>
      <c r="C12" s="21">
        <v>0.1275862703367831</v>
      </c>
      <c r="D12" s="21">
        <v>0.16731499997173219</v>
      </c>
      <c r="E12" s="21">
        <v>0.13422630539380709</v>
      </c>
      <c r="F12" s="21">
        <v>0.19455386608193589</v>
      </c>
      <c r="G12" s="21">
        <v>9.1663546924441425E-2</v>
      </c>
      <c r="H12" s="21">
        <v>0.13670954859978679</v>
      </c>
      <c r="I12" s="21">
        <v>7.3735018483750747E-2</v>
      </c>
      <c r="K12" s="21">
        <v>0.13195745862190489</v>
      </c>
      <c r="L12" s="21">
        <v>0.114697045069339</v>
      </c>
      <c r="N12" s="21">
        <v>0.1305502709193142</v>
      </c>
      <c r="O12" s="21">
        <v>0.1060141781487566</v>
      </c>
      <c r="P12" s="21">
        <v>0.16482138494223531</v>
      </c>
      <c r="Q12" s="21">
        <v>0.1495402850858894</v>
      </c>
      <c r="R12" s="21">
        <v>0.14414124075545071</v>
      </c>
      <c r="S12" s="21">
        <v>0.13257471041781821</v>
      </c>
      <c r="T12" s="21">
        <v>0.115665450572824</v>
      </c>
      <c r="U12" s="21">
        <v>0.1246555246685383</v>
      </c>
      <c r="W12" s="21">
        <v>9.7702800052804434E-2</v>
      </c>
      <c r="X12" s="21">
        <v>0.1011974216941432</v>
      </c>
      <c r="Y12" s="21">
        <v>8.087178109157761E-2</v>
      </c>
      <c r="Z12" s="21">
        <v>0.20444743078315741</v>
      </c>
      <c r="AA12" s="21">
        <v>0.1379424097517063</v>
      </c>
      <c r="AB12" s="21">
        <v>0.13086006416039911</v>
      </c>
      <c r="AC12" s="21">
        <v>0.20561943387693499</v>
      </c>
      <c r="AD12" s="21">
        <v>6.5780208720997768E-2</v>
      </c>
      <c r="AE12" s="21">
        <v>0.16456023304325429</v>
      </c>
      <c r="AG12" s="21">
        <v>9.8144524450192436E-2</v>
      </c>
      <c r="AH12" s="21">
        <v>0.13668630725435429</v>
      </c>
      <c r="AI12" s="21">
        <v>0.152394802099589</v>
      </c>
      <c r="AJ12" s="21">
        <v>5.9018466266762937E-2</v>
      </c>
      <c r="AK12" s="21">
        <v>0.13725108211518361</v>
      </c>
      <c r="AL12" s="21">
        <v>0</v>
      </c>
      <c r="AM12" s="21">
        <v>0.2192139774649266</v>
      </c>
    </row>
    <row r="13" spans="2:41" ht="19" customHeight="1" x14ac:dyDescent="0.2">
      <c r="B13" s="23" t="s">
        <v>159</v>
      </c>
      <c r="C13" s="21">
        <v>5.2614556231857193E-2</v>
      </c>
      <c r="D13" s="21">
        <v>6.1368896230282161E-2</v>
      </c>
      <c r="E13" s="21">
        <v>2.8428560706853751E-2</v>
      </c>
      <c r="F13" s="21">
        <v>7.999148193441917E-2</v>
      </c>
      <c r="G13" s="21">
        <v>7.701350725467053E-2</v>
      </c>
      <c r="H13" s="21">
        <v>2.4732470930473208E-2</v>
      </c>
      <c r="I13" s="21">
        <v>4.9275885779548147E-2</v>
      </c>
      <c r="K13" s="21">
        <v>4.9654702823171248E-2</v>
      </c>
      <c r="L13" s="21">
        <v>5.5922079394930962E-2</v>
      </c>
      <c r="N13" s="21">
        <v>0.21508691243951819</v>
      </c>
      <c r="O13" s="21">
        <v>1.4932685941593721E-2</v>
      </c>
      <c r="P13" s="21">
        <v>0.10154192087430371</v>
      </c>
      <c r="Q13" s="21">
        <v>6.2795735122651172E-2</v>
      </c>
      <c r="R13" s="21">
        <v>9.5051076475427848E-2</v>
      </c>
      <c r="S13" s="21">
        <v>2.7802721389262819E-2</v>
      </c>
      <c r="T13" s="21">
        <v>0</v>
      </c>
      <c r="U13" s="21">
        <v>2.729796459962416E-2</v>
      </c>
      <c r="W13" s="21">
        <v>0.159558523771968</v>
      </c>
      <c r="X13" s="21">
        <v>2.3219912464211252E-2</v>
      </c>
      <c r="Y13" s="21">
        <v>0.2515872997330576</v>
      </c>
      <c r="Z13" s="21">
        <v>2.325772632924037E-2</v>
      </c>
      <c r="AA13" s="21">
        <v>1.523418644755886E-2</v>
      </c>
      <c r="AB13" s="21">
        <v>3.7837199578366038E-2</v>
      </c>
      <c r="AC13" s="21">
        <v>6.6338335651468391E-2</v>
      </c>
      <c r="AD13" s="21">
        <v>4.6309867873467088E-2</v>
      </c>
      <c r="AE13" s="21">
        <v>0</v>
      </c>
      <c r="AG13" s="21">
        <v>9.1983957668378732E-2</v>
      </c>
      <c r="AH13" s="21">
        <v>3.5730902363733219E-2</v>
      </c>
      <c r="AI13" s="21">
        <v>6.1498511411957113E-2</v>
      </c>
      <c r="AJ13" s="21">
        <v>4.1266117118681868E-2</v>
      </c>
      <c r="AK13" s="21">
        <v>3.5015278183053992E-2</v>
      </c>
      <c r="AL13" s="21">
        <v>0</v>
      </c>
      <c r="AM13" s="21">
        <v>5.8730903443910097E-2</v>
      </c>
    </row>
    <row r="14" spans="2:41" ht="19" customHeight="1" x14ac:dyDescent="0.2">
      <c r="B14" s="23" t="s">
        <v>220</v>
      </c>
      <c r="C14" s="21">
        <v>7.744474612191754E-2</v>
      </c>
      <c r="D14" s="21">
        <v>8.8468321633409161E-2</v>
      </c>
      <c r="E14" s="21">
        <v>0.1023744465138734</v>
      </c>
      <c r="F14" s="21">
        <v>7.6783038189056851E-2</v>
      </c>
      <c r="G14" s="21">
        <v>1.6671758626395441E-2</v>
      </c>
      <c r="H14" s="21">
        <v>6.7686099010825715E-2</v>
      </c>
      <c r="I14" s="21">
        <v>0.1011396238017733</v>
      </c>
      <c r="K14" s="21">
        <v>7.8591027854877926E-2</v>
      </c>
      <c r="L14" s="21">
        <v>7.7149106241259341E-2</v>
      </c>
      <c r="N14" s="21">
        <v>5.8877925375340083E-2</v>
      </c>
      <c r="O14" s="21">
        <v>9.0257210334911311E-2</v>
      </c>
      <c r="P14" s="21">
        <v>0.14888757447213821</v>
      </c>
      <c r="Q14" s="21">
        <v>0.20521831137394009</v>
      </c>
      <c r="R14" s="21">
        <v>0.12873852324046769</v>
      </c>
      <c r="S14" s="21">
        <v>3.5294285211971511E-2</v>
      </c>
      <c r="T14" s="21">
        <v>0.23054766145687119</v>
      </c>
      <c r="U14" s="21">
        <v>1.766791274090302E-2</v>
      </c>
      <c r="W14" s="21">
        <v>0.1091173687311555</v>
      </c>
      <c r="X14" s="21">
        <v>7.8158581111409844E-2</v>
      </c>
      <c r="Y14" s="21">
        <v>0</v>
      </c>
      <c r="Z14" s="21">
        <v>5.2749208128356102E-2</v>
      </c>
      <c r="AA14" s="21">
        <v>0.12598379586471289</v>
      </c>
      <c r="AB14" s="21">
        <v>5.9778337690383689E-2</v>
      </c>
      <c r="AC14" s="21">
        <v>0</v>
      </c>
      <c r="AD14" s="21">
        <v>0.1530287054223147</v>
      </c>
      <c r="AE14" s="21">
        <v>8.2352348002887502E-2</v>
      </c>
      <c r="AG14" s="21">
        <v>4.366636212081329E-2</v>
      </c>
      <c r="AH14" s="21">
        <v>4.9417460959743927E-2</v>
      </c>
      <c r="AI14" s="21">
        <v>8.3118312262087171E-2</v>
      </c>
      <c r="AJ14" s="21">
        <v>0.1052595692699025</v>
      </c>
      <c r="AK14" s="21">
        <v>0.10197903714308</v>
      </c>
      <c r="AL14" s="21">
        <v>0.64909813749544965</v>
      </c>
      <c r="AM14" s="21">
        <v>4.8427025395985479E-2</v>
      </c>
    </row>
    <row r="15" spans="2:41" ht="19" customHeight="1" x14ac:dyDescent="0.2">
      <c r="B15" s="23" t="s">
        <v>145</v>
      </c>
      <c r="C15" s="21">
        <v>0.19889843806292759</v>
      </c>
      <c r="D15" s="21">
        <v>0.23857344387663529</v>
      </c>
      <c r="E15" s="21">
        <v>0.22213967412010291</v>
      </c>
      <c r="F15" s="21">
        <v>0.14402691960065869</v>
      </c>
      <c r="G15" s="21">
        <v>0.16218997105712721</v>
      </c>
      <c r="H15" s="21">
        <v>0.24046281319821161</v>
      </c>
      <c r="I15" s="21">
        <v>0.19926968212419849</v>
      </c>
      <c r="K15" s="21">
        <v>0.1868636945007941</v>
      </c>
      <c r="L15" s="21">
        <v>0.21219539741414681</v>
      </c>
      <c r="N15" s="21">
        <v>0.19027159712327099</v>
      </c>
      <c r="O15" s="21">
        <v>0.12881038626413599</v>
      </c>
      <c r="P15" s="21">
        <v>0.1039628780638677</v>
      </c>
      <c r="Q15" s="21">
        <v>8.0913068299809474E-2</v>
      </c>
      <c r="R15" s="21">
        <v>3.1931477440534838E-2</v>
      </c>
      <c r="S15" s="21">
        <v>0.179442944059297</v>
      </c>
      <c r="T15" s="21">
        <v>0.44601819623676808</v>
      </c>
      <c r="U15" s="21">
        <v>0.46925786927208463</v>
      </c>
      <c r="W15" s="21">
        <v>0.21476309592166279</v>
      </c>
      <c r="X15" s="21">
        <v>0.1270807424599131</v>
      </c>
      <c r="Y15" s="21">
        <v>0.13993109599139469</v>
      </c>
      <c r="Z15" s="21">
        <v>2.996786318848739E-2</v>
      </c>
      <c r="AA15" s="21">
        <v>7.3390092171197394E-2</v>
      </c>
      <c r="AB15" s="21">
        <v>0.16283783448688161</v>
      </c>
      <c r="AC15" s="21">
        <v>0.67324500357244554</v>
      </c>
      <c r="AD15" s="21">
        <v>0.34605222045907508</v>
      </c>
      <c r="AE15" s="21">
        <v>0.30530116237114607</v>
      </c>
      <c r="AG15" s="21">
        <v>0.22316912320662599</v>
      </c>
      <c r="AH15" s="21">
        <v>0.25221588619407281</v>
      </c>
      <c r="AI15" s="21">
        <v>0.1132076672935715</v>
      </c>
      <c r="AJ15" s="21">
        <v>0.19079183186687479</v>
      </c>
      <c r="AK15" s="21">
        <v>0.20920571692918061</v>
      </c>
      <c r="AL15" s="21">
        <v>0</v>
      </c>
      <c r="AM15" s="21">
        <v>0.25214575748788359</v>
      </c>
    </row>
    <row r="17" spans="2:2" x14ac:dyDescent="0.2">
      <c r="B17" t="s">
        <v>267</v>
      </c>
    </row>
    <row r="18" spans="2:2" x14ac:dyDescent="0.2">
      <c r="B18" t="s">
        <v>11</v>
      </c>
    </row>
    <row r="20" spans="2:2" x14ac:dyDescent="0.2">
      <c r="B20"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J20"/>
  <sheetViews>
    <sheetView showGridLines="0" workbookViewId="0"/>
  </sheetViews>
  <sheetFormatPr baseColWidth="10" defaultColWidth="8.83203125" defaultRowHeight="15" x14ac:dyDescent="0.2"/>
  <cols>
    <col min="1" max="1" width="5" customWidth="1"/>
    <col min="2" max="2" width="25" customWidth="1"/>
    <col min="3" max="10" width="20" customWidth="1"/>
  </cols>
  <sheetData>
    <row r="2" spans="2:10" ht="40" customHeight="1" x14ac:dyDescent="0.2">
      <c r="D2" s="22" t="s">
        <v>296</v>
      </c>
    </row>
    <row r="6" spans="2:10" ht="50" customHeight="1" x14ac:dyDescent="0.2">
      <c r="C6" s="24" t="s">
        <v>297</v>
      </c>
      <c r="D6" s="24" t="s">
        <v>298</v>
      </c>
      <c r="E6" s="24" t="s">
        <v>299</v>
      </c>
      <c r="F6" s="24" t="s">
        <v>300</v>
      </c>
      <c r="G6" s="24" t="s">
        <v>301</v>
      </c>
      <c r="H6" s="24" t="s">
        <v>302</v>
      </c>
      <c r="I6" s="24" t="s">
        <v>303</v>
      </c>
      <c r="J6" s="24" t="s">
        <v>304</v>
      </c>
    </row>
    <row r="7" spans="2:10" ht="16" x14ac:dyDescent="0.2">
      <c r="B7" s="23" t="s">
        <v>148</v>
      </c>
      <c r="C7" s="21">
        <v>0.22947917189780709</v>
      </c>
      <c r="D7" s="21">
        <v>0.22330614463813661</v>
      </c>
      <c r="E7" s="21">
        <v>0.17920048188340501</v>
      </c>
      <c r="F7" s="21">
        <v>0.17894938948539019</v>
      </c>
      <c r="G7" s="21">
        <v>0.11984546948264339</v>
      </c>
      <c r="H7" s="21">
        <v>0.22386694711639821</v>
      </c>
      <c r="I7" s="21">
        <v>0.2098399376436812</v>
      </c>
      <c r="J7" s="21">
        <v>0.1115780202470832</v>
      </c>
    </row>
    <row r="8" spans="2:10" ht="16" x14ac:dyDescent="0.2">
      <c r="B8" s="23" t="s">
        <v>39</v>
      </c>
      <c r="C8" s="21">
        <v>0.21833390157240479</v>
      </c>
      <c r="D8" s="21">
        <v>0.1915991136028079</v>
      </c>
      <c r="E8" s="21">
        <v>0.14683395325387799</v>
      </c>
      <c r="F8" s="21">
        <v>0.35411951233791528</v>
      </c>
      <c r="G8" s="21">
        <v>0.16693124873482679</v>
      </c>
      <c r="H8" s="21">
        <v>0.21113089711080141</v>
      </c>
      <c r="I8" s="21">
        <v>0.23345829741214361</v>
      </c>
      <c r="J8" s="21">
        <v>0.44865042577618819</v>
      </c>
    </row>
    <row r="9" spans="2:10" ht="16" x14ac:dyDescent="0.2">
      <c r="B9" s="23" t="s">
        <v>219</v>
      </c>
      <c r="C9" s="21">
        <v>6.9716210625236141E-2</v>
      </c>
      <c r="D9" s="21">
        <v>0.11629587488774031</v>
      </c>
      <c r="E9" s="21">
        <v>8.1811782693603605E-2</v>
      </c>
      <c r="F9" s="21">
        <v>6.9888062613790825E-2</v>
      </c>
      <c r="G9" s="21">
        <v>6.7837080384003323E-2</v>
      </c>
      <c r="H9" s="21">
        <v>9.5575866324563857E-2</v>
      </c>
      <c r="I9" s="21">
        <v>9.3598333048426519E-2</v>
      </c>
      <c r="J9" s="21">
        <v>8.6132194887470606E-2</v>
      </c>
    </row>
    <row r="10" spans="2:10" ht="16" x14ac:dyDescent="0.2">
      <c r="B10" s="23" t="s">
        <v>160</v>
      </c>
      <c r="C10" s="21">
        <v>0.13601023206259849</v>
      </c>
      <c r="D10" s="21">
        <v>0.13796785460724151</v>
      </c>
      <c r="E10" s="21">
        <v>0.26544312631111588</v>
      </c>
      <c r="F10" s="21">
        <v>0.11918619598261029</v>
      </c>
      <c r="G10" s="21">
        <v>0.10500109061159831</v>
      </c>
      <c r="H10" s="21">
        <v>0.1392552779708541</v>
      </c>
      <c r="I10" s="21">
        <v>0.15128616129658601</v>
      </c>
      <c r="J10" s="21">
        <v>9.1688131837785389E-2</v>
      </c>
    </row>
    <row r="11" spans="2:10" ht="16" x14ac:dyDescent="0.2">
      <c r="B11" s="23" t="s">
        <v>159</v>
      </c>
      <c r="C11" s="21">
        <v>3.8586132638529197E-2</v>
      </c>
      <c r="D11" s="21">
        <v>6.0716326521037527E-2</v>
      </c>
      <c r="E11" s="21">
        <v>3.6368333726447523E-2</v>
      </c>
      <c r="F11" s="21">
        <v>5.3233199343965087E-2</v>
      </c>
      <c r="G11" s="21">
        <v>3.7922306857850023E-2</v>
      </c>
      <c r="H11" s="21">
        <v>4.4940671618971952E-2</v>
      </c>
      <c r="I11" s="21">
        <v>6.3049141172205989E-2</v>
      </c>
      <c r="J11" s="21">
        <v>2.04272968963943E-2</v>
      </c>
    </row>
    <row r="12" spans="2:10" ht="16" x14ac:dyDescent="0.2">
      <c r="B12" s="23" t="s">
        <v>220</v>
      </c>
      <c r="C12" s="21">
        <v>3.1460406423231051E-2</v>
      </c>
      <c r="D12" s="21">
        <v>2.9165898763548179E-2</v>
      </c>
      <c r="E12" s="21">
        <v>5.3450327307186712E-2</v>
      </c>
      <c r="F12" s="21">
        <v>2.4940967448439089E-2</v>
      </c>
      <c r="G12" s="21">
        <v>0.2097224501345091</v>
      </c>
      <c r="H12" s="21">
        <v>5.3433267665147367E-2</v>
      </c>
      <c r="I12" s="21">
        <v>4.0891069758708751E-2</v>
      </c>
      <c r="J12" s="21">
        <v>3.0443648003639509E-2</v>
      </c>
    </row>
    <row r="13" spans="2:10" ht="16" x14ac:dyDescent="0.2">
      <c r="B13" s="23" t="s">
        <v>145</v>
      </c>
      <c r="C13" s="21">
        <v>0.27641394478019299</v>
      </c>
      <c r="D13" s="21">
        <v>0.24094878697948779</v>
      </c>
      <c r="E13" s="21">
        <v>0.23689199482436329</v>
      </c>
      <c r="F13" s="21">
        <v>0.19968267278788909</v>
      </c>
      <c r="G13" s="21">
        <v>0.29274035379456897</v>
      </c>
      <c r="H13" s="21">
        <v>0.23179707219326309</v>
      </c>
      <c r="I13" s="21">
        <v>0.2078770596682479</v>
      </c>
      <c r="J13" s="21">
        <v>0.21108028235143869</v>
      </c>
    </row>
    <row r="16" spans="2:10" x14ac:dyDescent="0.2">
      <c r="B16" t="s">
        <v>267</v>
      </c>
    </row>
    <row r="17" spans="2:2" x14ac:dyDescent="0.2">
      <c r="B17" t="s">
        <v>11</v>
      </c>
    </row>
    <row r="20" spans="2:2" x14ac:dyDescent="0.2">
      <c r="B20" t="str">
        <f>HYPERLINK("#Contents!A1", "Return to Contents")</f>
        <v>Return to Contents</v>
      </c>
    </row>
  </sheetData>
  <pageMargins left="0.75" right="0.75" top="1" bottom="1" header="0.5" footer="0.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O20"/>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148</v>
      </c>
      <c r="C9" s="21">
        <v>0.22947917189780709</v>
      </c>
      <c r="D9" s="21">
        <v>0.34016977132484377</v>
      </c>
      <c r="E9" s="21">
        <v>0.1476108670339264</v>
      </c>
      <c r="F9" s="21">
        <v>0.1962893165127049</v>
      </c>
      <c r="G9" s="21">
        <v>0.17377552317555689</v>
      </c>
      <c r="H9" s="21">
        <v>0.1685049976010293</v>
      </c>
      <c r="I9" s="21">
        <v>0.33852929314264218</v>
      </c>
      <c r="K9" s="21">
        <v>0.24568671836028261</v>
      </c>
      <c r="L9" s="21">
        <v>0.21658114816380361</v>
      </c>
      <c r="N9" s="21">
        <v>0.19348967037340831</v>
      </c>
      <c r="O9" s="21">
        <v>0.52106233953197367</v>
      </c>
      <c r="P9" s="21">
        <v>7.4760515344280964E-2</v>
      </c>
      <c r="Q9" s="21">
        <v>7.1075987682754874E-2</v>
      </c>
      <c r="R9" s="21">
        <v>1.041395365210071E-2</v>
      </c>
      <c r="S9" s="21">
        <v>0.1424001386851475</v>
      </c>
      <c r="T9" s="21">
        <v>0</v>
      </c>
      <c r="U9" s="21">
        <v>0.23536571485009841</v>
      </c>
      <c r="W9" s="21">
        <v>7.5525973390354828E-2</v>
      </c>
      <c r="X9" s="21">
        <v>0.78094227215237688</v>
      </c>
      <c r="Y9" s="21">
        <v>0</v>
      </c>
      <c r="Z9" s="21">
        <v>0.21518609367106939</v>
      </c>
      <c r="AA9" s="21">
        <v>6.4394124789647926E-3</v>
      </c>
      <c r="AB9" s="21">
        <v>0.11604033161819489</v>
      </c>
      <c r="AC9" s="21">
        <v>0.27335344343787638</v>
      </c>
      <c r="AD9" s="21">
        <v>6.6256947764750343E-2</v>
      </c>
      <c r="AE9" s="21">
        <v>0</v>
      </c>
      <c r="AG9" s="21">
        <v>0.15806735930619309</v>
      </c>
      <c r="AH9" s="21">
        <v>0.21272562220391081</v>
      </c>
      <c r="AI9" s="21">
        <v>0.2671596266043027</v>
      </c>
      <c r="AJ9" s="21">
        <v>0.24121938856378061</v>
      </c>
      <c r="AK9" s="21">
        <v>0.22391435192970399</v>
      </c>
      <c r="AL9" s="21">
        <v>0.7769632331763795</v>
      </c>
      <c r="AM9" s="21">
        <v>0.27425857710084789</v>
      </c>
    </row>
    <row r="10" spans="2:41" ht="19" customHeight="1" x14ac:dyDescent="0.2">
      <c r="B10" s="23" t="s">
        <v>39</v>
      </c>
      <c r="C10" s="21">
        <v>0.21833390157240479</v>
      </c>
      <c r="D10" s="21">
        <v>0.32661454361971748</v>
      </c>
      <c r="E10" s="21">
        <v>0.3501295607982175</v>
      </c>
      <c r="F10" s="21">
        <v>0.28089454878062309</v>
      </c>
      <c r="G10" s="21">
        <v>0.22571174934040089</v>
      </c>
      <c r="H10" s="21">
        <v>0.1461998420477274</v>
      </c>
      <c r="I10" s="21">
        <v>7.4419648535320002E-2</v>
      </c>
      <c r="K10" s="21">
        <v>0.2219002659360198</v>
      </c>
      <c r="L10" s="21">
        <v>0.21718630003159531</v>
      </c>
      <c r="N10" s="21">
        <v>7.3720422029057986E-2</v>
      </c>
      <c r="O10" s="21">
        <v>0.1037766491040651</v>
      </c>
      <c r="P10" s="21">
        <v>0.15576816013622091</v>
      </c>
      <c r="Q10" s="21">
        <v>0</v>
      </c>
      <c r="R10" s="21">
        <v>4.7824445604443787E-2</v>
      </c>
      <c r="S10" s="21">
        <v>0.53026741987190806</v>
      </c>
      <c r="T10" s="21">
        <v>7.6298712590192289E-2</v>
      </c>
      <c r="U10" s="21">
        <v>0.1137693949436219</v>
      </c>
      <c r="W10" s="21">
        <v>2.7924612353475441E-2</v>
      </c>
      <c r="X10" s="21">
        <v>6.9318977369193194E-2</v>
      </c>
      <c r="Y10" s="21">
        <v>0.28177305195902841</v>
      </c>
      <c r="Z10" s="21">
        <v>0.27770679880027549</v>
      </c>
      <c r="AA10" s="21">
        <v>7.2683416722437416E-2</v>
      </c>
      <c r="AB10" s="21">
        <v>0.5592350063527709</v>
      </c>
      <c r="AC10" s="21">
        <v>1.1819319648311869E-2</v>
      </c>
      <c r="AD10" s="21">
        <v>5.804923329668326E-2</v>
      </c>
      <c r="AE10" s="21">
        <v>0.25483506585151983</v>
      </c>
      <c r="AG10" s="21">
        <v>0.27493227983863511</v>
      </c>
      <c r="AH10" s="21">
        <v>0.23129556559471859</v>
      </c>
      <c r="AI10" s="21">
        <v>0.17153303250102411</v>
      </c>
      <c r="AJ10" s="21">
        <v>0.2313722162012479</v>
      </c>
      <c r="AK10" s="21">
        <v>0.24973089826416711</v>
      </c>
      <c r="AL10" s="21">
        <v>0</v>
      </c>
      <c r="AM10" s="21">
        <v>9.5335499268825716E-2</v>
      </c>
    </row>
    <row r="11" spans="2:41" ht="19" customHeight="1" x14ac:dyDescent="0.2">
      <c r="B11" s="23" t="s">
        <v>219</v>
      </c>
      <c r="C11" s="21">
        <v>6.9716210625236141E-2</v>
      </c>
      <c r="D11" s="21">
        <v>0</v>
      </c>
      <c r="E11" s="21">
        <v>1.3933980042436079E-2</v>
      </c>
      <c r="F11" s="21">
        <v>5.4004844292063779E-2</v>
      </c>
      <c r="G11" s="21">
        <v>0.100058431943719</v>
      </c>
      <c r="H11" s="21">
        <v>7.7412407330543512E-2</v>
      </c>
      <c r="I11" s="21">
        <v>0.12759626533712509</v>
      </c>
      <c r="K11" s="21">
        <v>7.8924054227101387E-2</v>
      </c>
      <c r="L11" s="21">
        <v>6.1777631967314742E-2</v>
      </c>
      <c r="N11" s="21">
        <v>0.40565452866432539</v>
      </c>
      <c r="O11" s="21">
        <v>3.793011954666517E-2</v>
      </c>
      <c r="P11" s="21">
        <v>0.15606543190999431</v>
      </c>
      <c r="Q11" s="21">
        <v>0</v>
      </c>
      <c r="R11" s="21">
        <v>6.6053925490169293E-2</v>
      </c>
      <c r="S11" s="21">
        <v>1.9436069098907639E-2</v>
      </c>
      <c r="T11" s="21">
        <v>0</v>
      </c>
      <c r="U11" s="21">
        <v>9.8415942779837076E-3</v>
      </c>
      <c r="W11" s="21">
        <v>0.66673560517281072</v>
      </c>
      <c r="X11" s="21">
        <v>2.1522597758617989E-2</v>
      </c>
      <c r="Y11" s="21">
        <v>6.3147023076356626E-2</v>
      </c>
      <c r="Z11" s="21">
        <v>0</v>
      </c>
      <c r="AA11" s="21">
        <v>3.2165963830455439E-2</v>
      </c>
      <c r="AB11" s="21">
        <v>2.3065317622977591E-2</v>
      </c>
      <c r="AC11" s="21">
        <v>0</v>
      </c>
      <c r="AD11" s="21">
        <v>2.7826125168929169E-2</v>
      </c>
      <c r="AE11" s="21">
        <v>8.2352348002887502E-2</v>
      </c>
      <c r="AG11" s="21">
        <v>7.8159583185369863E-2</v>
      </c>
      <c r="AH11" s="21">
        <v>6.5022377727471867E-2</v>
      </c>
      <c r="AI11" s="21">
        <v>6.2180973920431169E-2</v>
      </c>
      <c r="AJ11" s="21">
        <v>0.1611539774408961</v>
      </c>
      <c r="AK11" s="21">
        <v>2.9440548324241849E-2</v>
      </c>
      <c r="AL11" s="21">
        <v>0</v>
      </c>
      <c r="AM11" s="21">
        <v>1.793047948367317E-2</v>
      </c>
    </row>
    <row r="12" spans="2:41" ht="19" customHeight="1" x14ac:dyDescent="0.2">
      <c r="B12" s="23" t="s">
        <v>160</v>
      </c>
      <c r="C12" s="21">
        <v>0.13601023206259849</v>
      </c>
      <c r="D12" s="21">
        <v>5.1482595113135937E-2</v>
      </c>
      <c r="E12" s="21">
        <v>0.102828108260113</v>
      </c>
      <c r="F12" s="21">
        <v>0.18975882999983709</v>
      </c>
      <c r="G12" s="21">
        <v>0.1074904733343123</v>
      </c>
      <c r="H12" s="21">
        <v>0.1359686438173105</v>
      </c>
      <c r="I12" s="21">
        <v>0.17805246904400479</v>
      </c>
      <c r="K12" s="21">
        <v>0.15877104739249681</v>
      </c>
      <c r="L12" s="21">
        <v>0.11602106984596509</v>
      </c>
      <c r="N12" s="21">
        <v>0.19485077683164581</v>
      </c>
      <c r="O12" s="21">
        <v>9.1196113595139378E-2</v>
      </c>
      <c r="P12" s="21">
        <v>0</v>
      </c>
      <c r="Q12" s="21">
        <v>0.1966674579280572</v>
      </c>
      <c r="R12" s="21">
        <v>0.67533495336112614</v>
      </c>
      <c r="S12" s="21">
        <v>3.065005731232678E-2</v>
      </c>
      <c r="T12" s="21">
        <v>0</v>
      </c>
      <c r="U12" s="21">
        <v>9.9982149984832097E-2</v>
      </c>
      <c r="W12" s="21">
        <v>8.4357966392269376E-2</v>
      </c>
      <c r="X12" s="21">
        <v>2.2018981534837161E-2</v>
      </c>
      <c r="Y12" s="21">
        <v>0</v>
      </c>
      <c r="Z12" s="21">
        <v>0</v>
      </c>
      <c r="AA12" s="21">
        <v>0.64670301322061863</v>
      </c>
      <c r="AB12" s="21">
        <v>2.403397480473124E-2</v>
      </c>
      <c r="AC12" s="21">
        <v>6.2562336139760991E-2</v>
      </c>
      <c r="AD12" s="21">
        <v>0.1032304251240358</v>
      </c>
      <c r="AE12" s="21">
        <v>0</v>
      </c>
      <c r="AG12" s="21">
        <v>0.15624394815297629</v>
      </c>
      <c r="AH12" s="21">
        <v>0.14241320326656781</v>
      </c>
      <c r="AI12" s="21">
        <v>0.1218562424728989</v>
      </c>
      <c r="AJ12" s="21">
        <v>0.10853244116049</v>
      </c>
      <c r="AK12" s="21">
        <v>0.15293718225407391</v>
      </c>
      <c r="AL12" s="21">
        <v>0.2230367668236205</v>
      </c>
      <c r="AM12" s="21">
        <v>0.1124249354337598</v>
      </c>
    </row>
    <row r="13" spans="2:41" ht="19" customHeight="1" x14ac:dyDescent="0.2">
      <c r="B13" s="23" t="s">
        <v>159</v>
      </c>
      <c r="C13" s="21">
        <v>3.8586132638529197E-2</v>
      </c>
      <c r="D13" s="21">
        <v>0</v>
      </c>
      <c r="E13" s="21">
        <v>4.8148946035564952E-2</v>
      </c>
      <c r="F13" s="21">
        <v>1.623907213245188E-2</v>
      </c>
      <c r="G13" s="21">
        <v>5.0608346609620117E-2</v>
      </c>
      <c r="H13" s="21">
        <v>7.6310698481707379E-2</v>
      </c>
      <c r="I13" s="21">
        <v>3.2050783568938153E-2</v>
      </c>
      <c r="K13" s="21">
        <v>5.1910943890337638E-2</v>
      </c>
      <c r="L13" s="21">
        <v>2.6470575545198379E-2</v>
      </c>
      <c r="N13" s="21">
        <v>0</v>
      </c>
      <c r="O13" s="21">
        <v>2.04127443942662E-2</v>
      </c>
      <c r="P13" s="21">
        <v>0.38245503849386719</v>
      </c>
      <c r="Q13" s="21">
        <v>0</v>
      </c>
      <c r="R13" s="21">
        <v>0</v>
      </c>
      <c r="S13" s="21">
        <v>2.289492637399939E-2</v>
      </c>
      <c r="T13" s="21">
        <v>0</v>
      </c>
      <c r="U13" s="21">
        <v>1.5068245119468259E-2</v>
      </c>
      <c r="W13" s="21">
        <v>4.500320527801694E-2</v>
      </c>
      <c r="X13" s="21">
        <v>0</v>
      </c>
      <c r="Y13" s="21">
        <v>0.46045015477530088</v>
      </c>
      <c r="Z13" s="21">
        <v>0</v>
      </c>
      <c r="AA13" s="21">
        <v>6.3137389784801356E-3</v>
      </c>
      <c r="AB13" s="21">
        <v>1.9306805350723062E-2</v>
      </c>
      <c r="AC13" s="21">
        <v>2.5240909241982881E-2</v>
      </c>
      <c r="AD13" s="21">
        <v>3.3245700108392347E-2</v>
      </c>
      <c r="AE13" s="21">
        <v>0</v>
      </c>
      <c r="AG13" s="21">
        <v>4.0940296409456872E-2</v>
      </c>
      <c r="AH13" s="21">
        <v>2.8371166510504309E-2</v>
      </c>
      <c r="AI13" s="21">
        <v>7.7026600703569953E-2</v>
      </c>
      <c r="AJ13" s="21">
        <v>2.7944470241402359E-2</v>
      </c>
      <c r="AK13" s="21">
        <v>1.556822287747653E-2</v>
      </c>
      <c r="AL13" s="21">
        <v>0</v>
      </c>
      <c r="AM13" s="21">
        <v>3.2252802816708073E-2</v>
      </c>
    </row>
    <row r="14" spans="2:41" ht="19" customHeight="1" x14ac:dyDescent="0.2">
      <c r="B14" s="23" t="s">
        <v>220</v>
      </c>
      <c r="C14" s="21">
        <v>3.1460406423231051E-2</v>
      </c>
      <c r="D14" s="21">
        <v>0</v>
      </c>
      <c r="E14" s="21">
        <v>5.6844578583085663E-2</v>
      </c>
      <c r="F14" s="21">
        <v>4.0942308770792371E-2</v>
      </c>
      <c r="G14" s="21">
        <v>1.8943108317818581E-2</v>
      </c>
      <c r="H14" s="21">
        <v>4.8883186779889592E-2</v>
      </c>
      <c r="I14" s="21">
        <v>1.7225102210610001E-2</v>
      </c>
      <c r="K14" s="21">
        <v>1.5986349702467519E-2</v>
      </c>
      <c r="L14" s="21">
        <v>4.2271377911038091E-2</v>
      </c>
      <c r="N14" s="21">
        <v>1.9900407533777351E-2</v>
      </c>
      <c r="O14" s="21">
        <v>7.2060173449754903E-3</v>
      </c>
      <c r="P14" s="21">
        <v>0</v>
      </c>
      <c r="Q14" s="21">
        <v>0.7322565543891878</v>
      </c>
      <c r="R14" s="21">
        <v>0</v>
      </c>
      <c r="S14" s="21">
        <v>3.6548618847137407E-2</v>
      </c>
      <c r="T14" s="21">
        <v>0</v>
      </c>
      <c r="U14" s="21">
        <v>0</v>
      </c>
      <c r="W14" s="21">
        <v>2.556720653575157E-2</v>
      </c>
      <c r="X14" s="21">
        <v>0</v>
      </c>
      <c r="Y14" s="21">
        <v>0</v>
      </c>
      <c r="Z14" s="21">
        <v>0.41527736826181277</v>
      </c>
      <c r="AA14" s="21">
        <v>0</v>
      </c>
      <c r="AB14" s="21">
        <v>1.123279651021585E-2</v>
      </c>
      <c r="AC14" s="21">
        <v>0</v>
      </c>
      <c r="AD14" s="21">
        <v>0</v>
      </c>
      <c r="AE14" s="21">
        <v>0</v>
      </c>
      <c r="AG14" s="21">
        <v>0</v>
      </c>
      <c r="AH14" s="21">
        <v>1.6739922028449698E-2</v>
      </c>
      <c r="AI14" s="21">
        <v>5.1873222573504553E-2</v>
      </c>
      <c r="AJ14" s="21">
        <v>5.9068275514408852E-2</v>
      </c>
      <c r="AK14" s="21">
        <v>3.3295682844174487E-2</v>
      </c>
      <c r="AL14" s="21">
        <v>0</v>
      </c>
      <c r="AM14" s="21">
        <v>3.0913890897986601E-2</v>
      </c>
    </row>
    <row r="15" spans="2:41" ht="19" customHeight="1" x14ac:dyDescent="0.2">
      <c r="B15" s="23" t="s">
        <v>145</v>
      </c>
      <c r="C15" s="21">
        <v>0.27641394478019299</v>
      </c>
      <c r="D15" s="21">
        <v>0.28173308994230262</v>
      </c>
      <c r="E15" s="21">
        <v>0.28050395924665678</v>
      </c>
      <c r="F15" s="21">
        <v>0.22187107951152679</v>
      </c>
      <c r="G15" s="21">
        <v>0.32341236727857242</v>
      </c>
      <c r="H15" s="21">
        <v>0.34672022394179253</v>
      </c>
      <c r="I15" s="21">
        <v>0.2321264381613598</v>
      </c>
      <c r="K15" s="21">
        <v>0.22682062049129431</v>
      </c>
      <c r="L15" s="21">
        <v>0.31969189653508467</v>
      </c>
      <c r="N15" s="21">
        <v>0.1123841945677852</v>
      </c>
      <c r="O15" s="21">
        <v>0.218416016482915</v>
      </c>
      <c r="P15" s="21">
        <v>0.23095085411563671</v>
      </c>
      <c r="Q15" s="21">
        <v>0</v>
      </c>
      <c r="R15" s="21">
        <v>0.20037272189216021</v>
      </c>
      <c r="S15" s="21">
        <v>0.2178027698105732</v>
      </c>
      <c r="T15" s="21">
        <v>0.92370128740980784</v>
      </c>
      <c r="U15" s="21">
        <v>0.52597290082399584</v>
      </c>
      <c r="W15" s="21">
        <v>7.4885430877321149E-2</v>
      </c>
      <c r="X15" s="21">
        <v>0.10619717118497481</v>
      </c>
      <c r="Y15" s="21">
        <v>0.19462977018931429</v>
      </c>
      <c r="Z15" s="21">
        <v>9.1829739266842209E-2</v>
      </c>
      <c r="AA15" s="21">
        <v>0.23569445476904341</v>
      </c>
      <c r="AB15" s="21">
        <v>0.24708576774038671</v>
      </c>
      <c r="AC15" s="21">
        <v>0.62702399153206778</v>
      </c>
      <c r="AD15" s="21">
        <v>0.7113915685372092</v>
      </c>
      <c r="AE15" s="21">
        <v>0.6628125861455928</v>
      </c>
      <c r="AG15" s="21">
        <v>0.29165653310736872</v>
      </c>
      <c r="AH15" s="21">
        <v>0.30343214266837693</v>
      </c>
      <c r="AI15" s="21">
        <v>0.24837030122426859</v>
      </c>
      <c r="AJ15" s="21">
        <v>0.1707092308777742</v>
      </c>
      <c r="AK15" s="21">
        <v>0.29511311350616198</v>
      </c>
      <c r="AL15" s="21">
        <v>0</v>
      </c>
      <c r="AM15" s="21">
        <v>0.43688381499819873</v>
      </c>
    </row>
    <row r="17" spans="2:2" x14ac:dyDescent="0.2">
      <c r="B17" t="s">
        <v>267</v>
      </c>
    </row>
    <row r="18" spans="2:2" x14ac:dyDescent="0.2">
      <c r="B18" t="s">
        <v>11</v>
      </c>
    </row>
    <row r="20" spans="2:2" x14ac:dyDescent="0.2">
      <c r="B20"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O20"/>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148</v>
      </c>
      <c r="C9" s="21">
        <v>0.22330614463813661</v>
      </c>
      <c r="D9" s="21">
        <v>0.28165857135147671</v>
      </c>
      <c r="E9" s="21">
        <v>0.1208427084735732</v>
      </c>
      <c r="F9" s="21">
        <v>0.21254631337848939</v>
      </c>
      <c r="G9" s="21">
        <v>0.16226967605972009</v>
      </c>
      <c r="H9" s="21">
        <v>0.20732906083885319</v>
      </c>
      <c r="I9" s="21">
        <v>0.32769644543044568</v>
      </c>
      <c r="K9" s="21">
        <v>0.2408829664899742</v>
      </c>
      <c r="L9" s="21">
        <v>0.20301567239283361</v>
      </c>
      <c r="N9" s="21">
        <v>0.1006491579565327</v>
      </c>
      <c r="O9" s="21">
        <v>0.50614804373937772</v>
      </c>
      <c r="P9" s="21">
        <v>8.2458605388718687E-2</v>
      </c>
      <c r="Q9" s="21">
        <v>0</v>
      </c>
      <c r="R9" s="21">
        <v>1.3781976525952609E-2</v>
      </c>
      <c r="S9" s="21">
        <v>0.1556284707870581</v>
      </c>
      <c r="T9" s="21">
        <v>0.19491271041739211</v>
      </c>
      <c r="U9" s="21">
        <v>0.20015822569453151</v>
      </c>
      <c r="W9" s="21">
        <v>6.7137625491794403E-2</v>
      </c>
      <c r="X9" s="21">
        <v>0.72048229679977771</v>
      </c>
      <c r="Y9" s="21">
        <v>4.6754646533934997E-2</v>
      </c>
      <c r="Z9" s="21">
        <v>0.1119147327593729</v>
      </c>
      <c r="AA9" s="21">
        <v>3.0489630356095559E-2</v>
      </c>
      <c r="AB9" s="21">
        <v>0.1328411095530368</v>
      </c>
      <c r="AC9" s="21">
        <v>0.17691285252644789</v>
      </c>
      <c r="AD9" s="21">
        <v>0.1817230883601953</v>
      </c>
      <c r="AE9" s="21">
        <v>0</v>
      </c>
      <c r="AG9" s="21">
        <v>0.2415722078318896</v>
      </c>
      <c r="AH9" s="21">
        <v>0.25102971734072849</v>
      </c>
      <c r="AI9" s="21">
        <v>0.25100423979178138</v>
      </c>
      <c r="AJ9" s="21">
        <v>0.16491564970216779</v>
      </c>
      <c r="AK9" s="21">
        <v>0.17150607483723521</v>
      </c>
      <c r="AL9" s="21">
        <v>0.7769632331763795</v>
      </c>
      <c r="AM9" s="21">
        <v>0.21248320118471459</v>
      </c>
    </row>
    <row r="10" spans="2:41" ht="19" customHeight="1" x14ac:dyDescent="0.2">
      <c r="B10" s="23" t="s">
        <v>39</v>
      </c>
      <c r="C10" s="21">
        <v>0.1915991136028079</v>
      </c>
      <c r="D10" s="21">
        <v>6.2860976266608581E-2</v>
      </c>
      <c r="E10" s="21">
        <v>0.34881762004849171</v>
      </c>
      <c r="F10" s="21">
        <v>0.25980552233456949</v>
      </c>
      <c r="G10" s="21">
        <v>0.25405867208455829</v>
      </c>
      <c r="H10" s="21">
        <v>0.15411955069815739</v>
      </c>
      <c r="I10" s="21">
        <v>7.4419648535320002E-2</v>
      </c>
      <c r="K10" s="21">
        <v>0.2097040398627591</v>
      </c>
      <c r="L10" s="21">
        <v>0.1765390190404976</v>
      </c>
      <c r="N10" s="21">
        <v>0</v>
      </c>
      <c r="O10" s="21">
        <v>8.4451219064335711E-2</v>
      </c>
      <c r="P10" s="21">
        <v>2.9744743053776099E-2</v>
      </c>
      <c r="Q10" s="21">
        <v>0.14242257625128901</v>
      </c>
      <c r="R10" s="21">
        <v>4.7824445604443787E-2</v>
      </c>
      <c r="S10" s="21">
        <v>0.51630710803321889</v>
      </c>
      <c r="T10" s="21">
        <v>7.6298712590192289E-2</v>
      </c>
      <c r="U10" s="21">
        <v>6.8809918072287354E-2</v>
      </c>
      <c r="W10" s="21">
        <v>0</v>
      </c>
      <c r="X10" s="21">
        <v>4.4187986185832917E-2</v>
      </c>
      <c r="Y10" s="21">
        <v>0</v>
      </c>
      <c r="Z10" s="21">
        <v>0.2334551309740541</v>
      </c>
      <c r="AA10" s="21">
        <v>7.2683416722437416E-2</v>
      </c>
      <c r="AB10" s="21">
        <v>0.56038576998671419</v>
      </c>
      <c r="AC10" s="21">
        <v>2.0102553567251161E-2</v>
      </c>
      <c r="AD10" s="21">
        <v>4.3993073745938957E-2</v>
      </c>
      <c r="AE10" s="21">
        <v>0.157530609980993</v>
      </c>
      <c r="AG10" s="21">
        <v>0.29698597826445822</v>
      </c>
      <c r="AH10" s="21">
        <v>0.19737898991140851</v>
      </c>
      <c r="AI10" s="21">
        <v>0.1440708762809679</v>
      </c>
      <c r="AJ10" s="21">
        <v>0.1614069606898608</v>
      </c>
      <c r="AK10" s="21">
        <v>0.21054680362324629</v>
      </c>
      <c r="AL10" s="21">
        <v>0</v>
      </c>
      <c r="AM10" s="21">
        <v>9.5335499268825716E-2</v>
      </c>
    </row>
    <row r="11" spans="2:41" ht="19" customHeight="1" x14ac:dyDescent="0.2">
      <c r="B11" s="23" t="s">
        <v>219</v>
      </c>
      <c r="C11" s="21">
        <v>0.11629587488774031</v>
      </c>
      <c r="D11" s="21">
        <v>0.1128514913434181</v>
      </c>
      <c r="E11" s="21">
        <v>4.6012864720376023E-2</v>
      </c>
      <c r="F11" s="21">
        <v>4.9206721600223928E-2</v>
      </c>
      <c r="G11" s="21">
        <v>0.1061392861020618</v>
      </c>
      <c r="H11" s="21">
        <v>0.1205474194971039</v>
      </c>
      <c r="I11" s="21">
        <v>0.21974485967364471</v>
      </c>
      <c r="K11" s="21">
        <v>0.1309027588937331</v>
      </c>
      <c r="L11" s="21">
        <v>0.1037599186443708</v>
      </c>
      <c r="N11" s="21">
        <v>0.51440349884964953</v>
      </c>
      <c r="O11" s="21">
        <v>9.0323538415671464E-2</v>
      </c>
      <c r="P11" s="21">
        <v>0.21144707328004109</v>
      </c>
      <c r="Q11" s="21">
        <v>6.2795735122651172E-2</v>
      </c>
      <c r="R11" s="21">
        <v>0.12978087269845209</v>
      </c>
      <c r="S11" s="21">
        <v>4.5967156457191363E-2</v>
      </c>
      <c r="T11" s="21">
        <v>0</v>
      </c>
      <c r="U11" s="21">
        <v>4.2135940740083623E-2</v>
      </c>
      <c r="W11" s="21">
        <v>0.81518868200836925</v>
      </c>
      <c r="X11" s="21">
        <v>7.4502727590050291E-2</v>
      </c>
      <c r="Y11" s="21">
        <v>0.16050296629212299</v>
      </c>
      <c r="Z11" s="21">
        <v>0</v>
      </c>
      <c r="AA11" s="21">
        <v>4.151443404060863E-2</v>
      </c>
      <c r="AB11" s="21">
        <v>5.7551291062645997E-2</v>
      </c>
      <c r="AC11" s="21">
        <v>0</v>
      </c>
      <c r="AD11" s="21">
        <v>9.7867764922824937E-2</v>
      </c>
      <c r="AE11" s="21">
        <v>0.27530353873407998</v>
      </c>
      <c r="AG11" s="21">
        <v>0.14128182214899909</v>
      </c>
      <c r="AH11" s="21">
        <v>9.1850338629647463E-2</v>
      </c>
      <c r="AI11" s="21">
        <v>0.12658808991387999</v>
      </c>
      <c r="AJ11" s="21">
        <v>0.19860956670025681</v>
      </c>
      <c r="AK11" s="21">
        <v>8.0675378709147899E-2</v>
      </c>
      <c r="AL11" s="21">
        <v>0.2230367668236205</v>
      </c>
      <c r="AM11" s="21">
        <v>1.793047948367317E-2</v>
      </c>
    </row>
    <row r="12" spans="2:41" ht="19" customHeight="1" x14ac:dyDescent="0.2">
      <c r="B12" s="23" t="s">
        <v>160</v>
      </c>
      <c r="C12" s="21">
        <v>0.13796785460724151</v>
      </c>
      <c r="D12" s="21">
        <v>0.12693363311798139</v>
      </c>
      <c r="E12" s="21">
        <v>0.12016421199118241</v>
      </c>
      <c r="F12" s="21">
        <v>0.14947237748369899</v>
      </c>
      <c r="G12" s="21">
        <v>0.1108967907911584</v>
      </c>
      <c r="H12" s="21">
        <v>0.14203963525293251</v>
      </c>
      <c r="I12" s="21">
        <v>0.1621745200980883</v>
      </c>
      <c r="K12" s="21">
        <v>0.14750256934934661</v>
      </c>
      <c r="L12" s="21">
        <v>0.13040998774260351</v>
      </c>
      <c r="N12" s="21">
        <v>0.16695307873592299</v>
      </c>
      <c r="O12" s="21">
        <v>7.8954781302276539E-2</v>
      </c>
      <c r="P12" s="21">
        <v>0.15232738437101201</v>
      </c>
      <c r="Q12" s="21">
        <v>0.13387172280540599</v>
      </c>
      <c r="R12" s="21">
        <v>0.6099486594223088</v>
      </c>
      <c r="S12" s="21">
        <v>2.313489178893478E-2</v>
      </c>
      <c r="T12" s="21">
        <v>0</v>
      </c>
      <c r="U12" s="21">
        <v>0.15408557386341609</v>
      </c>
      <c r="W12" s="21">
        <v>6.2224260364780702E-2</v>
      </c>
      <c r="X12" s="21">
        <v>0</v>
      </c>
      <c r="Y12" s="21">
        <v>0.1553872202245479</v>
      </c>
      <c r="Z12" s="21">
        <v>0</v>
      </c>
      <c r="AA12" s="21">
        <v>0.6947909111092091</v>
      </c>
      <c r="AB12" s="21">
        <v>1.8342526567892359E-2</v>
      </c>
      <c r="AC12" s="21">
        <v>8.9695892187726112E-2</v>
      </c>
      <c r="AD12" s="21">
        <v>0</v>
      </c>
      <c r="AE12" s="21">
        <v>0</v>
      </c>
      <c r="AG12" s="21">
        <v>0.1075595118627643</v>
      </c>
      <c r="AH12" s="21">
        <v>0.13328725021015261</v>
      </c>
      <c r="AI12" s="21">
        <v>0.19315209156427471</v>
      </c>
      <c r="AJ12" s="21">
        <v>0.118973913472395</v>
      </c>
      <c r="AK12" s="21">
        <v>0.14078727997474061</v>
      </c>
      <c r="AL12" s="21">
        <v>0</v>
      </c>
      <c r="AM12" s="21">
        <v>9.6225402872612151E-2</v>
      </c>
    </row>
    <row r="13" spans="2:41" ht="19" customHeight="1" x14ac:dyDescent="0.2">
      <c r="B13" s="23" t="s">
        <v>159</v>
      </c>
      <c r="C13" s="21">
        <v>6.0716326521037527E-2</v>
      </c>
      <c r="D13" s="21">
        <v>0.1386543975291176</v>
      </c>
      <c r="E13" s="21">
        <v>8.8433473711571967E-2</v>
      </c>
      <c r="F13" s="21">
        <v>1.257305968752198E-2</v>
      </c>
      <c r="G13" s="21">
        <v>6.7329692293559104E-2</v>
      </c>
      <c r="H13" s="21">
        <v>6.6181766350120158E-2</v>
      </c>
      <c r="I13" s="21">
        <v>3.2050783568938153E-2</v>
      </c>
      <c r="K13" s="21">
        <v>7.6932653327838441E-2</v>
      </c>
      <c r="L13" s="21">
        <v>4.6110228970379599E-2</v>
      </c>
      <c r="N13" s="21">
        <v>9.2840512416875548E-2</v>
      </c>
      <c r="O13" s="21">
        <v>5.189618423647565E-2</v>
      </c>
      <c r="P13" s="21">
        <v>0.31937530707938261</v>
      </c>
      <c r="Q13" s="21">
        <v>0</v>
      </c>
      <c r="R13" s="21">
        <v>0</v>
      </c>
      <c r="S13" s="21">
        <v>2.72048362021323E-2</v>
      </c>
      <c r="T13" s="21">
        <v>0</v>
      </c>
      <c r="U13" s="21">
        <v>7.5619175551565249E-2</v>
      </c>
      <c r="W13" s="21">
        <v>0</v>
      </c>
      <c r="X13" s="21">
        <v>3.6746353295089358E-2</v>
      </c>
      <c r="Y13" s="21">
        <v>0.44272539676007988</v>
      </c>
      <c r="Z13" s="21">
        <v>0.13114887588170709</v>
      </c>
      <c r="AA13" s="21">
        <v>1.3483391368990389E-2</v>
      </c>
      <c r="AB13" s="21">
        <v>2.3984405084657361E-2</v>
      </c>
      <c r="AC13" s="21">
        <v>0.12168150015341141</v>
      </c>
      <c r="AD13" s="21">
        <v>3.3245700108392347E-2</v>
      </c>
      <c r="AE13" s="21">
        <v>0</v>
      </c>
      <c r="AG13" s="21">
        <v>2.0893458205961741E-2</v>
      </c>
      <c r="AH13" s="21">
        <v>4.7056223421599271E-2</v>
      </c>
      <c r="AI13" s="21">
        <v>6.328790990700453E-2</v>
      </c>
      <c r="AJ13" s="21">
        <v>7.9896748457039146E-2</v>
      </c>
      <c r="AK13" s="21">
        <v>5.9927005667504647E-2</v>
      </c>
      <c r="AL13" s="21">
        <v>0</v>
      </c>
      <c r="AM13" s="21">
        <v>0.1618589516489583</v>
      </c>
    </row>
    <row r="14" spans="2:41" ht="19" customHeight="1" x14ac:dyDescent="0.2">
      <c r="B14" s="23" t="s">
        <v>220</v>
      </c>
      <c r="C14" s="21">
        <v>2.9165898763548179E-2</v>
      </c>
      <c r="D14" s="21">
        <v>0</v>
      </c>
      <c r="E14" s="21">
        <v>3.9279769055142792E-2</v>
      </c>
      <c r="F14" s="21">
        <v>5.3515368458314339E-2</v>
      </c>
      <c r="G14" s="21">
        <v>2.1036455653923071E-2</v>
      </c>
      <c r="H14" s="21">
        <v>3.7747521069114741E-2</v>
      </c>
      <c r="I14" s="21">
        <v>1.7225102210610001E-2</v>
      </c>
      <c r="K14" s="21">
        <v>1.226276301416656E-2</v>
      </c>
      <c r="L14" s="21">
        <v>4.1294829108468642E-2</v>
      </c>
      <c r="N14" s="21">
        <v>1.9900407533777351E-2</v>
      </c>
      <c r="O14" s="21">
        <v>0</v>
      </c>
      <c r="P14" s="21">
        <v>0</v>
      </c>
      <c r="Q14" s="21">
        <v>0.58983397813789884</v>
      </c>
      <c r="R14" s="21">
        <v>0</v>
      </c>
      <c r="S14" s="21">
        <v>4.6685631123094672E-2</v>
      </c>
      <c r="T14" s="21">
        <v>0</v>
      </c>
      <c r="U14" s="21">
        <v>0</v>
      </c>
      <c r="W14" s="21">
        <v>2.556720653575157E-2</v>
      </c>
      <c r="X14" s="21">
        <v>0</v>
      </c>
      <c r="Y14" s="21">
        <v>0</v>
      </c>
      <c r="Z14" s="21">
        <v>0.30468278197495868</v>
      </c>
      <c r="AA14" s="21">
        <v>0</v>
      </c>
      <c r="AB14" s="21">
        <v>2.141182026504836E-2</v>
      </c>
      <c r="AC14" s="21">
        <v>0</v>
      </c>
      <c r="AD14" s="21">
        <v>2.427640282071215E-2</v>
      </c>
      <c r="AE14" s="21">
        <v>0</v>
      </c>
      <c r="AG14" s="21">
        <v>0</v>
      </c>
      <c r="AH14" s="21">
        <v>8.3699610142248491E-3</v>
      </c>
      <c r="AI14" s="21">
        <v>4.2963749275473077E-2</v>
      </c>
      <c r="AJ14" s="21">
        <v>4.1248305067957507E-2</v>
      </c>
      <c r="AK14" s="21">
        <v>4.2726093553424938E-2</v>
      </c>
      <c r="AL14" s="21">
        <v>0</v>
      </c>
      <c r="AM14" s="21">
        <v>6.2537238365521469E-2</v>
      </c>
    </row>
    <row r="15" spans="2:41" ht="19" customHeight="1" x14ac:dyDescent="0.2">
      <c r="B15" s="23" t="s">
        <v>145</v>
      </c>
      <c r="C15" s="21">
        <v>0.24094878697948779</v>
      </c>
      <c r="D15" s="21">
        <v>0.27704093039139749</v>
      </c>
      <c r="E15" s="21">
        <v>0.23644935199966219</v>
      </c>
      <c r="F15" s="21">
        <v>0.26288063705718168</v>
      </c>
      <c r="G15" s="21">
        <v>0.27826942701501928</v>
      </c>
      <c r="H15" s="21">
        <v>0.27203504629371822</v>
      </c>
      <c r="I15" s="21">
        <v>0.16668864048295309</v>
      </c>
      <c r="K15" s="21">
        <v>0.18181224906218199</v>
      </c>
      <c r="L15" s="21">
        <v>0.29887034410084617</v>
      </c>
      <c r="N15" s="21">
        <v>0.1052533445072418</v>
      </c>
      <c r="O15" s="21">
        <v>0.18822623324186291</v>
      </c>
      <c r="P15" s="21">
        <v>0.2046468868270695</v>
      </c>
      <c r="Q15" s="21">
        <v>7.1075987682754874E-2</v>
      </c>
      <c r="R15" s="21">
        <v>0.1986640457488428</v>
      </c>
      <c r="S15" s="21">
        <v>0.18507190560836989</v>
      </c>
      <c r="T15" s="21">
        <v>0.72878857699241573</v>
      </c>
      <c r="U15" s="21">
        <v>0.45919116607811628</v>
      </c>
      <c r="W15" s="21">
        <v>2.9882225599304209E-2</v>
      </c>
      <c r="X15" s="21">
        <v>0.1240806361292497</v>
      </c>
      <c r="Y15" s="21">
        <v>0.19462977018931429</v>
      </c>
      <c r="Z15" s="21">
        <v>0.21879847840990721</v>
      </c>
      <c r="AA15" s="21">
        <v>0.14703821640265879</v>
      </c>
      <c r="AB15" s="21">
        <v>0.18548307748000509</v>
      </c>
      <c r="AC15" s="21">
        <v>0.59160720156516333</v>
      </c>
      <c r="AD15" s="21">
        <v>0.61889397004193636</v>
      </c>
      <c r="AE15" s="21">
        <v>0.56716585128492714</v>
      </c>
      <c r="AG15" s="21">
        <v>0.19170702168592699</v>
      </c>
      <c r="AH15" s="21">
        <v>0.27102751947223891</v>
      </c>
      <c r="AI15" s="21">
        <v>0.1789330432666183</v>
      </c>
      <c r="AJ15" s="21">
        <v>0.23494885591032291</v>
      </c>
      <c r="AK15" s="21">
        <v>0.29383136363470042</v>
      </c>
      <c r="AL15" s="21">
        <v>0</v>
      </c>
      <c r="AM15" s="21">
        <v>0.3536292271756945</v>
      </c>
    </row>
    <row r="17" spans="2:2" x14ac:dyDescent="0.2">
      <c r="B17" t="s">
        <v>267</v>
      </c>
    </row>
    <row r="18" spans="2:2" x14ac:dyDescent="0.2">
      <c r="B18" t="s">
        <v>11</v>
      </c>
    </row>
    <row r="20" spans="2:2" x14ac:dyDescent="0.2">
      <c r="B20"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O20"/>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148</v>
      </c>
      <c r="C9" s="21">
        <v>0.17920048188340501</v>
      </c>
      <c r="D9" s="21">
        <v>0.2271227191625268</v>
      </c>
      <c r="E9" s="21">
        <v>0.15293878807180111</v>
      </c>
      <c r="F9" s="21">
        <v>0.16586104293780099</v>
      </c>
      <c r="G9" s="21">
        <v>0.159579118150872</v>
      </c>
      <c r="H9" s="21">
        <v>9.8874933172270391E-2</v>
      </c>
      <c r="I9" s="21">
        <v>0.25280388759510719</v>
      </c>
      <c r="K9" s="21">
        <v>0.16135436750594051</v>
      </c>
      <c r="L9" s="21">
        <v>0.1977525173581661</v>
      </c>
      <c r="N9" s="21">
        <v>7.7045436537201764E-2</v>
      </c>
      <c r="O9" s="21">
        <v>0.36709427169204401</v>
      </c>
      <c r="P9" s="21">
        <v>4.453926870083879E-2</v>
      </c>
      <c r="Q9" s="21">
        <v>7.1075987682754874E-2</v>
      </c>
      <c r="R9" s="21">
        <v>5.1144560655138969E-2</v>
      </c>
      <c r="S9" s="21">
        <v>0.1232720343199831</v>
      </c>
      <c r="T9" s="21">
        <v>0.23054766145687119</v>
      </c>
      <c r="U9" s="21">
        <v>0.18217619542017849</v>
      </c>
      <c r="W9" s="21">
        <v>6.7137625491794403E-2</v>
      </c>
      <c r="X9" s="21">
        <v>0.48603813949588309</v>
      </c>
      <c r="Y9" s="21">
        <v>0</v>
      </c>
      <c r="Z9" s="21">
        <v>0.16466394088772901</v>
      </c>
      <c r="AA9" s="21">
        <v>2.209329246774358E-2</v>
      </c>
      <c r="AB9" s="21">
        <v>0.1136696723276312</v>
      </c>
      <c r="AC9" s="21">
        <v>0.17691285252644789</v>
      </c>
      <c r="AD9" s="21">
        <v>0.21304733440719351</v>
      </c>
      <c r="AE9" s="21">
        <v>0.157530609980993</v>
      </c>
      <c r="AG9" s="21">
        <v>0.1975588022534121</v>
      </c>
      <c r="AH9" s="21">
        <v>0.1681279445116596</v>
      </c>
      <c r="AI9" s="21">
        <v>0.19316217956696841</v>
      </c>
      <c r="AJ9" s="21">
        <v>0.23360802882935189</v>
      </c>
      <c r="AK9" s="21">
        <v>0.1209838626347579</v>
      </c>
      <c r="AL9" s="21">
        <v>0.7769632331763795</v>
      </c>
      <c r="AM9" s="21">
        <v>0.11503820771493641</v>
      </c>
    </row>
    <row r="10" spans="2:41" ht="19" customHeight="1" x14ac:dyDescent="0.2">
      <c r="B10" s="23" t="s">
        <v>39</v>
      </c>
      <c r="C10" s="21">
        <v>0.14683395325387799</v>
      </c>
      <c r="D10" s="21">
        <v>0.1143435713797445</v>
      </c>
      <c r="E10" s="21">
        <v>0.2333325220025283</v>
      </c>
      <c r="F10" s="21">
        <v>0.1774871422981914</v>
      </c>
      <c r="G10" s="21">
        <v>0.17105024762895321</v>
      </c>
      <c r="H10" s="21">
        <v>0.14008456904798749</v>
      </c>
      <c r="I10" s="21">
        <v>6.6986279003929963E-2</v>
      </c>
      <c r="K10" s="21">
        <v>0.17869020730015969</v>
      </c>
      <c r="L10" s="21">
        <v>0.1184185105776446</v>
      </c>
      <c r="N10" s="21">
        <v>1.9900407533777351E-2</v>
      </c>
      <c r="O10" s="21">
        <v>7.2320639409655205E-2</v>
      </c>
      <c r="P10" s="21">
        <v>2.9744743053776099E-2</v>
      </c>
      <c r="Q10" s="21">
        <v>9.8795999985537342E-2</v>
      </c>
      <c r="R10" s="21">
        <v>0</v>
      </c>
      <c r="S10" s="21">
        <v>0.40698874470308571</v>
      </c>
      <c r="T10" s="21">
        <v>0</v>
      </c>
      <c r="U10" s="21">
        <v>4.5797740494087129E-2</v>
      </c>
      <c r="W10" s="21">
        <v>2.556720653575157E-2</v>
      </c>
      <c r="X10" s="21">
        <v>7.3799561864651836E-2</v>
      </c>
      <c r="Y10" s="21">
        <v>0</v>
      </c>
      <c r="Z10" s="21">
        <v>7.9003891267504123E-2</v>
      </c>
      <c r="AA10" s="21">
        <v>2.53362868822881E-2</v>
      </c>
      <c r="AB10" s="21">
        <v>0.45822035142749029</v>
      </c>
      <c r="AC10" s="21">
        <v>0</v>
      </c>
      <c r="AD10" s="21">
        <v>1.4576808412398921E-2</v>
      </c>
      <c r="AE10" s="21">
        <v>0</v>
      </c>
      <c r="AG10" s="21">
        <v>0.21937127733310999</v>
      </c>
      <c r="AH10" s="21">
        <v>0.17750630913053281</v>
      </c>
      <c r="AI10" s="21">
        <v>7.1757126805127663E-2</v>
      </c>
      <c r="AJ10" s="21">
        <v>0.1723274703560658</v>
      </c>
      <c r="AK10" s="21">
        <v>0.1543159527477693</v>
      </c>
      <c r="AL10" s="21">
        <v>0</v>
      </c>
      <c r="AM10" s="21">
        <v>5.2760113726843832E-2</v>
      </c>
    </row>
    <row r="11" spans="2:41" ht="19" customHeight="1" x14ac:dyDescent="0.2">
      <c r="B11" s="23" t="s">
        <v>219</v>
      </c>
      <c r="C11" s="21">
        <v>8.1811782693603605E-2</v>
      </c>
      <c r="D11" s="21">
        <v>0.12273779246056429</v>
      </c>
      <c r="E11" s="21">
        <v>4.0382786608302877E-2</v>
      </c>
      <c r="F11" s="21">
        <v>4.880863081609136E-2</v>
      </c>
      <c r="G11" s="21">
        <v>0.1006013041237037</v>
      </c>
      <c r="H11" s="21">
        <v>6.9813106383737153E-2</v>
      </c>
      <c r="I11" s="21">
        <v>0.1122977791991001</v>
      </c>
      <c r="K11" s="21">
        <v>7.6091729790660423E-2</v>
      </c>
      <c r="L11" s="21">
        <v>8.8003603742485753E-2</v>
      </c>
      <c r="N11" s="21">
        <v>0.39896570900312261</v>
      </c>
      <c r="O11" s="21">
        <v>8.6429196225984536E-2</v>
      </c>
      <c r="P11" s="21">
        <v>0.16685054809818581</v>
      </c>
      <c r="Q11" s="21">
        <v>0</v>
      </c>
      <c r="R11" s="21">
        <v>2.1805624852963921E-2</v>
      </c>
      <c r="S11" s="21">
        <v>5.2440632135126756E-3</v>
      </c>
      <c r="T11" s="21">
        <v>0</v>
      </c>
      <c r="U11" s="21">
        <v>6.7874271800957314E-2</v>
      </c>
      <c r="W11" s="21">
        <v>0.53624324347491226</v>
      </c>
      <c r="X11" s="21">
        <v>0.1152707642060585</v>
      </c>
      <c r="Y11" s="21">
        <v>0.18953285481083709</v>
      </c>
      <c r="Z11" s="21">
        <v>0.1032713609116965</v>
      </c>
      <c r="AA11" s="21">
        <v>0</v>
      </c>
      <c r="AB11" s="21">
        <v>7.6625538527954331E-3</v>
      </c>
      <c r="AC11" s="21">
        <v>2.050269020325839E-2</v>
      </c>
      <c r="AD11" s="21">
        <v>0</v>
      </c>
      <c r="AE11" s="21">
        <v>8.2352348002887502E-2</v>
      </c>
      <c r="AG11" s="21">
        <v>7.9018249332627508E-2</v>
      </c>
      <c r="AH11" s="21">
        <v>7.3323751727348147E-2</v>
      </c>
      <c r="AI11" s="21">
        <v>7.4981215155392258E-2</v>
      </c>
      <c r="AJ11" s="21">
        <v>0.19907401415125589</v>
      </c>
      <c r="AK11" s="21">
        <v>5.3144468233553366E-3</v>
      </c>
      <c r="AL11" s="21">
        <v>0</v>
      </c>
      <c r="AM11" s="21">
        <v>0.1159132808483886</v>
      </c>
    </row>
    <row r="12" spans="2:41" ht="19" customHeight="1" x14ac:dyDescent="0.2">
      <c r="B12" s="23" t="s">
        <v>160</v>
      </c>
      <c r="C12" s="21">
        <v>0.26544312631111588</v>
      </c>
      <c r="D12" s="21">
        <v>0.26993780694034047</v>
      </c>
      <c r="E12" s="21">
        <v>0.24040729693251789</v>
      </c>
      <c r="F12" s="21">
        <v>0.25498633372516782</v>
      </c>
      <c r="G12" s="21">
        <v>0.19070349642951309</v>
      </c>
      <c r="H12" s="21">
        <v>0.35219362638422202</v>
      </c>
      <c r="I12" s="21">
        <v>0.27828785024209318</v>
      </c>
      <c r="K12" s="21">
        <v>0.32032295407561129</v>
      </c>
      <c r="L12" s="21">
        <v>0.21057135320700229</v>
      </c>
      <c r="N12" s="21">
        <v>0.28507875430180218</v>
      </c>
      <c r="O12" s="21">
        <v>0.18505391640401489</v>
      </c>
      <c r="P12" s="21">
        <v>0.38293872208923241</v>
      </c>
      <c r="Q12" s="21">
        <v>0.22184415741657379</v>
      </c>
      <c r="R12" s="21">
        <v>0.90968321579009637</v>
      </c>
      <c r="S12" s="21">
        <v>0.1335686901752465</v>
      </c>
      <c r="T12" s="21">
        <v>0.115665450572824</v>
      </c>
      <c r="U12" s="21">
        <v>0.20213732053381239</v>
      </c>
      <c r="W12" s="21">
        <v>0.27845612390354008</v>
      </c>
      <c r="X12" s="21">
        <v>7.8592039322163895E-2</v>
      </c>
      <c r="Y12" s="21">
        <v>0.39297698800573982</v>
      </c>
      <c r="Z12" s="21">
        <v>7.499515530968702E-2</v>
      </c>
      <c r="AA12" s="21">
        <v>0.92405673735465887</v>
      </c>
      <c r="AB12" s="21">
        <v>0.1089449039604336</v>
      </c>
      <c r="AC12" s="21">
        <v>9.8074844010700671E-2</v>
      </c>
      <c r="AD12" s="21">
        <v>0.1823566087418865</v>
      </c>
      <c r="AE12" s="21">
        <v>9.7304455870526746E-2</v>
      </c>
      <c r="AG12" s="21">
        <v>0.26142206019758663</v>
      </c>
      <c r="AH12" s="21">
        <v>0.35461593775602818</v>
      </c>
      <c r="AI12" s="21">
        <v>0.2791578179913346</v>
      </c>
      <c r="AJ12" s="21">
        <v>0.14025377672667849</v>
      </c>
      <c r="AK12" s="21">
        <v>0.25968097013901908</v>
      </c>
      <c r="AL12" s="21">
        <v>0</v>
      </c>
      <c r="AM12" s="21">
        <v>0.250662594406384</v>
      </c>
    </row>
    <row r="13" spans="2:41" ht="19" customHeight="1" x14ac:dyDescent="0.2">
      <c r="B13" s="23" t="s">
        <v>159</v>
      </c>
      <c r="C13" s="21">
        <v>3.6368333726447523E-2</v>
      </c>
      <c r="D13" s="21">
        <v>0</v>
      </c>
      <c r="E13" s="21">
        <v>2.3006432360188012E-2</v>
      </c>
      <c r="F13" s="21">
        <v>3.0119957246439261E-2</v>
      </c>
      <c r="G13" s="21">
        <v>3.5255121392154261E-2</v>
      </c>
      <c r="H13" s="21">
        <v>7.0367683206235987E-2</v>
      </c>
      <c r="I13" s="21">
        <v>4.4603996343883713E-2</v>
      </c>
      <c r="K13" s="21">
        <v>3.1954995422648041E-2</v>
      </c>
      <c r="L13" s="21">
        <v>4.0876192385073708E-2</v>
      </c>
      <c r="N13" s="21">
        <v>0</v>
      </c>
      <c r="O13" s="21">
        <v>2.6460412481836601E-2</v>
      </c>
      <c r="P13" s="21">
        <v>0.24833508061463641</v>
      </c>
      <c r="Q13" s="21">
        <v>0.12559147024530229</v>
      </c>
      <c r="R13" s="21">
        <v>0</v>
      </c>
      <c r="S13" s="21">
        <v>2.2310504821748511E-2</v>
      </c>
      <c r="T13" s="21">
        <v>5.1615392405407211E-2</v>
      </c>
      <c r="U13" s="21">
        <v>1.5068245119468259E-2</v>
      </c>
      <c r="W13" s="21">
        <v>0</v>
      </c>
      <c r="X13" s="21">
        <v>2.5849819003946679E-2</v>
      </c>
      <c r="Y13" s="21">
        <v>0.27294796027297369</v>
      </c>
      <c r="Z13" s="21">
        <v>0.1170478874342314</v>
      </c>
      <c r="AA13" s="21">
        <v>0</v>
      </c>
      <c r="AB13" s="21">
        <v>1.302494849784723E-2</v>
      </c>
      <c r="AC13" s="21">
        <v>2.5240909241982881E-2</v>
      </c>
      <c r="AD13" s="21">
        <v>4.4594619424474777E-2</v>
      </c>
      <c r="AE13" s="21">
        <v>0</v>
      </c>
      <c r="AG13" s="21">
        <v>3.3795756923346867E-2</v>
      </c>
      <c r="AH13" s="21">
        <v>8.3699610142248491E-3</v>
      </c>
      <c r="AI13" s="21">
        <v>7.0835581608046386E-2</v>
      </c>
      <c r="AJ13" s="21">
        <v>2.7944470241402359E-2</v>
      </c>
      <c r="AK13" s="21">
        <v>3.1995731321052628E-2</v>
      </c>
      <c r="AL13" s="21">
        <v>0.2230367668236205</v>
      </c>
      <c r="AM13" s="21">
        <v>3.2252802816708073E-2</v>
      </c>
    </row>
    <row r="14" spans="2:41" ht="19" customHeight="1" x14ac:dyDescent="0.2">
      <c r="B14" s="23" t="s">
        <v>220</v>
      </c>
      <c r="C14" s="21">
        <v>5.3450327307186712E-2</v>
      </c>
      <c r="D14" s="21">
        <v>0.15273653930368089</v>
      </c>
      <c r="E14" s="21">
        <v>7.3975948418963974E-2</v>
      </c>
      <c r="F14" s="21">
        <v>8.5694921063131604E-2</v>
      </c>
      <c r="G14" s="21">
        <v>3.7165342100333801E-2</v>
      </c>
      <c r="H14" s="21">
        <v>0</v>
      </c>
      <c r="I14" s="21">
        <v>1.7225102210610001E-2</v>
      </c>
      <c r="K14" s="21">
        <v>3.7905330664693759E-2</v>
      </c>
      <c r="L14" s="21">
        <v>6.4549359542886986E-2</v>
      </c>
      <c r="N14" s="21">
        <v>9.2840512416875548E-2</v>
      </c>
      <c r="O14" s="21">
        <v>1.159924931032163E-2</v>
      </c>
      <c r="P14" s="21">
        <v>0</v>
      </c>
      <c r="Q14" s="21">
        <v>0.39078770160146892</v>
      </c>
      <c r="R14" s="21">
        <v>0</v>
      </c>
      <c r="S14" s="21">
        <v>8.6641338338649621E-2</v>
      </c>
      <c r="T14" s="21">
        <v>0</v>
      </c>
      <c r="U14" s="21">
        <v>5.6281021793828621E-2</v>
      </c>
      <c r="W14" s="21">
        <v>0</v>
      </c>
      <c r="X14" s="21">
        <v>1.7713212225004531E-2</v>
      </c>
      <c r="Y14" s="21">
        <v>0</v>
      </c>
      <c r="Z14" s="21">
        <v>0.38789839326314451</v>
      </c>
      <c r="AA14" s="21">
        <v>1.7775139977998719E-2</v>
      </c>
      <c r="AB14" s="21">
        <v>5.2723481328851747E-2</v>
      </c>
      <c r="AC14" s="21">
        <v>9.6440590911428509E-2</v>
      </c>
      <c r="AD14" s="21">
        <v>0</v>
      </c>
      <c r="AE14" s="21">
        <v>0</v>
      </c>
      <c r="AG14" s="21">
        <v>0</v>
      </c>
      <c r="AH14" s="21">
        <v>1.347280472331373E-2</v>
      </c>
      <c r="AI14" s="21">
        <v>7.2506502139601053E-2</v>
      </c>
      <c r="AJ14" s="21">
        <v>6.547335047414618E-2</v>
      </c>
      <c r="AK14" s="21">
        <v>0.13628400737175081</v>
      </c>
      <c r="AL14" s="21">
        <v>0</v>
      </c>
      <c r="AM14" s="21">
        <v>0</v>
      </c>
    </row>
    <row r="15" spans="2:41" ht="19" customHeight="1" x14ac:dyDescent="0.2">
      <c r="B15" s="23" t="s">
        <v>145</v>
      </c>
      <c r="C15" s="21">
        <v>0.23689199482436329</v>
      </c>
      <c r="D15" s="21">
        <v>0.1131215707531429</v>
      </c>
      <c r="E15" s="21">
        <v>0.23595622560569829</v>
      </c>
      <c r="F15" s="21">
        <v>0.23704197191317741</v>
      </c>
      <c r="G15" s="21">
        <v>0.30564537017447008</v>
      </c>
      <c r="H15" s="21">
        <v>0.26866608180554707</v>
      </c>
      <c r="I15" s="21">
        <v>0.22779510540527559</v>
      </c>
      <c r="K15" s="21">
        <v>0.19368041524028609</v>
      </c>
      <c r="L15" s="21">
        <v>0.27982846318674037</v>
      </c>
      <c r="N15" s="21">
        <v>0.12616918020722051</v>
      </c>
      <c r="O15" s="21">
        <v>0.25104231447614311</v>
      </c>
      <c r="P15" s="21">
        <v>0.12759163744333041</v>
      </c>
      <c r="Q15" s="21">
        <v>9.1904683068362664E-2</v>
      </c>
      <c r="R15" s="21">
        <v>1.736659870180075E-2</v>
      </c>
      <c r="S15" s="21">
        <v>0.22197462442777391</v>
      </c>
      <c r="T15" s="21">
        <v>0.6021714955648978</v>
      </c>
      <c r="U15" s="21">
        <v>0.43066520483766779</v>
      </c>
      <c r="W15" s="21">
        <v>9.2595800594001715E-2</v>
      </c>
      <c r="X15" s="21">
        <v>0.20273646388229161</v>
      </c>
      <c r="Y15" s="21">
        <v>0.14454219691044951</v>
      </c>
      <c r="Z15" s="21">
        <v>7.311937092600744E-2</v>
      </c>
      <c r="AA15" s="21">
        <v>1.073854331731071E-2</v>
      </c>
      <c r="AB15" s="21">
        <v>0.24575408860495049</v>
      </c>
      <c r="AC15" s="21">
        <v>0.58282811310618154</v>
      </c>
      <c r="AD15" s="21">
        <v>0.54542462901404631</v>
      </c>
      <c r="AE15" s="21">
        <v>0.6628125861455928</v>
      </c>
      <c r="AG15" s="21">
        <v>0.20883385395991691</v>
      </c>
      <c r="AH15" s="21">
        <v>0.20458329113689269</v>
      </c>
      <c r="AI15" s="21">
        <v>0.2375995767335296</v>
      </c>
      <c r="AJ15" s="21">
        <v>0.1613188892210993</v>
      </c>
      <c r="AK15" s="21">
        <v>0.29142502896229477</v>
      </c>
      <c r="AL15" s="21">
        <v>0</v>
      </c>
      <c r="AM15" s="21">
        <v>0.43337300048673899</v>
      </c>
    </row>
    <row r="17" spans="2:2" x14ac:dyDescent="0.2">
      <c r="B17" t="s">
        <v>267</v>
      </c>
    </row>
    <row r="18" spans="2:2" x14ac:dyDescent="0.2">
      <c r="B18" t="s">
        <v>11</v>
      </c>
    </row>
    <row r="20" spans="2:2" x14ac:dyDescent="0.2">
      <c r="B20"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O20"/>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148</v>
      </c>
      <c r="C9" s="21">
        <v>0.17894938948539019</v>
      </c>
      <c r="D9" s="21">
        <v>0.3143668651391443</v>
      </c>
      <c r="E9" s="21">
        <v>0.15902267600419701</v>
      </c>
      <c r="F9" s="21">
        <v>0.20146913788472501</v>
      </c>
      <c r="G9" s="21">
        <v>6.4607740016888668E-2</v>
      </c>
      <c r="H9" s="21">
        <v>0.1679428039859229</v>
      </c>
      <c r="I9" s="21">
        <v>0.19674036501634151</v>
      </c>
      <c r="K9" s="21">
        <v>0.17524842281069489</v>
      </c>
      <c r="L9" s="21">
        <v>0.18422487029395751</v>
      </c>
      <c r="N9" s="21">
        <v>8.3426168430716485E-2</v>
      </c>
      <c r="O9" s="21">
        <v>0.49383622259594651</v>
      </c>
      <c r="P9" s="21">
        <v>0.1126798520321609</v>
      </c>
      <c r="Q9" s="21">
        <v>0.2134985639340439</v>
      </c>
      <c r="R9" s="21">
        <v>0</v>
      </c>
      <c r="S9" s="21">
        <v>3.2134024878502108E-2</v>
      </c>
      <c r="T9" s="21">
        <v>0</v>
      </c>
      <c r="U9" s="21">
        <v>0.18587822982772809</v>
      </c>
      <c r="W9" s="21">
        <v>2.133027614733083E-2</v>
      </c>
      <c r="X9" s="21">
        <v>0.71236061316333388</v>
      </c>
      <c r="Y9" s="21">
        <v>0</v>
      </c>
      <c r="Z9" s="21">
        <v>0.18389808401006319</v>
      </c>
      <c r="AA9" s="21">
        <v>3.4641496985193837E-2</v>
      </c>
      <c r="AB9" s="21">
        <v>1.4890276418262341E-2</v>
      </c>
      <c r="AC9" s="21">
        <v>0.14735653486927969</v>
      </c>
      <c r="AD9" s="21">
        <v>8.1307057866410293E-2</v>
      </c>
      <c r="AE9" s="21">
        <v>0</v>
      </c>
      <c r="AG9" s="21">
        <v>0.1605090053159467</v>
      </c>
      <c r="AH9" s="21">
        <v>0.16048978882304721</v>
      </c>
      <c r="AI9" s="21">
        <v>0.17976882702461541</v>
      </c>
      <c r="AJ9" s="21">
        <v>0.20686483423215041</v>
      </c>
      <c r="AK9" s="21">
        <v>0.15798684877680241</v>
      </c>
      <c r="AL9" s="21">
        <v>0.7769632331763795</v>
      </c>
      <c r="AM9" s="21">
        <v>0.22134026276575861</v>
      </c>
    </row>
    <row r="10" spans="2:41" ht="19" customHeight="1" x14ac:dyDescent="0.2">
      <c r="B10" s="23" t="s">
        <v>39</v>
      </c>
      <c r="C10" s="21">
        <v>0.35411951233791528</v>
      </c>
      <c r="D10" s="21">
        <v>0.37993160202684351</v>
      </c>
      <c r="E10" s="21">
        <v>0.47945436619879089</v>
      </c>
      <c r="F10" s="21">
        <v>0.37849115284755952</v>
      </c>
      <c r="G10" s="21">
        <v>0.40145654760331428</v>
      </c>
      <c r="H10" s="21">
        <v>0.30428248845339589</v>
      </c>
      <c r="I10" s="21">
        <v>0.2388214134305538</v>
      </c>
      <c r="K10" s="21">
        <v>0.37810639893928533</v>
      </c>
      <c r="L10" s="21">
        <v>0.33517665338898889</v>
      </c>
      <c r="N10" s="21">
        <v>0.1853527146022669</v>
      </c>
      <c r="O10" s="21">
        <v>0.18112554787562871</v>
      </c>
      <c r="P10" s="21">
        <v>2.9744743053776099E-2</v>
      </c>
      <c r="Q10" s="21">
        <v>9.8795999985537342E-2</v>
      </c>
      <c r="R10" s="21">
        <v>0.1033235284097951</v>
      </c>
      <c r="S10" s="21">
        <v>0.83025998001081414</v>
      </c>
      <c r="T10" s="21">
        <v>0.19205866339964861</v>
      </c>
      <c r="U10" s="21">
        <v>0.226226339295936</v>
      </c>
      <c r="W10" s="21">
        <v>6.6004723381366218E-2</v>
      </c>
      <c r="X10" s="21">
        <v>0.15736732934325151</v>
      </c>
      <c r="Y10" s="21">
        <v>0.12638583173448051</v>
      </c>
      <c r="Z10" s="21">
        <v>0.40276538817558571</v>
      </c>
      <c r="AA10" s="21">
        <v>0.1223920610184991</v>
      </c>
      <c r="AB10" s="21">
        <v>0.86753855722309703</v>
      </c>
      <c r="AC10" s="21">
        <v>0.20980098664058319</v>
      </c>
      <c r="AD10" s="21">
        <v>0.1726335296382146</v>
      </c>
      <c r="AE10" s="21">
        <v>0.25483506585151983</v>
      </c>
      <c r="AG10" s="21">
        <v>0.44568367081706178</v>
      </c>
      <c r="AH10" s="21">
        <v>0.34996087224375422</v>
      </c>
      <c r="AI10" s="21">
        <v>0.33954182008025913</v>
      </c>
      <c r="AJ10" s="21">
        <v>0.25959689872319569</v>
      </c>
      <c r="AK10" s="21">
        <v>0.44375769763498929</v>
      </c>
      <c r="AL10" s="21">
        <v>0</v>
      </c>
      <c r="AM10" s="21">
        <v>0.1703244981262298</v>
      </c>
    </row>
    <row r="11" spans="2:41" ht="19" customHeight="1" x14ac:dyDescent="0.2">
      <c r="B11" s="23" t="s">
        <v>219</v>
      </c>
      <c r="C11" s="21">
        <v>6.9888062613790825E-2</v>
      </c>
      <c r="D11" s="21">
        <v>0</v>
      </c>
      <c r="E11" s="21">
        <v>4.2362540749289829E-2</v>
      </c>
      <c r="F11" s="21">
        <v>5.4004844292063779E-2</v>
      </c>
      <c r="G11" s="21">
        <v>9.4467879388187445E-2</v>
      </c>
      <c r="H11" s="21">
        <v>9.5655325520817902E-2</v>
      </c>
      <c r="I11" s="21">
        <v>9.9343127239176349E-2</v>
      </c>
      <c r="K11" s="21">
        <v>9.4226453481537395E-2</v>
      </c>
      <c r="L11" s="21">
        <v>4.7752475118177748E-2</v>
      </c>
      <c r="N11" s="21">
        <v>0.36041312278233972</v>
      </c>
      <c r="O11" s="21">
        <v>3.020345095004694E-2</v>
      </c>
      <c r="P11" s="21">
        <v>8.8266114433666248E-2</v>
      </c>
      <c r="Q11" s="21">
        <v>0.13387172280540599</v>
      </c>
      <c r="R11" s="21">
        <v>0.1712896853993511</v>
      </c>
      <c r="S11" s="21">
        <v>8.2504403866668491E-3</v>
      </c>
      <c r="T11" s="21">
        <v>0</v>
      </c>
      <c r="U11" s="21">
        <v>9.8415942779837076E-3</v>
      </c>
      <c r="W11" s="21">
        <v>0.67150880369101473</v>
      </c>
      <c r="X11" s="21">
        <v>1.1459373315591241E-2</v>
      </c>
      <c r="Y11" s="21">
        <v>0</v>
      </c>
      <c r="Z11" s="21">
        <v>0</v>
      </c>
      <c r="AA11" s="21">
        <v>9.0723994433604904E-2</v>
      </c>
      <c r="AB11" s="21">
        <v>2.2308309556951369E-2</v>
      </c>
      <c r="AC11" s="21">
        <v>0</v>
      </c>
      <c r="AD11" s="21">
        <v>0</v>
      </c>
      <c r="AE11" s="21">
        <v>0</v>
      </c>
      <c r="AG11" s="21">
        <v>9.2937027522707133E-2</v>
      </c>
      <c r="AH11" s="21">
        <v>9.2810606540594587E-2</v>
      </c>
      <c r="AI11" s="21">
        <v>5.4643047250852353E-2</v>
      </c>
      <c r="AJ11" s="21">
        <v>0.142948299812101</v>
      </c>
      <c r="AK11" s="21">
        <v>0</v>
      </c>
      <c r="AL11" s="21">
        <v>0.2230367668236205</v>
      </c>
      <c r="AM11" s="21">
        <v>1.793047948367317E-2</v>
      </c>
    </row>
    <row r="12" spans="2:41" ht="19" customHeight="1" x14ac:dyDescent="0.2">
      <c r="B12" s="23" t="s">
        <v>160</v>
      </c>
      <c r="C12" s="21">
        <v>0.11918619598261029</v>
      </c>
      <c r="D12" s="21">
        <v>7.5451038004845428E-2</v>
      </c>
      <c r="E12" s="21">
        <v>0.102828108260113</v>
      </c>
      <c r="F12" s="21">
        <v>0.1225462157451009</v>
      </c>
      <c r="G12" s="21">
        <v>0.14119843890699069</v>
      </c>
      <c r="H12" s="21">
        <v>0.1142770747544803</v>
      </c>
      <c r="I12" s="21">
        <v>0.13742171729629521</v>
      </c>
      <c r="K12" s="21">
        <v>0.1156524356532161</v>
      </c>
      <c r="L12" s="21">
        <v>0.12370281346768459</v>
      </c>
      <c r="N12" s="21">
        <v>0.1526284368540676</v>
      </c>
      <c r="O12" s="21">
        <v>5.3095125258982467E-2</v>
      </c>
      <c r="P12" s="21">
        <v>0.1260234170824448</v>
      </c>
      <c r="Q12" s="21">
        <v>6.2795735122651172E-2</v>
      </c>
      <c r="R12" s="21">
        <v>0.54773782693353545</v>
      </c>
      <c r="S12" s="21">
        <v>3.8314810451118363E-2</v>
      </c>
      <c r="T12" s="21">
        <v>0</v>
      </c>
      <c r="U12" s="21">
        <v>0.11452776348964699</v>
      </c>
      <c r="W12" s="21">
        <v>4.1861834668362179E-2</v>
      </c>
      <c r="X12" s="21">
        <v>0</v>
      </c>
      <c r="Y12" s="21">
        <v>0.1553872202245479</v>
      </c>
      <c r="Z12" s="21">
        <v>0</v>
      </c>
      <c r="AA12" s="21">
        <v>0.58062787228969515</v>
      </c>
      <c r="AB12" s="21">
        <v>1.8342526567892359E-2</v>
      </c>
      <c r="AC12" s="21">
        <v>6.2562336139760991E-2</v>
      </c>
      <c r="AD12" s="21">
        <v>4.0084972119024058E-2</v>
      </c>
      <c r="AE12" s="21">
        <v>0</v>
      </c>
      <c r="AG12" s="21">
        <v>9.2220814260942474E-2</v>
      </c>
      <c r="AH12" s="21">
        <v>0.1246010264678757</v>
      </c>
      <c r="AI12" s="21">
        <v>0.16375468937520191</v>
      </c>
      <c r="AJ12" s="21">
        <v>0.10142885003667899</v>
      </c>
      <c r="AK12" s="21">
        <v>9.9976170685027232E-2</v>
      </c>
      <c r="AL12" s="21">
        <v>0</v>
      </c>
      <c r="AM12" s="21">
        <v>0.127848750340147</v>
      </c>
    </row>
    <row r="13" spans="2:41" ht="19" customHeight="1" x14ac:dyDescent="0.2">
      <c r="B13" s="23" t="s">
        <v>159</v>
      </c>
      <c r="C13" s="21">
        <v>5.3233199343965087E-2</v>
      </c>
      <c r="D13" s="21">
        <v>2.866060244261457E-2</v>
      </c>
      <c r="E13" s="21">
        <v>4.5347053511141003E-2</v>
      </c>
      <c r="F13" s="21">
        <v>1.7148806774784722E-2</v>
      </c>
      <c r="G13" s="21">
        <v>4.6311429329357258E-2</v>
      </c>
      <c r="H13" s="21">
        <v>6.7845448887612639E-2</v>
      </c>
      <c r="I13" s="21">
        <v>9.0534099814417054E-2</v>
      </c>
      <c r="K13" s="21">
        <v>5.1613662698497452E-2</v>
      </c>
      <c r="L13" s="21">
        <v>4.9243857129248982E-2</v>
      </c>
      <c r="N13" s="21">
        <v>3.8692187690110749E-2</v>
      </c>
      <c r="O13" s="21">
        <v>6.2444719174768223E-2</v>
      </c>
      <c r="P13" s="21">
        <v>0.43434989315100159</v>
      </c>
      <c r="Q13" s="21">
        <v>6.2795735122651172E-2</v>
      </c>
      <c r="R13" s="21">
        <v>0</v>
      </c>
      <c r="S13" s="21">
        <v>5.1057620880372153E-3</v>
      </c>
      <c r="T13" s="21">
        <v>7.4689275744037331E-2</v>
      </c>
      <c r="U13" s="21">
        <v>0</v>
      </c>
      <c r="W13" s="21">
        <v>4.9710095248755623E-2</v>
      </c>
      <c r="X13" s="21">
        <v>1.495715775730872E-2</v>
      </c>
      <c r="Y13" s="21">
        <v>0.54288720639513344</v>
      </c>
      <c r="Z13" s="21">
        <v>0.13517245908861331</v>
      </c>
      <c r="AA13" s="21">
        <v>0</v>
      </c>
      <c r="AB13" s="21">
        <v>0</v>
      </c>
      <c r="AC13" s="21">
        <v>2.5240909241982881E-2</v>
      </c>
      <c r="AD13" s="21">
        <v>8.4545870122849281E-2</v>
      </c>
      <c r="AE13" s="21">
        <v>0</v>
      </c>
      <c r="AG13" s="21">
        <v>6.1136060701805751E-2</v>
      </c>
      <c r="AH13" s="21">
        <v>6.5556923542892415E-2</v>
      </c>
      <c r="AI13" s="21">
        <v>6.1292980045052778E-2</v>
      </c>
      <c r="AJ13" s="21">
        <v>6.9438448131563385E-2</v>
      </c>
      <c r="AK13" s="21">
        <v>1.556822287747653E-2</v>
      </c>
      <c r="AL13" s="21">
        <v>0</v>
      </c>
      <c r="AM13" s="21">
        <v>4.5760088393802099E-2</v>
      </c>
    </row>
    <row r="14" spans="2:41" ht="19" customHeight="1" x14ac:dyDescent="0.2">
      <c r="B14" s="23" t="s">
        <v>220</v>
      </c>
      <c r="C14" s="21">
        <v>2.4940967448439089E-2</v>
      </c>
      <c r="D14" s="21">
        <v>0</v>
      </c>
      <c r="E14" s="21">
        <v>1.141180897027063E-2</v>
      </c>
      <c r="F14" s="21">
        <v>4.6194901385497589E-2</v>
      </c>
      <c r="G14" s="21">
        <v>1.6271151384879948E-2</v>
      </c>
      <c r="H14" s="21">
        <v>4.0208660578038263E-2</v>
      </c>
      <c r="I14" s="21">
        <v>2.593304193319837E-2</v>
      </c>
      <c r="K14" s="21">
        <v>1.7378997421163511E-2</v>
      </c>
      <c r="L14" s="21">
        <v>2.8261448390558969E-2</v>
      </c>
      <c r="N14" s="21">
        <v>0</v>
      </c>
      <c r="O14" s="21">
        <v>1.7107136068386451E-2</v>
      </c>
      <c r="P14" s="21">
        <v>0</v>
      </c>
      <c r="Q14" s="21">
        <v>0.42824224302971042</v>
      </c>
      <c r="R14" s="21">
        <v>0</v>
      </c>
      <c r="S14" s="21">
        <v>2.9219702957426499E-2</v>
      </c>
      <c r="T14" s="21">
        <v>5.1615392405407211E-2</v>
      </c>
      <c r="U14" s="21">
        <v>0</v>
      </c>
      <c r="W14" s="21">
        <v>0</v>
      </c>
      <c r="X14" s="21">
        <v>1.082098563612025E-2</v>
      </c>
      <c r="Y14" s="21">
        <v>0</v>
      </c>
      <c r="Z14" s="21">
        <v>0.27816406872573768</v>
      </c>
      <c r="AA14" s="21">
        <v>1.3483391368990389E-2</v>
      </c>
      <c r="AB14" s="21">
        <v>1.0612131514223969E-2</v>
      </c>
      <c r="AC14" s="21">
        <v>0</v>
      </c>
      <c r="AD14" s="21">
        <v>0</v>
      </c>
      <c r="AE14" s="21">
        <v>0</v>
      </c>
      <c r="AG14" s="21">
        <v>2.5344863364061269E-2</v>
      </c>
      <c r="AH14" s="21">
        <v>1.510064315198739E-2</v>
      </c>
      <c r="AI14" s="21">
        <v>3.3230282548743981E-2</v>
      </c>
      <c r="AJ14" s="21">
        <v>1.376272501951171E-2</v>
      </c>
      <c r="AK14" s="21">
        <v>3.3295682844174487E-2</v>
      </c>
      <c r="AL14" s="21">
        <v>0</v>
      </c>
      <c r="AM14" s="21">
        <v>3.0913890897986601E-2</v>
      </c>
    </row>
    <row r="15" spans="2:41" ht="19" customHeight="1" x14ac:dyDescent="0.2">
      <c r="B15" s="23" t="s">
        <v>145</v>
      </c>
      <c r="C15" s="21">
        <v>0.19968267278788909</v>
      </c>
      <c r="D15" s="21">
        <v>0.20158989238655209</v>
      </c>
      <c r="E15" s="21">
        <v>0.15957344630619791</v>
      </c>
      <c r="F15" s="21">
        <v>0.18014494107026849</v>
      </c>
      <c r="G15" s="21">
        <v>0.2356868133703818</v>
      </c>
      <c r="H15" s="21">
        <v>0.20978819781973221</v>
      </c>
      <c r="I15" s="21">
        <v>0.21120623527001761</v>
      </c>
      <c r="K15" s="21">
        <v>0.1677736289956053</v>
      </c>
      <c r="L15" s="21">
        <v>0.23163788221138321</v>
      </c>
      <c r="N15" s="21">
        <v>0.1794873696404985</v>
      </c>
      <c r="O15" s="21">
        <v>0.1621877980762407</v>
      </c>
      <c r="P15" s="21">
        <v>0.20893598024695029</v>
      </c>
      <c r="Q15" s="21">
        <v>0</v>
      </c>
      <c r="R15" s="21">
        <v>0.17764895925731861</v>
      </c>
      <c r="S15" s="21">
        <v>5.6715279227434801E-2</v>
      </c>
      <c r="T15" s="21">
        <v>0.68163666845090698</v>
      </c>
      <c r="U15" s="21">
        <v>0.46352607310870553</v>
      </c>
      <c r="W15" s="21">
        <v>0.14958426686317061</v>
      </c>
      <c r="X15" s="21">
        <v>9.3034540784394409E-2</v>
      </c>
      <c r="Y15" s="21">
        <v>0.1753397416458384</v>
      </c>
      <c r="Z15" s="21">
        <v>0</v>
      </c>
      <c r="AA15" s="21">
        <v>0.15813118390401651</v>
      </c>
      <c r="AB15" s="21">
        <v>6.630819871957308E-2</v>
      </c>
      <c r="AC15" s="21">
        <v>0.55503923310839309</v>
      </c>
      <c r="AD15" s="21">
        <v>0.62142857025350184</v>
      </c>
      <c r="AE15" s="21">
        <v>0.74516493414848028</v>
      </c>
      <c r="AG15" s="21">
        <v>0.12216855801747489</v>
      </c>
      <c r="AH15" s="21">
        <v>0.19148013922984861</v>
      </c>
      <c r="AI15" s="21">
        <v>0.1677683536752744</v>
      </c>
      <c r="AJ15" s="21">
        <v>0.2059599440447987</v>
      </c>
      <c r="AK15" s="21">
        <v>0.2494153771815299</v>
      </c>
      <c r="AL15" s="21">
        <v>0</v>
      </c>
      <c r="AM15" s="21">
        <v>0.38588202999240262</v>
      </c>
    </row>
    <row r="17" spans="2:2" x14ac:dyDescent="0.2">
      <c r="B17" t="s">
        <v>267</v>
      </c>
    </row>
    <row r="18" spans="2:2" x14ac:dyDescent="0.2">
      <c r="B18" t="s">
        <v>11</v>
      </c>
    </row>
    <row r="20" spans="2:2" x14ac:dyDescent="0.2">
      <c r="B20"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O20"/>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148</v>
      </c>
      <c r="C9" s="21">
        <v>0.11984546948264339</v>
      </c>
      <c r="D9" s="21">
        <v>0.1545710025976709</v>
      </c>
      <c r="E9" s="21">
        <v>0.1265841888147253</v>
      </c>
      <c r="F9" s="21">
        <v>9.9113639984998531E-2</v>
      </c>
      <c r="G9" s="21">
        <v>7.5108506357879398E-2</v>
      </c>
      <c r="H9" s="21">
        <v>5.9253412963015423E-2</v>
      </c>
      <c r="I9" s="21">
        <v>0.18418020674350569</v>
      </c>
      <c r="K9" s="21">
        <v>0.13431549611166649</v>
      </c>
      <c r="L9" s="21">
        <v>0.1074736949904167</v>
      </c>
      <c r="N9" s="21">
        <v>0.1356859491166981</v>
      </c>
      <c r="O9" s="21">
        <v>0.28085893680781759</v>
      </c>
      <c r="P9" s="21">
        <v>4.453926870083879E-2</v>
      </c>
      <c r="Q9" s="21">
        <v>0.14242257625128901</v>
      </c>
      <c r="R9" s="21">
        <v>4.9732646820075783E-2</v>
      </c>
      <c r="S9" s="21">
        <v>6.219440449117293E-2</v>
      </c>
      <c r="T9" s="21">
        <v>0</v>
      </c>
      <c r="U9" s="21">
        <v>5.9976630101332203E-2</v>
      </c>
      <c r="W9" s="21">
        <v>6.7429041204113749E-2</v>
      </c>
      <c r="X9" s="21">
        <v>0.34488991630306931</v>
      </c>
      <c r="Y9" s="21">
        <v>0</v>
      </c>
      <c r="Z9" s="21">
        <v>0.16466394088772901</v>
      </c>
      <c r="AA9" s="21">
        <v>3.075191586631883E-2</v>
      </c>
      <c r="AB9" s="21">
        <v>6.591518978017076E-2</v>
      </c>
      <c r="AC9" s="21">
        <v>0.18789013145607281</v>
      </c>
      <c r="AD9" s="21">
        <v>0</v>
      </c>
      <c r="AE9" s="21">
        <v>0</v>
      </c>
      <c r="AG9" s="21">
        <v>4.6611225099365702E-2</v>
      </c>
      <c r="AH9" s="21">
        <v>0.17838678885460879</v>
      </c>
      <c r="AI9" s="21">
        <v>0.12204195111460781</v>
      </c>
      <c r="AJ9" s="21">
        <v>0.13273563603459779</v>
      </c>
      <c r="AK9" s="21">
        <v>0.11452325222026601</v>
      </c>
      <c r="AL9" s="21">
        <v>0.7769632331763795</v>
      </c>
      <c r="AM9" s="21">
        <v>3.0496545912312319E-2</v>
      </c>
    </row>
    <row r="10" spans="2:41" ht="19" customHeight="1" x14ac:dyDescent="0.2">
      <c r="B10" s="23" t="s">
        <v>39</v>
      </c>
      <c r="C10" s="21">
        <v>0.16693124873482679</v>
      </c>
      <c r="D10" s="21">
        <v>0.19968091050173609</v>
      </c>
      <c r="E10" s="21">
        <v>0.29387002999926631</v>
      </c>
      <c r="F10" s="21">
        <v>0.18635385271954649</v>
      </c>
      <c r="G10" s="21">
        <v>0.181168639432844</v>
      </c>
      <c r="H10" s="21">
        <v>0.13251054737619369</v>
      </c>
      <c r="I10" s="21">
        <v>6.1866435760374427E-2</v>
      </c>
      <c r="K10" s="21">
        <v>0.1847980736942631</v>
      </c>
      <c r="L10" s="21">
        <v>0.15184612936996539</v>
      </c>
      <c r="N10" s="21">
        <v>7.3720422029057986E-2</v>
      </c>
      <c r="O10" s="21">
        <v>7.2624887391617279E-2</v>
      </c>
      <c r="P10" s="21">
        <v>2.9744743053776099E-2</v>
      </c>
      <c r="Q10" s="21">
        <v>0</v>
      </c>
      <c r="R10" s="21">
        <v>6.788356173835644E-2</v>
      </c>
      <c r="S10" s="21">
        <v>0.41854841105449248</v>
      </c>
      <c r="T10" s="21">
        <v>4.7151908541508733E-2</v>
      </c>
      <c r="U10" s="21">
        <v>8.3365992623692806E-2</v>
      </c>
      <c r="W10" s="21">
        <v>0</v>
      </c>
      <c r="X10" s="21">
        <v>2.517732162658223E-2</v>
      </c>
      <c r="Y10" s="21">
        <v>0.12638583173448051</v>
      </c>
      <c r="Z10" s="21">
        <v>0.19934930909266749</v>
      </c>
      <c r="AA10" s="21">
        <v>8.5104773214045679E-2</v>
      </c>
      <c r="AB10" s="21">
        <v>0.47732718181628953</v>
      </c>
      <c r="AC10" s="21">
        <v>2.257814082173527E-2</v>
      </c>
      <c r="AD10" s="21">
        <v>1.5808569298311901E-2</v>
      </c>
      <c r="AE10" s="21">
        <v>0</v>
      </c>
      <c r="AG10" s="21">
        <v>0.2278932944443921</v>
      </c>
      <c r="AH10" s="21">
        <v>0.1985411761720044</v>
      </c>
      <c r="AI10" s="21">
        <v>0.1180753627363588</v>
      </c>
      <c r="AJ10" s="21">
        <v>0.1666206463780299</v>
      </c>
      <c r="AK10" s="21">
        <v>0.16526381449494659</v>
      </c>
      <c r="AL10" s="21">
        <v>0</v>
      </c>
      <c r="AM10" s="21">
        <v>9.5335499268825716E-2</v>
      </c>
    </row>
    <row r="11" spans="2:41" ht="19" customHeight="1" x14ac:dyDescent="0.2">
      <c r="B11" s="23" t="s">
        <v>219</v>
      </c>
      <c r="C11" s="21">
        <v>6.7837080384003323E-2</v>
      </c>
      <c r="D11" s="21">
        <v>8.8468321633409161E-2</v>
      </c>
      <c r="E11" s="21">
        <v>2.8330301774557871E-2</v>
      </c>
      <c r="F11" s="21">
        <v>7.4759728295376637E-2</v>
      </c>
      <c r="G11" s="21">
        <v>9.4467879388187445E-2</v>
      </c>
      <c r="H11" s="21">
        <v>3.9473245771833983E-2</v>
      </c>
      <c r="I11" s="21">
        <v>8.3554495927755587E-2</v>
      </c>
      <c r="K11" s="21">
        <v>6.8473513434592168E-2</v>
      </c>
      <c r="L11" s="21">
        <v>6.7923118869119128E-2</v>
      </c>
      <c r="N11" s="21">
        <v>0.34176213403255429</v>
      </c>
      <c r="O11" s="21">
        <v>5.3534470264804249E-2</v>
      </c>
      <c r="P11" s="21">
        <v>9.4602037072647485E-2</v>
      </c>
      <c r="Q11" s="21">
        <v>0.13387172280540599</v>
      </c>
      <c r="R11" s="21">
        <v>1.4564878738734089E-2</v>
      </c>
      <c r="S11" s="21">
        <v>6.7570392182639584E-3</v>
      </c>
      <c r="T11" s="21">
        <v>0.23054766145687119</v>
      </c>
      <c r="U11" s="21">
        <v>9.8415942779837076E-3</v>
      </c>
      <c r="W11" s="21">
        <v>0.4887616101153508</v>
      </c>
      <c r="X11" s="21">
        <v>3.8177070221519969E-2</v>
      </c>
      <c r="Y11" s="21">
        <v>3.4117134557642613E-2</v>
      </c>
      <c r="Z11" s="21">
        <v>2.325772632924037E-2</v>
      </c>
      <c r="AA11" s="21">
        <v>3.8479702808935583E-2</v>
      </c>
      <c r="AB11" s="21">
        <v>2.042925577641545E-2</v>
      </c>
      <c r="AC11" s="21">
        <v>0</v>
      </c>
      <c r="AD11" s="21">
        <v>0.10843408599783989</v>
      </c>
      <c r="AE11" s="21">
        <v>8.2352348002887502E-2</v>
      </c>
      <c r="AG11" s="21">
        <v>5.3170008924009277E-2</v>
      </c>
      <c r="AH11" s="21">
        <v>5.8350470469934357E-2</v>
      </c>
      <c r="AI11" s="21">
        <v>5.6663351784030348E-2</v>
      </c>
      <c r="AJ11" s="21">
        <v>0.21780739957793741</v>
      </c>
      <c r="AK11" s="21">
        <v>1.332939573419468E-2</v>
      </c>
      <c r="AL11" s="21">
        <v>0</v>
      </c>
      <c r="AM11" s="21">
        <v>1.793047948367317E-2</v>
      </c>
    </row>
    <row r="12" spans="2:41" ht="19" customHeight="1" x14ac:dyDescent="0.2">
      <c r="B12" s="23" t="s">
        <v>160</v>
      </c>
      <c r="C12" s="21">
        <v>0.10500109061159831</v>
      </c>
      <c r="D12" s="21">
        <v>0.1784162282311173</v>
      </c>
      <c r="E12" s="21">
        <v>0.1318547393878749</v>
      </c>
      <c r="F12" s="21">
        <v>0.1149319811866593</v>
      </c>
      <c r="G12" s="21">
        <v>9.1397732590939251E-2</v>
      </c>
      <c r="H12" s="21">
        <v>9.797982869665714E-2</v>
      </c>
      <c r="I12" s="21">
        <v>5.8867450767697622E-2</v>
      </c>
      <c r="K12" s="21">
        <v>0.1187468402055871</v>
      </c>
      <c r="L12" s="21">
        <v>9.3159471494840482E-2</v>
      </c>
      <c r="N12" s="21">
        <v>0.16574308096124921</v>
      </c>
      <c r="O12" s="21">
        <v>6.7311063799204429E-2</v>
      </c>
      <c r="P12" s="21">
        <v>0.156244663725887</v>
      </c>
      <c r="Q12" s="21">
        <v>0.1615917351081885</v>
      </c>
      <c r="R12" s="21">
        <v>0.3551154330505249</v>
      </c>
      <c r="S12" s="21">
        <v>4.986805863735537E-2</v>
      </c>
      <c r="T12" s="21">
        <v>5.1615392405407211E-2</v>
      </c>
      <c r="U12" s="21">
        <v>5.0342484086706177E-2</v>
      </c>
      <c r="W12" s="21">
        <v>6.9146093991020979E-2</v>
      </c>
      <c r="X12" s="21">
        <v>4.9984952164701092E-2</v>
      </c>
      <c r="Y12" s="21">
        <v>0.1553872202245479</v>
      </c>
      <c r="Z12" s="21">
        <v>6.9921382092797468E-2</v>
      </c>
      <c r="AA12" s="21">
        <v>0.38328563204481347</v>
      </c>
      <c r="AB12" s="21">
        <v>1.7973040996318149E-2</v>
      </c>
      <c r="AC12" s="21">
        <v>6.2562336139760991E-2</v>
      </c>
      <c r="AD12" s="21">
        <v>2.427640282071215E-2</v>
      </c>
      <c r="AE12" s="21">
        <v>0.157530609980993</v>
      </c>
      <c r="AG12" s="21">
        <v>6.9777254923802517E-2</v>
      </c>
      <c r="AH12" s="21">
        <v>8.797426413713913E-2</v>
      </c>
      <c r="AI12" s="21">
        <v>0.1774162082565067</v>
      </c>
      <c r="AJ12" s="21">
        <v>0.101987084844382</v>
      </c>
      <c r="AK12" s="21">
        <v>8.9084546210379381E-2</v>
      </c>
      <c r="AL12" s="21">
        <v>0</v>
      </c>
      <c r="AM12" s="21">
        <v>7.4930436005057791E-2</v>
      </c>
    </row>
    <row r="13" spans="2:41" ht="19" customHeight="1" x14ac:dyDescent="0.2">
      <c r="B13" s="23" t="s">
        <v>159</v>
      </c>
      <c r="C13" s="21">
        <v>3.7922306857850023E-2</v>
      </c>
      <c r="D13" s="21">
        <v>2.866060244261457E-2</v>
      </c>
      <c r="E13" s="21">
        <v>2.8428560706853751E-2</v>
      </c>
      <c r="F13" s="21">
        <v>2.1346508466980621E-2</v>
      </c>
      <c r="G13" s="21">
        <v>2.8286247178952759E-2</v>
      </c>
      <c r="H13" s="21">
        <v>4.4537920046986819E-2</v>
      </c>
      <c r="I13" s="21">
        <v>6.2557648543824021E-2</v>
      </c>
      <c r="K13" s="21">
        <v>3.785964870648794E-2</v>
      </c>
      <c r="L13" s="21">
        <v>3.2317749479335203E-2</v>
      </c>
      <c r="N13" s="21">
        <v>0</v>
      </c>
      <c r="O13" s="21">
        <v>3.5733251597391463E-2</v>
      </c>
      <c r="P13" s="21">
        <v>0.232532534455449</v>
      </c>
      <c r="Q13" s="21">
        <v>6.2795735122651172E-2</v>
      </c>
      <c r="R13" s="21">
        <v>4.0097375550572002E-2</v>
      </c>
      <c r="S13" s="21">
        <v>0</v>
      </c>
      <c r="T13" s="21">
        <v>7.4689275744037331E-2</v>
      </c>
      <c r="U13" s="21">
        <v>3.6752146743078661E-2</v>
      </c>
      <c r="W13" s="21">
        <v>4.2496131723907198E-2</v>
      </c>
      <c r="X13" s="21">
        <v>6.5589562194627013E-2</v>
      </c>
      <c r="Y13" s="21">
        <v>0.27727226238551611</v>
      </c>
      <c r="Z13" s="21">
        <v>0</v>
      </c>
      <c r="AA13" s="21">
        <v>6.4394124789647926E-3</v>
      </c>
      <c r="AB13" s="21">
        <v>5.6914482368388732E-3</v>
      </c>
      <c r="AC13" s="21">
        <v>2.5240909241982881E-2</v>
      </c>
      <c r="AD13" s="21">
        <v>3.512880285996909E-2</v>
      </c>
      <c r="AE13" s="21">
        <v>0</v>
      </c>
      <c r="AG13" s="21">
        <v>3.8830440598085297E-2</v>
      </c>
      <c r="AH13" s="21">
        <v>6.5165164789018912E-3</v>
      </c>
      <c r="AI13" s="21">
        <v>9.5938800475530314E-2</v>
      </c>
      <c r="AJ13" s="21">
        <v>1.089370305094536E-2</v>
      </c>
      <c r="AK13" s="21">
        <v>0</v>
      </c>
      <c r="AL13" s="21">
        <v>0.2230367668236205</v>
      </c>
      <c r="AM13" s="21">
        <v>9.2807250767724142E-2</v>
      </c>
    </row>
    <row r="14" spans="2:41" ht="19" customHeight="1" x14ac:dyDescent="0.2">
      <c r="B14" s="23" t="s">
        <v>220</v>
      </c>
      <c r="C14" s="21">
        <v>0.2097224501345091</v>
      </c>
      <c r="D14" s="21">
        <v>0.23708136384030881</v>
      </c>
      <c r="E14" s="21">
        <v>0.14112927900693831</v>
      </c>
      <c r="F14" s="21">
        <v>0.25605959020947472</v>
      </c>
      <c r="G14" s="21">
        <v>0.2804485321770892</v>
      </c>
      <c r="H14" s="21">
        <v>0.31804527629108509</v>
      </c>
      <c r="I14" s="21">
        <v>9.3494734006290506E-2</v>
      </c>
      <c r="K14" s="21">
        <v>0.18064416192690269</v>
      </c>
      <c r="L14" s="21">
        <v>0.23509535627077979</v>
      </c>
      <c r="N14" s="21">
        <v>0</v>
      </c>
      <c r="O14" s="21">
        <v>0.19995665484636191</v>
      </c>
      <c r="P14" s="21">
        <v>0.16268144599969339</v>
      </c>
      <c r="Q14" s="21">
        <v>0.49931823071246512</v>
      </c>
      <c r="R14" s="21">
        <v>0.142546307443948</v>
      </c>
      <c r="S14" s="21">
        <v>0.26051083084494647</v>
      </c>
      <c r="T14" s="21">
        <v>6.5105735052475383E-2</v>
      </c>
      <c r="U14" s="21">
        <v>0.31819189706849621</v>
      </c>
      <c r="W14" s="21">
        <v>6.9617314197224806E-2</v>
      </c>
      <c r="X14" s="21">
        <v>0.23870884781040019</v>
      </c>
      <c r="Y14" s="21">
        <v>0.16728601955223379</v>
      </c>
      <c r="Z14" s="21">
        <v>0.50372711045907947</v>
      </c>
      <c r="AA14" s="21">
        <v>0.16781719507503759</v>
      </c>
      <c r="AB14" s="21">
        <v>0.21537548474503579</v>
      </c>
      <c r="AC14" s="21">
        <v>0.13819224639567959</v>
      </c>
      <c r="AD14" s="21">
        <v>0.25102956849708152</v>
      </c>
      <c r="AE14" s="21">
        <v>0</v>
      </c>
      <c r="AG14" s="21">
        <v>0.29061507450096152</v>
      </c>
      <c r="AH14" s="21">
        <v>0.16096156483457971</v>
      </c>
      <c r="AI14" s="21">
        <v>0.1939674688322198</v>
      </c>
      <c r="AJ14" s="21">
        <v>0.15029565482102189</v>
      </c>
      <c r="AK14" s="21">
        <v>0.25806232520512401</v>
      </c>
      <c r="AL14" s="21">
        <v>0</v>
      </c>
      <c r="AM14" s="21">
        <v>0.22487715128810501</v>
      </c>
    </row>
    <row r="15" spans="2:41" ht="19" customHeight="1" x14ac:dyDescent="0.2">
      <c r="B15" s="23" t="s">
        <v>145</v>
      </c>
      <c r="C15" s="21">
        <v>0.29274035379456897</v>
      </c>
      <c r="D15" s="21">
        <v>0.1131215707531429</v>
      </c>
      <c r="E15" s="21">
        <v>0.24980290030978389</v>
      </c>
      <c r="F15" s="21">
        <v>0.24743469913696359</v>
      </c>
      <c r="G15" s="21">
        <v>0.24912246287410811</v>
      </c>
      <c r="H15" s="21">
        <v>0.30819976885422801</v>
      </c>
      <c r="I15" s="21">
        <v>0.45547902825055198</v>
      </c>
      <c r="K15" s="21">
        <v>0.27516226592050042</v>
      </c>
      <c r="L15" s="21">
        <v>0.31218447952554318</v>
      </c>
      <c r="N15" s="21">
        <v>0.28308841386044042</v>
      </c>
      <c r="O15" s="21">
        <v>0.28998073529280299</v>
      </c>
      <c r="P15" s="21">
        <v>0.27965530699170821</v>
      </c>
      <c r="Q15" s="21">
        <v>0</v>
      </c>
      <c r="R15" s="21">
        <v>0.3300597966577889</v>
      </c>
      <c r="S15" s="21">
        <v>0.2021212557537686</v>
      </c>
      <c r="T15" s="21">
        <v>0.53089002679970032</v>
      </c>
      <c r="U15" s="21">
        <v>0.44152925509871033</v>
      </c>
      <c r="W15" s="21">
        <v>0.26254980876838258</v>
      </c>
      <c r="X15" s="21">
        <v>0.23747232967910009</v>
      </c>
      <c r="Y15" s="21">
        <v>0.23955153154557929</v>
      </c>
      <c r="Z15" s="21">
        <v>3.9080531138486113E-2</v>
      </c>
      <c r="AA15" s="21">
        <v>0.28812136851188391</v>
      </c>
      <c r="AB15" s="21">
        <v>0.19728839864893161</v>
      </c>
      <c r="AC15" s="21">
        <v>0.56353623594476843</v>
      </c>
      <c r="AD15" s="21">
        <v>0.56532257052608559</v>
      </c>
      <c r="AE15" s="21">
        <v>0.76011704201611963</v>
      </c>
      <c r="AG15" s="21">
        <v>0.27310270150938348</v>
      </c>
      <c r="AH15" s="21">
        <v>0.30926921905283139</v>
      </c>
      <c r="AI15" s="21">
        <v>0.23589685680074621</v>
      </c>
      <c r="AJ15" s="21">
        <v>0.21965987529308559</v>
      </c>
      <c r="AK15" s="21">
        <v>0.35973666613508909</v>
      </c>
      <c r="AL15" s="21">
        <v>0</v>
      </c>
      <c r="AM15" s="21">
        <v>0.46362263727430181</v>
      </c>
    </row>
    <row r="17" spans="2:2" x14ac:dyDescent="0.2">
      <c r="B17" t="s">
        <v>267</v>
      </c>
    </row>
    <row r="18" spans="2:2" x14ac:dyDescent="0.2">
      <c r="B18" t="s">
        <v>11</v>
      </c>
    </row>
    <row r="20" spans="2:2" x14ac:dyDescent="0.2">
      <c r="B20"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O20"/>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148</v>
      </c>
      <c r="C9" s="21">
        <v>0.22386694711639821</v>
      </c>
      <c r="D9" s="21">
        <v>0.25299796890886223</v>
      </c>
      <c r="E9" s="21">
        <v>0.11538684611272219</v>
      </c>
      <c r="F9" s="21">
        <v>0.19737305402517319</v>
      </c>
      <c r="G9" s="21">
        <v>0.14691645084225419</v>
      </c>
      <c r="H9" s="21">
        <v>0.16060485041654959</v>
      </c>
      <c r="I9" s="21">
        <v>0.39953679572710521</v>
      </c>
      <c r="K9" s="21">
        <v>0.23006677735363729</v>
      </c>
      <c r="L9" s="21">
        <v>0.2203037910639854</v>
      </c>
      <c r="N9" s="21">
        <v>5.5528470334993682E-2</v>
      </c>
      <c r="O9" s="21">
        <v>0.55453543032697061</v>
      </c>
      <c r="P9" s="21">
        <v>0.1060026635381856</v>
      </c>
      <c r="Q9" s="21">
        <v>7.1075987682754874E-2</v>
      </c>
      <c r="R9" s="21">
        <v>9.2219653754473482E-2</v>
      </c>
      <c r="S9" s="21">
        <v>0.1155851263395864</v>
      </c>
      <c r="T9" s="21">
        <v>0</v>
      </c>
      <c r="U9" s="21">
        <v>0.2071184238783495</v>
      </c>
      <c r="W9" s="21">
        <v>8.4357966392269376E-2</v>
      </c>
      <c r="X9" s="21">
        <v>0.72518561191686359</v>
      </c>
      <c r="Y9" s="21">
        <v>2.9029888518714009E-2</v>
      </c>
      <c r="Z9" s="21">
        <v>0.1119147327593729</v>
      </c>
      <c r="AA9" s="21">
        <v>1.9797130347470531E-2</v>
      </c>
      <c r="AB9" s="21">
        <v>0.1099250442469395</v>
      </c>
      <c r="AC9" s="21">
        <v>0.32592998093952669</v>
      </c>
      <c r="AD9" s="21">
        <v>0.11626800642379501</v>
      </c>
      <c r="AE9" s="21">
        <v>0</v>
      </c>
      <c r="AG9" s="21">
        <v>0.1985667476757178</v>
      </c>
      <c r="AH9" s="21">
        <v>0.25194037341279402</v>
      </c>
      <c r="AI9" s="21">
        <v>0.23028020412099859</v>
      </c>
      <c r="AJ9" s="21">
        <v>0.18955234873390489</v>
      </c>
      <c r="AK9" s="21">
        <v>0.20889680540894759</v>
      </c>
      <c r="AL9" s="21">
        <v>0.7769632331763795</v>
      </c>
      <c r="AM9" s="21">
        <v>0.23450959029334881</v>
      </c>
    </row>
    <row r="10" spans="2:41" ht="19" customHeight="1" x14ac:dyDescent="0.2">
      <c r="B10" s="23" t="s">
        <v>39</v>
      </c>
      <c r="C10" s="21">
        <v>0.21113089711080141</v>
      </c>
      <c r="D10" s="21">
        <v>0.1143435713797445</v>
      </c>
      <c r="E10" s="21">
        <v>0.30561543049262918</v>
      </c>
      <c r="F10" s="21">
        <v>0.30569417746027272</v>
      </c>
      <c r="G10" s="21">
        <v>0.27476348602750211</v>
      </c>
      <c r="H10" s="21">
        <v>0.2131665125908038</v>
      </c>
      <c r="I10" s="21">
        <v>7.7527607810524105E-2</v>
      </c>
      <c r="K10" s="21">
        <v>0.24429459904806039</v>
      </c>
      <c r="L10" s="21">
        <v>0.1821361448004345</v>
      </c>
      <c r="N10" s="21">
        <v>0</v>
      </c>
      <c r="O10" s="21">
        <v>0.1174188040960267</v>
      </c>
      <c r="P10" s="21">
        <v>0</v>
      </c>
      <c r="Q10" s="21">
        <v>0</v>
      </c>
      <c r="R10" s="21">
        <v>4.2495665466405597E-2</v>
      </c>
      <c r="S10" s="21">
        <v>0.57961681546233401</v>
      </c>
      <c r="T10" s="21">
        <v>7.1835228726293818E-2</v>
      </c>
      <c r="U10" s="21">
        <v>6.4031577091288761E-2</v>
      </c>
      <c r="W10" s="21">
        <v>0</v>
      </c>
      <c r="X10" s="21">
        <v>8.4849605598085173E-2</v>
      </c>
      <c r="Y10" s="21">
        <v>0</v>
      </c>
      <c r="Z10" s="21">
        <v>0.13757462165058629</v>
      </c>
      <c r="AA10" s="21">
        <v>4.4052107174898547E-2</v>
      </c>
      <c r="AB10" s="21">
        <v>0.63730732756868202</v>
      </c>
      <c r="AC10" s="21">
        <v>4.2680694388986432E-2</v>
      </c>
      <c r="AD10" s="21">
        <v>4.8524321762236818E-2</v>
      </c>
      <c r="AE10" s="21">
        <v>0.157530609980993</v>
      </c>
      <c r="AG10" s="21">
        <v>0.31698909596907482</v>
      </c>
      <c r="AH10" s="21">
        <v>0.2052262432393985</v>
      </c>
      <c r="AI10" s="21">
        <v>0.16767408372575821</v>
      </c>
      <c r="AJ10" s="21">
        <v>0.2080993682646351</v>
      </c>
      <c r="AK10" s="21">
        <v>0.220265893171848</v>
      </c>
      <c r="AL10" s="21">
        <v>0</v>
      </c>
      <c r="AM10" s="21">
        <v>0.1107593141752129</v>
      </c>
    </row>
    <row r="11" spans="2:41" ht="19" customHeight="1" x14ac:dyDescent="0.2">
      <c r="B11" s="23" t="s">
        <v>219</v>
      </c>
      <c r="C11" s="21">
        <v>9.5575866324563857E-2</v>
      </c>
      <c r="D11" s="21">
        <v>0.15139839490317891</v>
      </c>
      <c r="E11" s="21">
        <v>5.9549564074897851E-2</v>
      </c>
      <c r="F11" s="21">
        <v>7.5351352759044407E-2</v>
      </c>
      <c r="G11" s="21">
        <v>9.4467879388187445E-2</v>
      </c>
      <c r="H11" s="21">
        <v>0.1070174956278563</v>
      </c>
      <c r="I11" s="21">
        <v>0.1032394359146081</v>
      </c>
      <c r="K11" s="21">
        <v>8.2865599739865126E-2</v>
      </c>
      <c r="L11" s="21">
        <v>0.1024207258757469</v>
      </c>
      <c r="N11" s="21">
        <v>0.46465754261105641</v>
      </c>
      <c r="O11" s="21">
        <v>4.7805356674581037E-2</v>
      </c>
      <c r="P11" s="21">
        <v>0.1735277365921612</v>
      </c>
      <c r="Q11" s="21">
        <v>0.20521831137394009</v>
      </c>
      <c r="R11" s="21">
        <v>6.1225286963138913E-2</v>
      </c>
      <c r="S11" s="21">
        <v>1.349450360017952E-2</v>
      </c>
      <c r="T11" s="21">
        <v>0.12630466814944449</v>
      </c>
      <c r="U11" s="21">
        <v>7.1838011820935757E-2</v>
      </c>
      <c r="W11" s="21">
        <v>0.6928305035996678</v>
      </c>
      <c r="X11" s="21">
        <v>3.3175224071050231E-2</v>
      </c>
      <c r="Y11" s="21">
        <v>0.16050296629212299</v>
      </c>
      <c r="Z11" s="21">
        <v>0.189350766626461</v>
      </c>
      <c r="AA11" s="21">
        <v>4.2663592421339221E-2</v>
      </c>
      <c r="AB11" s="21">
        <v>2.2308309556951369E-2</v>
      </c>
      <c r="AC11" s="21">
        <v>2.7133556047965121E-2</v>
      </c>
      <c r="AD11" s="21">
        <v>3.512880285996909E-2</v>
      </c>
      <c r="AE11" s="21">
        <v>8.2352348002887502E-2</v>
      </c>
      <c r="AG11" s="21">
        <v>0.1163079938587115</v>
      </c>
      <c r="AH11" s="21">
        <v>5.6681429272643732E-2</v>
      </c>
      <c r="AI11" s="21">
        <v>9.7179687078423435E-2</v>
      </c>
      <c r="AJ11" s="21">
        <v>0.191342578080997</v>
      </c>
      <c r="AK11" s="21">
        <v>2.0235007479242489E-2</v>
      </c>
      <c r="AL11" s="21">
        <v>0.2230367668236205</v>
      </c>
      <c r="AM11" s="21">
        <v>0.16167336924219061</v>
      </c>
    </row>
    <row r="12" spans="2:41" ht="19" customHeight="1" x14ac:dyDescent="0.2">
      <c r="B12" s="23" t="s">
        <v>160</v>
      </c>
      <c r="C12" s="21">
        <v>0.1392552779708541</v>
      </c>
      <c r="D12" s="21">
        <v>5.1482595113135937E-2</v>
      </c>
      <c r="E12" s="21">
        <v>0.2075993229247409</v>
      </c>
      <c r="F12" s="21">
        <v>0.16881041231698901</v>
      </c>
      <c r="G12" s="21">
        <v>0.1190456164635541</v>
      </c>
      <c r="H12" s="21">
        <v>0.1117859105241121</v>
      </c>
      <c r="I12" s="21">
        <v>0.1411424268465423</v>
      </c>
      <c r="K12" s="21">
        <v>0.17334379278658621</v>
      </c>
      <c r="L12" s="21">
        <v>0.10866871235188449</v>
      </c>
      <c r="N12" s="21">
        <v>0.18216774319647469</v>
      </c>
      <c r="O12" s="21">
        <v>7.5091954032547939E-2</v>
      </c>
      <c r="P12" s="21">
        <v>0.14914816828436001</v>
      </c>
      <c r="Q12" s="21">
        <v>0.29546345791359452</v>
      </c>
      <c r="R12" s="21">
        <v>0.57858598895421975</v>
      </c>
      <c r="S12" s="21">
        <v>3.7734220520399368E-2</v>
      </c>
      <c r="T12" s="21">
        <v>0</v>
      </c>
      <c r="U12" s="21">
        <v>0.12802432373498229</v>
      </c>
      <c r="W12" s="21">
        <v>5.3491818889227022E-2</v>
      </c>
      <c r="X12" s="21">
        <v>2.3725078760409891E-2</v>
      </c>
      <c r="Y12" s="21">
        <v>9.1363903727278775E-2</v>
      </c>
      <c r="Z12" s="21">
        <v>5.984891083562939E-2</v>
      </c>
      <c r="AA12" s="21">
        <v>0.6598210726839433</v>
      </c>
      <c r="AB12" s="21">
        <v>7.3335002610083562E-3</v>
      </c>
      <c r="AC12" s="21">
        <v>6.2562336139760991E-2</v>
      </c>
      <c r="AD12" s="21">
        <v>8.8413847611393426E-2</v>
      </c>
      <c r="AE12" s="21">
        <v>0</v>
      </c>
      <c r="AG12" s="21">
        <v>9.459620440797703E-2</v>
      </c>
      <c r="AH12" s="21">
        <v>0.1511132821587409</v>
      </c>
      <c r="AI12" s="21">
        <v>0.17945965274167541</v>
      </c>
      <c r="AJ12" s="21">
        <v>0.101987084844382</v>
      </c>
      <c r="AK12" s="21">
        <v>0.1612854405222908</v>
      </c>
      <c r="AL12" s="21">
        <v>0</v>
      </c>
      <c r="AM12" s="21">
        <v>0.1124249354337598</v>
      </c>
    </row>
    <row r="13" spans="2:41" ht="19" customHeight="1" x14ac:dyDescent="0.2">
      <c r="B13" s="23" t="s">
        <v>159</v>
      </c>
      <c r="C13" s="21">
        <v>4.4940671618971952E-2</v>
      </c>
      <c r="D13" s="21">
        <v>8.8468321633409161E-2</v>
      </c>
      <c r="E13" s="21">
        <v>4.5461671610436183E-2</v>
      </c>
      <c r="F13" s="21">
        <v>2.6977146476752669E-2</v>
      </c>
      <c r="G13" s="21">
        <v>7.3656557463758127E-2</v>
      </c>
      <c r="H13" s="21">
        <v>4.3971529738270287E-2</v>
      </c>
      <c r="I13" s="21">
        <v>1.9684939986852518E-2</v>
      </c>
      <c r="K13" s="21">
        <v>3.6172612062613699E-2</v>
      </c>
      <c r="L13" s="21">
        <v>5.3621411487615379E-2</v>
      </c>
      <c r="N13" s="21">
        <v>0</v>
      </c>
      <c r="O13" s="21">
        <v>4.5965862714237873E-2</v>
      </c>
      <c r="P13" s="21">
        <v>0.18958259559987811</v>
      </c>
      <c r="Q13" s="21">
        <v>0</v>
      </c>
      <c r="R13" s="21">
        <v>0</v>
      </c>
      <c r="S13" s="21">
        <v>2.8118985214889401E-2</v>
      </c>
      <c r="T13" s="21">
        <v>0.23054766145687119</v>
      </c>
      <c r="U13" s="21">
        <v>2.490983939745197E-2</v>
      </c>
      <c r="W13" s="21">
        <v>0</v>
      </c>
      <c r="X13" s="21">
        <v>2.2431731132383111E-2</v>
      </c>
      <c r="Y13" s="21">
        <v>0.27111507509530369</v>
      </c>
      <c r="Z13" s="21">
        <v>3.2582448548571931E-2</v>
      </c>
      <c r="AA13" s="21">
        <v>0</v>
      </c>
      <c r="AB13" s="21">
        <v>2.4976542588541369E-2</v>
      </c>
      <c r="AC13" s="21">
        <v>2.5240909241982881E-2</v>
      </c>
      <c r="AD13" s="21">
        <v>0.13595437246841019</v>
      </c>
      <c r="AE13" s="21">
        <v>0.16456023304325429</v>
      </c>
      <c r="AG13" s="21">
        <v>2.0893458205961741E-2</v>
      </c>
      <c r="AH13" s="21">
        <v>2.756484204384866E-2</v>
      </c>
      <c r="AI13" s="21">
        <v>5.361811794243438E-2</v>
      </c>
      <c r="AJ13" s="21">
        <v>0.13332924149037301</v>
      </c>
      <c r="AK13" s="21">
        <v>1.64275084435761E-2</v>
      </c>
      <c r="AL13" s="21">
        <v>0</v>
      </c>
      <c r="AM13" s="21">
        <v>3.2252802816708073E-2</v>
      </c>
    </row>
    <row r="14" spans="2:41" ht="19" customHeight="1" x14ac:dyDescent="0.2">
      <c r="B14" s="23" t="s">
        <v>220</v>
      </c>
      <c r="C14" s="21">
        <v>5.3433267665147367E-2</v>
      </c>
      <c r="D14" s="21">
        <v>0.22818757730852629</v>
      </c>
      <c r="E14" s="21">
        <v>2.282361794054126E-2</v>
      </c>
      <c r="F14" s="21">
        <v>3.2168859991333731E-2</v>
      </c>
      <c r="G14" s="21">
        <v>2.049358347393836E-2</v>
      </c>
      <c r="H14" s="21">
        <v>5.6925485067211998E-2</v>
      </c>
      <c r="I14" s="21">
        <v>2.9778314985555571E-2</v>
      </c>
      <c r="K14" s="21">
        <v>4.5755869978123982E-2</v>
      </c>
      <c r="L14" s="21">
        <v>5.7149051414326912E-2</v>
      </c>
      <c r="N14" s="21">
        <v>9.2840512416875548E-2</v>
      </c>
      <c r="O14" s="21">
        <v>0</v>
      </c>
      <c r="P14" s="21">
        <v>0.16756146660242041</v>
      </c>
      <c r="Q14" s="21">
        <v>0.42824224302971042</v>
      </c>
      <c r="R14" s="21">
        <v>0</v>
      </c>
      <c r="S14" s="21">
        <v>4.7832125773275641E-2</v>
      </c>
      <c r="T14" s="21">
        <v>0</v>
      </c>
      <c r="U14" s="21">
        <v>7.1369308066873555E-2</v>
      </c>
      <c r="W14" s="21">
        <v>0</v>
      </c>
      <c r="X14" s="21">
        <v>2.705871592156768E-2</v>
      </c>
      <c r="Y14" s="21">
        <v>0.2066037496433312</v>
      </c>
      <c r="Z14" s="21">
        <v>0.40177047347088168</v>
      </c>
      <c r="AA14" s="21">
        <v>0</v>
      </c>
      <c r="AB14" s="21">
        <v>1.2139904539703971E-2</v>
      </c>
      <c r="AC14" s="21">
        <v>9.6440590911428509E-2</v>
      </c>
      <c r="AD14" s="21">
        <v>0</v>
      </c>
      <c r="AE14" s="21">
        <v>0</v>
      </c>
      <c r="AG14" s="21">
        <v>0</v>
      </c>
      <c r="AH14" s="21">
        <v>1.2564957757364961E-2</v>
      </c>
      <c r="AI14" s="21">
        <v>9.5723575036024258E-2</v>
      </c>
      <c r="AJ14" s="21">
        <v>2.4443823302533779E-2</v>
      </c>
      <c r="AK14" s="21">
        <v>0.12994807438107331</v>
      </c>
      <c r="AL14" s="21">
        <v>0</v>
      </c>
      <c r="AM14" s="21">
        <v>3.0913890897986601E-2</v>
      </c>
    </row>
    <row r="15" spans="2:41" ht="19" customHeight="1" x14ac:dyDescent="0.2">
      <c r="B15" s="23" t="s">
        <v>145</v>
      </c>
      <c r="C15" s="21">
        <v>0.23179707219326309</v>
      </c>
      <c r="D15" s="21">
        <v>0.1131215707531429</v>
      </c>
      <c r="E15" s="21">
        <v>0.24356354684403281</v>
      </c>
      <c r="F15" s="21">
        <v>0.1936249969704342</v>
      </c>
      <c r="G15" s="21">
        <v>0.27065642634080578</v>
      </c>
      <c r="H15" s="21">
        <v>0.30652821603519592</v>
      </c>
      <c r="I15" s="21">
        <v>0.22909047872881219</v>
      </c>
      <c r="K15" s="21">
        <v>0.18750074903111311</v>
      </c>
      <c r="L15" s="21">
        <v>0.27570016300600642</v>
      </c>
      <c r="N15" s="21">
        <v>0.2048057314405998</v>
      </c>
      <c r="O15" s="21">
        <v>0.15918259215563571</v>
      </c>
      <c r="P15" s="21">
        <v>0.21417736938299481</v>
      </c>
      <c r="Q15" s="21">
        <v>0</v>
      </c>
      <c r="R15" s="21">
        <v>0.2254734048617624</v>
      </c>
      <c r="S15" s="21">
        <v>0.17761822308933559</v>
      </c>
      <c r="T15" s="21">
        <v>0.57131244166739059</v>
      </c>
      <c r="U15" s="21">
        <v>0.43270851601011828</v>
      </c>
      <c r="W15" s="21">
        <v>0.16931971111883579</v>
      </c>
      <c r="X15" s="21">
        <v>8.3574032599640205E-2</v>
      </c>
      <c r="Y15" s="21">
        <v>0.24138441672324931</v>
      </c>
      <c r="Z15" s="21">
        <v>6.6958046108496733E-2</v>
      </c>
      <c r="AA15" s="21">
        <v>0.23366609737234831</v>
      </c>
      <c r="AB15" s="21">
        <v>0.18600937123817349</v>
      </c>
      <c r="AC15" s="21">
        <v>0.42001193233034922</v>
      </c>
      <c r="AD15" s="21">
        <v>0.57571064887419554</v>
      </c>
      <c r="AE15" s="21">
        <v>0.59555680897286534</v>
      </c>
      <c r="AG15" s="21">
        <v>0.25264649988255711</v>
      </c>
      <c r="AH15" s="21">
        <v>0.29490887211520928</v>
      </c>
      <c r="AI15" s="21">
        <v>0.17606467935468559</v>
      </c>
      <c r="AJ15" s="21">
        <v>0.15124555528317429</v>
      </c>
      <c r="AK15" s="21">
        <v>0.24294127059302151</v>
      </c>
      <c r="AL15" s="21">
        <v>0</v>
      </c>
      <c r="AM15" s="21">
        <v>0.3174660971407931</v>
      </c>
    </row>
    <row r="17" spans="2:2" x14ac:dyDescent="0.2">
      <c r="B17" t="s">
        <v>267</v>
      </c>
    </row>
    <row r="18" spans="2:2" x14ac:dyDescent="0.2">
      <c r="B18" t="s">
        <v>11</v>
      </c>
    </row>
    <row r="20" spans="2:2" x14ac:dyDescent="0.2">
      <c r="B20"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O20"/>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148</v>
      </c>
      <c r="C9" s="21">
        <v>0.2098399376436812</v>
      </c>
      <c r="D9" s="21">
        <v>0.2015153737957262</v>
      </c>
      <c r="E9" s="21">
        <v>0.1608422400565723</v>
      </c>
      <c r="F9" s="21">
        <v>0.19344400947969281</v>
      </c>
      <c r="G9" s="21">
        <v>0.1322828892062318</v>
      </c>
      <c r="H9" s="21">
        <v>0.21751269127653619</v>
      </c>
      <c r="I9" s="21">
        <v>0.30529879971936802</v>
      </c>
      <c r="K9" s="21">
        <v>0.2284985197913898</v>
      </c>
      <c r="L9" s="21">
        <v>0.19444401133102601</v>
      </c>
      <c r="N9" s="21">
        <v>6.9048145975256311E-2</v>
      </c>
      <c r="O9" s="21">
        <v>0.48882567637627888</v>
      </c>
      <c r="P9" s="21">
        <v>8.2458605388718687E-2</v>
      </c>
      <c r="Q9" s="21">
        <v>0.2134985639340439</v>
      </c>
      <c r="R9" s="21">
        <v>7.9513218181935727E-2</v>
      </c>
      <c r="S9" s="21">
        <v>0.132705938690486</v>
      </c>
      <c r="T9" s="21">
        <v>0</v>
      </c>
      <c r="U9" s="21">
        <v>0.17701665111876019</v>
      </c>
      <c r="W9" s="21">
        <v>0.1224234560734372</v>
      </c>
      <c r="X9" s="21">
        <v>0.60703692628700689</v>
      </c>
      <c r="Y9" s="21">
        <v>4.6754646533934997E-2</v>
      </c>
      <c r="Z9" s="21">
        <v>0.1925414558577396</v>
      </c>
      <c r="AA9" s="21">
        <v>2.6151508579662579E-2</v>
      </c>
      <c r="AB9" s="21">
        <v>0.13165966914542659</v>
      </c>
      <c r="AC9" s="21">
        <v>0.21813398936039111</v>
      </c>
      <c r="AD9" s="21">
        <v>0.1430653978175834</v>
      </c>
      <c r="AE9" s="21">
        <v>0</v>
      </c>
      <c r="AG9" s="21">
        <v>0.16077263273395531</v>
      </c>
      <c r="AH9" s="21">
        <v>0.25555379973129821</v>
      </c>
      <c r="AI9" s="21">
        <v>0.2052560481890198</v>
      </c>
      <c r="AJ9" s="21">
        <v>0.25794484189564232</v>
      </c>
      <c r="AK9" s="21">
        <v>0.18157124949362269</v>
      </c>
      <c r="AL9" s="21">
        <v>0.7769632331763795</v>
      </c>
      <c r="AM9" s="21">
        <v>0.1234160242533896</v>
      </c>
    </row>
    <row r="10" spans="2:41" ht="19" customHeight="1" x14ac:dyDescent="0.2">
      <c r="B10" s="23" t="s">
        <v>39</v>
      </c>
      <c r="C10" s="21">
        <v>0.23345829741214361</v>
      </c>
      <c r="D10" s="21">
        <v>0.31550624187596971</v>
      </c>
      <c r="E10" s="21">
        <v>0.37240217981103851</v>
      </c>
      <c r="F10" s="21">
        <v>0.30368570382658211</v>
      </c>
      <c r="G10" s="21">
        <v>0.27220162932595943</v>
      </c>
      <c r="H10" s="21">
        <v>0.12962926855436341</v>
      </c>
      <c r="I10" s="21">
        <v>9.2092704553821084E-2</v>
      </c>
      <c r="K10" s="21">
        <v>0.23649758915433899</v>
      </c>
      <c r="L10" s="21">
        <v>0.23295764680721101</v>
      </c>
      <c r="N10" s="21">
        <v>2.789769809572281E-2</v>
      </c>
      <c r="O10" s="21">
        <v>9.8466563994023204E-2</v>
      </c>
      <c r="P10" s="21">
        <v>0.1260234170824448</v>
      </c>
      <c r="Q10" s="21">
        <v>0</v>
      </c>
      <c r="R10" s="21">
        <v>4.7824445604443787E-2</v>
      </c>
      <c r="S10" s="21">
        <v>0.60193321787178189</v>
      </c>
      <c r="T10" s="21">
        <v>0.1556619836019365</v>
      </c>
      <c r="U10" s="21">
        <v>0.10522431261207239</v>
      </c>
      <c r="W10" s="21">
        <v>0</v>
      </c>
      <c r="X10" s="21">
        <v>0.1130999887805947</v>
      </c>
      <c r="Y10" s="21">
        <v>0.1553872202245479</v>
      </c>
      <c r="Z10" s="21">
        <v>0.24437660121386709</v>
      </c>
      <c r="AA10" s="21">
        <v>6.0812611771827202E-2</v>
      </c>
      <c r="AB10" s="21">
        <v>0.63189237127053199</v>
      </c>
      <c r="AC10" s="21">
        <v>2.0102553567251161E-2</v>
      </c>
      <c r="AD10" s="21">
        <v>7.7412107426216181E-2</v>
      </c>
      <c r="AE10" s="21">
        <v>0.157530609980993</v>
      </c>
      <c r="AG10" s="21">
        <v>0.2825825790728525</v>
      </c>
      <c r="AH10" s="21">
        <v>0.2352029496923016</v>
      </c>
      <c r="AI10" s="21">
        <v>0.1990609957361478</v>
      </c>
      <c r="AJ10" s="21">
        <v>0.20500483499928929</v>
      </c>
      <c r="AK10" s="21">
        <v>0.27789581861603202</v>
      </c>
      <c r="AL10" s="21">
        <v>0</v>
      </c>
      <c r="AM10" s="21">
        <v>0.17558256494142849</v>
      </c>
    </row>
    <row r="11" spans="2:41" ht="19" customHeight="1" x14ac:dyDescent="0.2">
      <c r="B11" s="23" t="s">
        <v>219</v>
      </c>
      <c r="C11" s="21">
        <v>9.3598333048426519E-2</v>
      </c>
      <c r="D11" s="21">
        <v>6.1368896230282161E-2</v>
      </c>
      <c r="E11" s="21">
        <v>2.3006432360188012E-2</v>
      </c>
      <c r="F11" s="21">
        <v>4.3384875203718677E-2</v>
      </c>
      <c r="G11" s="21">
        <v>0.13645069258366599</v>
      </c>
      <c r="H11" s="21">
        <v>9.0218084472316995E-2</v>
      </c>
      <c r="I11" s="21">
        <v>0.16911254384883859</v>
      </c>
      <c r="K11" s="21">
        <v>8.7572462947421242E-2</v>
      </c>
      <c r="L11" s="21">
        <v>0.100195855654594</v>
      </c>
      <c r="N11" s="21">
        <v>0.44522423064242339</v>
      </c>
      <c r="O11" s="21">
        <v>9.0211536341056497E-2</v>
      </c>
      <c r="P11" s="21">
        <v>0.1156365318157242</v>
      </c>
      <c r="Q11" s="21">
        <v>0.13387172280540599</v>
      </c>
      <c r="R11" s="21">
        <v>4.4248300637205383E-2</v>
      </c>
      <c r="S11" s="21">
        <v>2.0544525685990949E-2</v>
      </c>
      <c r="T11" s="21">
        <v>0</v>
      </c>
      <c r="U11" s="21">
        <v>6.9166025310150328E-2</v>
      </c>
      <c r="W11" s="21">
        <v>0.64476471425167048</v>
      </c>
      <c r="X11" s="21">
        <v>0.10166276195703181</v>
      </c>
      <c r="Y11" s="21">
        <v>0.12638583173448051</v>
      </c>
      <c r="Z11" s="21">
        <v>0</v>
      </c>
      <c r="AA11" s="21">
        <v>3.2165963830455439E-2</v>
      </c>
      <c r="AB11" s="21">
        <v>3.565123607242246E-2</v>
      </c>
      <c r="AC11" s="21">
        <v>2.050269020325839E-2</v>
      </c>
      <c r="AD11" s="21">
        <v>0</v>
      </c>
      <c r="AE11" s="21">
        <v>0.27530353873407998</v>
      </c>
      <c r="AG11" s="21">
        <v>0.1259055013677691</v>
      </c>
      <c r="AH11" s="21">
        <v>6.6191817221535817E-2</v>
      </c>
      <c r="AI11" s="21">
        <v>0.13055690219117991</v>
      </c>
      <c r="AJ11" s="21">
        <v>0.1708071896466746</v>
      </c>
      <c r="AK11" s="21">
        <v>7.7546658753825373E-3</v>
      </c>
      <c r="AL11" s="21">
        <v>0.2230367668236205</v>
      </c>
      <c r="AM11" s="21">
        <v>4.9553826951208017E-2</v>
      </c>
    </row>
    <row r="12" spans="2:41" ht="19" customHeight="1" x14ac:dyDescent="0.2">
      <c r="B12" s="23" t="s">
        <v>160</v>
      </c>
      <c r="C12" s="21">
        <v>0.15128616129658601</v>
      </c>
      <c r="D12" s="21">
        <v>8.0143197555750514E-2</v>
      </c>
      <c r="E12" s="21">
        <v>0.14177298749997069</v>
      </c>
      <c r="F12" s="21">
        <v>0.1943992641316109</v>
      </c>
      <c r="G12" s="21">
        <v>0.1108967907911584</v>
      </c>
      <c r="H12" s="21">
        <v>0.14931772970285259</v>
      </c>
      <c r="I12" s="21">
        <v>0.18702036103294831</v>
      </c>
      <c r="K12" s="21">
        <v>0.18815468159053569</v>
      </c>
      <c r="L12" s="21">
        <v>0.11216665191318149</v>
      </c>
      <c r="N12" s="21">
        <v>0.19854878663048239</v>
      </c>
      <c r="O12" s="21">
        <v>0.10344571818496499</v>
      </c>
      <c r="P12" s="21">
        <v>0.14176278186828181</v>
      </c>
      <c r="Q12" s="21">
        <v>6.2795735122651172E-2</v>
      </c>
      <c r="R12" s="21">
        <v>0.63777363815458377</v>
      </c>
      <c r="S12" s="21">
        <v>2.8105399645052171E-2</v>
      </c>
      <c r="T12" s="21">
        <v>7.4689275744037331E-2</v>
      </c>
      <c r="U12" s="21">
        <v>0.1502230937884699</v>
      </c>
      <c r="W12" s="21">
        <v>0.1546438266495801</v>
      </c>
      <c r="X12" s="21">
        <v>9.3851274939590924E-3</v>
      </c>
      <c r="Y12" s="21">
        <v>9.1363903727278775E-2</v>
      </c>
      <c r="Z12" s="21">
        <v>0</v>
      </c>
      <c r="AA12" s="21">
        <v>0.7070454135996973</v>
      </c>
      <c r="AB12" s="21">
        <v>1.558077736615697E-2</v>
      </c>
      <c r="AC12" s="21">
        <v>8.3234422193293786E-2</v>
      </c>
      <c r="AD12" s="21">
        <v>8.7231330849610419E-2</v>
      </c>
      <c r="AE12" s="21">
        <v>0</v>
      </c>
      <c r="AG12" s="21">
        <v>0.1237061132125752</v>
      </c>
      <c r="AH12" s="21">
        <v>0.1234012030106625</v>
      </c>
      <c r="AI12" s="21">
        <v>0.20744504609559289</v>
      </c>
      <c r="AJ12" s="21">
        <v>0.1088500642959859</v>
      </c>
      <c r="AK12" s="21">
        <v>0.17170900877655029</v>
      </c>
      <c r="AL12" s="21">
        <v>0</v>
      </c>
      <c r="AM12" s="21">
        <v>0.17360883873394911</v>
      </c>
    </row>
    <row r="13" spans="2:41" ht="19" customHeight="1" x14ac:dyDescent="0.2">
      <c r="B13" s="23" t="s">
        <v>159</v>
      </c>
      <c r="C13" s="21">
        <v>6.3049141172205989E-2</v>
      </c>
      <c r="D13" s="21">
        <v>0.2271227191625268</v>
      </c>
      <c r="E13" s="21">
        <v>1.6918492804287241E-2</v>
      </c>
      <c r="F13" s="21">
        <v>2.094841768284806E-2</v>
      </c>
      <c r="G13" s="21">
        <v>4.0429758270800677E-2</v>
      </c>
      <c r="H13" s="21">
        <v>9.200669032414531E-2</v>
      </c>
      <c r="I13" s="21">
        <v>4.6314237992752062E-2</v>
      </c>
      <c r="K13" s="21">
        <v>6.8727694799801911E-2</v>
      </c>
      <c r="L13" s="21">
        <v>5.8355349972746939E-2</v>
      </c>
      <c r="N13" s="21">
        <v>0.1116322925732089</v>
      </c>
      <c r="O13" s="21">
        <v>5.6342773684753003E-2</v>
      </c>
      <c r="P13" s="21">
        <v>0.27294656308575171</v>
      </c>
      <c r="Q13" s="21">
        <v>0</v>
      </c>
      <c r="R13" s="21">
        <v>0</v>
      </c>
      <c r="S13" s="21">
        <v>1.0211524176074431E-2</v>
      </c>
      <c r="T13" s="21">
        <v>0.28216305386227841</v>
      </c>
      <c r="U13" s="21">
        <v>4.5776761692501951E-2</v>
      </c>
      <c r="W13" s="21">
        <v>2.4142888713004039E-2</v>
      </c>
      <c r="X13" s="21">
        <v>4.0339082329614528E-2</v>
      </c>
      <c r="Y13" s="21">
        <v>0.29895469470016739</v>
      </c>
      <c r="Z13" s="21">
        <v>0.1366015584981049</v>
      </c>
      <c r="AA13" s="21">
        <v>1.3483391368990389E-2</v>
      </c>
      <c r="AB13" s="21">
        <v>5.5413482733769736E-3</v>
      </c>
      <c r="AC13" s="21">
        <v>0.12168150015341141</v>
      </c>
      <c r="AD13" s="21">
        <v>0.1692000725768025</v>
      </c>
      <c r="AE13" s="21">
        <v>0</v>
      </c>
      <c r="AG13" s="21">
        <v>6.2981290290453795E-2</v>
      </c>
      <c r="AH13" s="21">
        <v>3.9058440185051717E-2</v>
      </c>
      <c r="AI13" s="21">
        <v>3.2183576602201218E-2</v>
      </c>
      <c r="AJ13" s="21">
        <v>0.13066317745632369</v>
      </c>
      <c r="AK13" s="21">
        <v>6.5241452490859997E-2</v>
      </c>
      <c r="AL13" s="21">
        <v>0</v>
      </c>
      <c r="AM13" s="21">
        <v>9.7982801364715391E-2</v>
      </c>
    </row>
    <row r="14" spans="2:41" ht="19" customHeight="1" x14ac:dyDescent="0.2">
      <c r="B14" s="23" t="s">
        <v>220</v>
      </c>
      <c r="C14" s="21">
        <v>4.0891069758708751E-2</v>
      </c>
      <c r="D14" s="21">
        <v>0</v>
      </c>
      <c r="E14" s="21">
        <v>0.1019774906869937</v>
      </c>
      <c r="F14" s="21">
        <v>4.0942308770792371E-2</v>
      </c>
      <c r="G14" s="21">
        <v>2.6143312785304729E-2</v>
      </c>
      <c r="H14" s="21">
        <v>5.3223710716679799E-2</v>
      </c>
      <c r="I14" s="21">
        <v>1.7225102210610001E-2</v>
      </c>
      <c r="K14" s="21">
        <v>1.7152645610163029E-2</v>
      </c>
      <c r="L14" s="21">
        <v>5.9552440284387373E-2</v>
      </c>
      <c r="N14" s="21">
        <v>0</v>
      </c>
      <c r="O14" s="21">
        <v>7.7463483441906804E-3</v>
      </c>
      <c r="P14" s="21">
        <v>3.0221246643442182E-2</v>
      </c>
      <c r="Q14" s="21">
        <v>0.58983397813789884</v>
      </c>
      <c r="R14" s="21">
        <v>1.3781976525952609E-2</v>
      </c>
      <c r="S14" s="21">
        <v>5.8933552852318181E-2</v>
      </c>
      <c r="T14" s="21">
        <v>0</v>
      </c>
      <c r="U14" s="21">
        <v>3.275619901394794E-2</v>
      </c>
      <c r="W14" s="21">
        <v>0</v>
      </c>
      <c r="X14" s="21">
        <v>2.1709849713561491E-2</v>
      </c>
      <c r="Y14" s="21">
        <v>0</v>
      </c>
      <c r="Z14" s="21">
        <v>0.38739985329180232</v>
      </c>
      <c r="AA14" s="21">
        <v>8.5220113888366308E-3</v>
      </c>
      <c r="AB14" s="21">
        <v>2.995257703354922E-2</v>
      </c>
      <c r="AC14" s="21">
        <v>2.955631765716818E-2</v>
      </c>
      <c r="AD14" s="21">
        <v>0</v>
      </c>
      <c r="AE14" s="21">
        <v>0</v>
      </c>
      <c r="AG14" s="21">
        <v>2.0940960056551331E-2</v>
      </c>
      <c r="AH14" s="21">
        <v>0</v>
      </c>
      <c r="AI14" s="21">
        <v>9.8577534908463216E-2</v>
      </c>
      <c r="AJ14" s="21">
        <v>4.1248305067957507E-2</v>
      </c>
      <c r="AK14" s="21">
        <v>4.3516974523451997E-2</v>
      </c>
      <c r="AL14" s="21">
        <v>0</v>
      </c>
      <c r="AM14" s="21">
        <v>3.0913890897986601E-2</v>
      </c>
    </row>
    <row r="15" spans="2:41" ht="19" customHeight="1" x14ac:dyDescent="0.2">
      <c r="B15" s="23" t="s">
        <v>145</v>
      </c>
      <c r="C15" s="21">
        <v>0.2078770596682479</v>
      </c>
      <c r="D15" s="21">
        <v>0.1143435713797445</v>
      </c>
      <c r="E15" s="21">
        <v>0.18308017678095001</v>
      </c>
      <c r="F15" s="21">
        <v>0.2031954209047549</v>
      </c>
      <c r="G15" s="21">
        <v>0.28159492703687922</v>
      </c>
      <c r="H15" s="21">
        <v>0.26809182495310591</v>
      </c>
      <c r="I15" s="21">
        <v>0.18293625064166191</v>
      </c>
      <c r="K15" s="21">
        <v>0.1733964061063491</v>
      </c>
      <c r="L15" s="21">
        <v>0.24232804403685321</v>
      </c>
      <c r="N15" s="21">
        <v>0.14764884608290621</v>
      </c>
      <c r="O15" s="21">
        <v>0.15496138307473259</v>
      </c>
      <c r="P15" s="21">
        <v>0.23095085411563671</v>
      </c>
      <c r="Q15" s="21">
        <v>0</v>
      </c>
      <c r="R15" s="21">
        <v>0.17685842089587889</v>
      </c>
      <c r="S15" s="21">
        <v>0.14756584107829629</v>
      </c>
      <c r="T15" s="21">
        <v>0.48748568679174781</v>
      </c>
      <c r="U15" s="21">
        <v>0.41983695646409741</v>
      </c>
      <c r="W15" s="21">
        <v>5.4025114312308241E-2</v>
      </c>
      <c r="X15" s="21">
        <v>0.1067662634382314</v>
      </c>
      <c r="Y15" s="21">
        <v>0.28115370307959048</v>
      </c>
      <c r="Z15" s="21">
        <v>3.9080531138486113E-2</v>
      </c>
      <c r="AA15" s="21">
        <v>0.15181909946053029</v>
      </c>
      <c r="AB15" s="21">
        <v>0.14972202083853581</v>
      </c>
      <c r="AC15" s="21">
        <v>0.5067885268652258</v>
      </c>
      <c r="AD15" s="21">
        <v>0.52309109132978759</v>
      </c>
      <c r="AE15" s="21">
        <v>0.56716585128492714</v>
      </c>
      <c r="AG15" s="21">
        <v>0.2231109232658427</v>
      </c>
      <c r="AH15" s="21">
        <v>0.28059179015914998</v>
      </c>
      <c r="AI15" s="21">
        <v>0.12691989627739511</v>
      </c>
      <c r="AJ15" s="21">
        <v>8.548158663812673E-2</v>
      </c>
      <c r="AK15" s="21">
        <v>0.25231083022410039</v>
      </c>
      <c r="AL15" s="21">
        <v>0</v>
      </c>
      <c r="AM15" s="21">
        <v>0.34894205285732272</v>
      </c>
    </row>
    <row r="17" spans="2:2" x14ac:dyDescent="0.2">
      <c r="B17" t="s">
        <v>267</v>
      </c>
    </row>
    <row r="18" spans="2:2" x14ac:dyDescent="0.2">
      <c r="B18" t="s">
        <v>11</v>
      </c>
    </row>
    <row r="20" spans="2:2" x14ac:dyDescent="0.2">
      <c r="B20"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O20"/>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148</v>
      </c>
      <c r="C9" s="21">
        <v>0.1115780202470832</v>
      </c>
      <c r="D9" s="21">
        <v>0.21593989882795309</v>
      </c>
      <c r="E9" s="21">
        <v>0.11863988939589409</v>
      </c>
      <c r="F9" s="21">
        <v>0.1258831058128379</v>
      </c>
      <c r="G9" s="21">
        <v>2.5742705543789251E-2</v>
      </c>
      <c r="H9" s="21">
        <v>9.0022107811553356E-2</v>
      </c>
      <c r="I9" s="21">
        <v>0.11891732894613161</v>
      </c>
      <c r="K9" s="21">
        <v>0.1294187038914488</v>
      </c>
      <c r="L9" s="21">
        <v>9.595989659671432E-2</v>
      </c>
      <c r="N9" s="21">
        <v>0.1157855415829207</v>
      </c>
      <c r="O9" s="21">
        <v>0.27858298575375068</v>
      </c>
      <c r="P9" s="21">
        <v>6.8140583331322072E-2</v>
      </c>
      <c r="Q9" s="21">
        <v>0</v>
      </c>
      <c r="R9" s="21">
        <v>3.2219578505064628E-2</v>
      </c>
      <c r="S9" s="21">
        <v>3.2370532383959323E-2</v>
      </c>
      <c r="T9" s="21">
        <v>0</v>
      </c>
      <c r="U9" s="21">
        <v>0.1028596477925262</v>
      </c>
      <c r="W9" s="21">
        <v>0</v>
      </c>
      <c r="X9" s="21">
        <v>0.38886531464586399</v>
      </c>
      <c r="Y9" s="21">
        <v>4.6754646533934997E-2</v>
      </c>
      <c r="Z9" s="21">
        <v>0</v>
      </c>
      <c r="AA9" s="21">
        <v>2.7281230460998011E-2</v>
      </c>
      <c r="AB9" s="21">
        <v>2.2223776679270699E-2</v>
      </c>
      <c r="AC9" s="21">
        <v>0.2437971257807082</v>
      </c>
      <c r="AD9" s="21">
        <v>0</v>
      </c>
      <c r="AE9" s="21">
        <v>0.157530609980993</v>
      </c>
      <c r="AG9" s="21">
        <v>0.1160265135168954</v>
      </c>
      <c r="AH9" s="21">
        <v>0.11533443138322121</v>
      </c>
      <c r="AI9" s="21">
        <v>7.7837883265271177E-2</v>
      </c>
      <c r="AJ9" s="21">
        <v>0.1120852297985582</v>
      </c>
      <c r="AK9" s="21">
        <v>0.1302918795617144</v>
      </c>
      <c r="AL9" s="21">
        <v>0.7769632331763795</v>
      </c>
      <c r="AM9" s="21">
        <v>7.7543708286234345E-2</v>
      </c>
    </row>
    <row r="10" spans="2:41" ht="19" customHeight="1" x14ac:dyDescent="0.2">
      <c r="B10" s="23" t="s">
        <v>39</v>
      </c>
      <c r="C10" s="21">
        <v>0.44865042577618819</v>
      </c>
      <c r="D10" s="21">
        <v>0.40438929032767829</v>
      </c>
      <c r="E10" s="21">
        <v>0.56140665135278733</v>
      </c>
      <c r="F10" s="21">
        <v>0.48225486168056719</v>
      </c>
      <c r="G10" s="21">
        <v>0.56080061811070825</v>
      </c>
      <c r="H10" s="21">
        <v>0.43071493932931282</v>
      </c>
      <c r="I10" s="21">
        <v>0.30400078543026959</v>
      </c>
      <c r="K10" s="21">
        <v>0.47411339581825768</v>
      </c>
      <c r="L10" s="21">
        <v>0.42927453334657251</v>
      </c>
      <c r="N10" s="21">
        <v>0.1382989268826435</v>
      </c>
      <c r="O10" s="21">
        <v>0.31948219324013077</v>
      </c>
      <c r="P10" s="21">
        <v>0.24386458755547441</v>
      </c>
      <c r="Q10" s="21">
        <v>0.25057949475542429</v>
      </c>
      <c r="R10" s="21">
        <v>0.31759356687534868</v>
      </c>
      <c r="S10" s="21">
        <v>0.8511458749918317</v>
      </c>
      <c r="T10" s="21">
        <v>0.1309786634171515</v>
      </c>
      <c r="U10" s="21">
        <v>0.37718177192500357</v>
      </c>
      <c r="W10" s="21">
        <v>0.18507369787351571</v>
      </c>
      <c r="X10" s="21">
        <v>0.32838535254884998</v>
      </c>
      <c r="Y10" s="21">
        <v>0.23680598890942969</v>
      </c>
      <c r="Z10" s="21">
        <v>0.67048756386819675</v>
      </c>
      <c r="AA10" s="21">
        <v>0.27325950334197491</v>
      </c>
      <c r="AB10" s="21">
        <v>0.88237987136965801</v>
      </c>
      <c r="AC10" s="21">
        <v>9.7813257388133429E-2</v>
      </c>
      <c r="AD10" s="21">
        <v>0.29014334314324902</v>
      </c>
      <c r="AE10" s="21">
        <v>0.32025327023878541</v>
      </c>
      <c r="AG10" s="21">
        <v>0.47727453023377547</v>
      </c>
      <c r="AH10" s="21">
        <v>0.48334673164288611</v>
      </c>
      <c r="AI10" s="21">
        <v>0.39743901886211841</v>
      </c>
      <c r="AJ10" s="21">
        <v>0.40568566657628558</v>
      </c>
      <c r="AK10" s="21">
        <v>0.50460144865462697</v>
      </c>
      <c r="AL10" s="21">
        <v>0</v>
      </c>
      <c r="AM10" s="21">
        <v>0.40979193318474411</v>
      </c>
    </row>
    <row r="11" spans="2:41" ht="19" customHeight="1" x14ac:dyDescent="0.2">
      <c r="B11" s="23" t="s">
        <v>219</v>
      </c>
      <c r="C11" s="21">
        <v>8.6132194887470606E-2</v>
      </c>
      <c r="D11" s="21">
        <v>9.1521578709223159E-2</v>
      </c>
      <c r="E11" s="21">
        <v>2.0086980600108321E-2</v>
      </c>
      <c r="F11" s="21">
        <v>4.523139551260514E-2</v>
      </c>
      <c r="G11" s="21">
        <v>5.2090022239381313E-2</v>
      </c>
      <c r="H11" s="21">
        <v>8.4858534742167702E-2</v>
      </c>
      <c r="I11" s="21">
        <v>0.18294909060280529</v>
      </c>
      <c r="K11" s="21">
        <v>8.3060114892783574E-2</v>
      </c>
      <c r="L11" s="21">
        <v>8.3837311209348689E-2</v>
      </c>
      <c r="N11" s="21">
        <v>0.42322956554859759</v>
      </c>
      <c r="O11" s="21">
        <v>0.1145164983053977</v>
      </c>
      <c r="P11" s="21">
        <v>0.13252137376052739</v>
      </c>
      <c r="Q11" s="21">
        <v>0.14242257625128901</v>
      </c>
      <c r="R11" s="21">
        <v>2.9683421898471288E-2</v>
      </c>
      <c r="S11" s="21">
        <v>0</v>
      </c>
      <c r="T11" s="21">
        <v>7.4689275744037331E-2</v>
      </c>
      <c r="U11" s="21">
        <v>9.8415942779837076E-3</v>
      </c>
      <c r="W11" s="21">
        <v>0.6625267328898703</v>
      </c>
      <c r="X11" s="21">
        <v>8.615047072330892E-2</v>
      </c>
      <c r="Y11" s="21">
        <v>3.4117134557642613E-2</v>
      </c>
      <c r="Z11" s="21">
        <v>5.2749208128356102E-2</v>
      </c>
      <c r="AA11" s="21">
        <v>5.3355080981982772E-2</v>
      </c>
      <c r="AB11" s="21">
        <v>7.6625538527954331E-3</v>
      </c>
      <c r="AC11" s="21">
        <v>0</v>
      </c>
      <c r="AD11" s="21">
        <v>6.2954928028898266E-2</v>
      </c>
      <c r="AE11" s="21">
        <v>8.2352348002887502E-2</v>
      </c>
      <c r="AG11" s="21">
        <v>8.9065269734298624E-2</v>
      </c>
      <c r="AH11" s="21">
        <v>6.9043060034628193E-2</v>
      </c>
      <c r="AI11" s="21">
        <v>0.1085589001342743</v>
      </c>
      <c r="AJ11" s="21">
        <v>0.1845907627409582</v>
      </c>
      <c r="AK11" s="21">
        <v>2.1685882448859311E-2</v>
      </c>
      <c r="AL11" s="21">
        <v>0</v>
      </c>
      <c r="AM11" s="21">
        <v>4.5760088393802099E-2</v>
      </c>
    </row>
    <row r="12" spans="2:41" ht="19" customHeight="1" x14ac:dyDescent="0.2">
      <c r="B12" s="23" t="s">
        <v>160</v>
      </c>
      <c r="C12" s="21">
        <v>9.1688131837785389E-2</v>
      </c>
      <c r="D12" s="21">
        <v>7.5451038004845428E-2</v>
      </c>
      <c r="E12" s="21">
        <v>0.10271349016081779</v>
      </c>
      <c r="F12" s="21">
        <v>9.4549212575849029E-2</v>
      </c>
      <c r="G12" s="21">
        <v>0.10296263408595301</v>
      </c>
      <c r="H12" s="21">
        <v>0.1233289186148559</v>
      </c>
      <c r="I12" s="21">
        <v>6.0429964861185202E-2</v>
      </c>
      <c r="K12" s="21">
        <v>9.9732585291409354E-2</v>
      </c>
      <c r="L12" s="21">
        <v>8.5062604833743255E-2</v>
      </c>
      <c r="N12" s="21">
        <v>0.1409290781218164</v>
      </c>
      <c r="O12" s="21">
        <v>6.2011046333426807E-2</v>
      </c>
      <c r="P12" s="21">
        <v>0.15232738437101201</v>
      </c>
      <c r="Q12" s="21">
        <v>6.2795735122651172E-2</v>
      </c>
      <c r="R12" s="21">
        <v>0.34307718743334381</v>
      </c>
      <c r="S12" s="21">
        <v>2.1414126334383169E-2</v>
      </c>
      <c r="T12" s="21">
        <v>0</v>
      </c>
      <c r="U12" s="21">
        <v>8.0115522730788563E-2</v>
      </c>
      <c r="W12" s="21">
        <v>0</v>
      </c>
      <c r="X12" s="21">
        <v>3.8289569077698517E-2</v>
      </c>
      <c r="Y12" s="21">
        <v>0.1553872202245479</v>
      </c>
      <c r="Z12" s="21">
        <v>0</v>
      </c>
      <c r="AA12" s="21">
        <v>0.422619484032207</v>
      </c>
      <c r="AB12" s="21">
        <v>0</v>
      </c>
      <c r="AC12" s="21">
        <v>6.2562336139760991E-2</v>
      </c>
      <c r="AD12" s="21">
        <v>2.427640282071215E-2</v>
      </c>
      <c r="AE12" s="21">
        <v>0</v>
      </c>
      <c r="AG12" s="21">
        <v>7.9000418591966409E-2</v>
      </c>
      <c r="AH12" s="21">
        <v>0.10386813093059701</v>
      </c>
      <c r="AI12" s="21">
        <v>0.10668353724410561</v>
      </c>
      <c r="AJ12" s="21">
        <v>9.8011673353607401E-2</v>
      </c>
      <c r="AK12" s="21">
        <v>6.293740495801399E-2</v>
      </c>
      <c r="AL12" s="21">
        <v>0</v>
      </c>
      <c r="AM12" s="21">
        <v>0.1124249354337598</v>
      </c>
    </row>
    <row r="13" spans="2:41" ht="19" customHeight="1" x14ac:dyDescent="0.2">
      <c r="B13" s="23" t="s">
        <v>159</v>
      </c>
      <c r="C13" s="21">
        <v>2.04272968963943E-2</v>
      </c>
      <c r="D13" s="21">
        <v>0</v>
      </c>
      <c r="E13" s="21">
        <v>4.5347053511141003E-2</v>
      </c>
      <c r="F13" s="21">
        <v>1.1275975640124881E-2</v>
      </c>
      <c r="G13" s="21">
        <v>1.421866573823119E-2</v>
      </c>
      <c r="H13" s="21">
        <v>2.4732470930473208E-2</v>
      </c>
      <c r="I13" s="21">
        <v>1.9684939986852518E-2</v>
      </c>
      <c r="K13" s="21">
        <v>3.7873896975260453E-2</v>
      </c>
      <c r="L13" s="21">
        <v>4.2608876663454073E-3</v>
      </c>
      <c r="N13" s="21">
        <v>0</v>
      </c>
      <c r="O13" s="21">
        <v>2.601553884551229E-2</v>
      </c>
      <c r="P13" s="21">
        <v>0.1815452575583042</v>
      </c>
      <c r="Q13" s="21">
        <v>0</v>
      </c>
      <c r="R13" s="21">
        <v>0</v>
      </c>
      <c r="S13" s="21">
        <v>0</v>
      </c>
      <c r="T13" s="21">
        <v>0</v>
      </c>
      <c r="U13" s="21">
        <v>1.5068245119468259E-2</v>
      </c>
      <c r="W13" s="21">
        <v>0</v>
      </c>
      <c r="X13" s="21">
        <v>1.495715775730872E-2</v>
      </c>
      <c r="Y13" s="21">
        <v>0.25600698112951492</v>
      </c>
      <c r="Z13" s="21">
        <v>0</v>
      </c>
      <c r="AA13" s="21">
        <v>1.184064694137415E-2</v>
      </c>
      <c r="AB13" s="21">
        <v>0</v>
      </c>
      <c r="AC13" s="21">
        <v>2.5240909241982881E-2</v>
      </c>
      <c r="AD13" s="21">
        <v>0</v>
      </c>
      <c r="AE13" s="21">
        <v>0</v>
      </c>
      <c r="AG13" s="21">
        <v>1.0190352678536369E-2</v>
      </c>
      <c r="AH13" s="21">
        <v>0</v>
      </c>
      <c r="AI13" s="21">
        <v>6.3265275218023595E-2</v>
      </c>
      <c r="AJ13" s="21">
        <v>2.0403825968046411E-2</v>
      </c>
      <c r="AK13" s="21">
        <v>0</v>
      </c>
      <c r="AL13" s="21">
        <v>0</v>
      </c>
      <c r="AM13" s="21">
        <v>3.2252802816708073E-2</v>
      </c>
    </row>
    <row r="14" spans="2:41" ht="19" customHeight="1" x14ac:dyDescent="0.2">
      <c r="B14" s="23" t="s">
        <v>220</v>
      </c>
      <c r="C14" s="21">
        <v>3.0443648003639509E-2</v>
      </c>
      <c r="D14" s="21">
        <v>6.1368896230282161E-2</v>
      </c>
      <c r="E14" s="21">
        <v>2.336603487171976E-2</v>
      </c>
      <c r="F14" s="21">
        <v>4.3692374524831337E-2</v>
      </c>
      <c r="G14" s="21">
        <v>6.7995972259706607E-3</v>
      </c>
      <c r="H14" s="21">
        <v>2.66118553583399E-2</v>
      </c>
      <c r="I14" s="21">
        <v>2.9778314985555571E-2</v>
      </c>
      <c r="K14" s="21">
        <v>1.0735653242102419E-2</v>
      </c>
      <c r="L14" s="21">
        <v>4.5217571372386273E-2</v>
      </c>
      <c r="N14" s="21">
        <v>7.3720422029057986E-2</v>
      </c>
      <c r="O14" s="21">
        <v>8.114541547182573E-3</v>
      </c>
      <c r="P14" s="21">
        <v>0</v>
      </c>
      <c r="Q14" s="21">
        <v>0.41033047106522941</v>
      </c>
      <c r="R14" s="21">
        <v>2.9683421898471288E-2</v>
      </c>
      <c r="S14" s="21">
        <v>2.411394086938928E-2</v>
      </c>
      <c r="T14" s="21">
        <v>5.1615392405407211E-2</v>
      </c>
      <c r="U14" s="21">
        <v>0</v>
      </c>
      <c r="W14" s="21">
        <v>4.2496131723907198E-2</v>
      </c>
      <c r="X14" s="21">
        <v>1.056839073922539E-2</v>
      </c>
      <c r="Y14" s="21">
        <v>0.12638583173448051</v>
      </c>
      <c r="Z14" s="21">
        <v>0.24888571303343651</v>
      </c>
      <c r="AA14" s="21">
        <v>0</v>
      </c>
      <c r="AB14" s="21">
        <v>1.0612131514223969E-2</v>
      </c>
      <c r="AC14" s="21">
        <v>0</v>
      </c>
      <c r="AD14" s="21">
        <v>0</v>
      </c>
      <c r="AE14" s="21">
        <v>0</v>
      </c>
      <c r="AG14" s="21">
        <v>5.287919786355004E-2</v>
      </c>
      <c r="AH14" s="21">
        <v>4.8808024560901423E-3</v>
      </c>
      <c r="AI14" s="21">
        <v>2.4525800463713731E-2</v>
      </c>
      <c r="AJ14" s="21">
        <v>4.9459472076474817E-2</v>
      </c>
      <c r="AK14" s="21">
        <v>3.3295682844174487E-2</v>
      </c>
      <c r="AL14" s="21">
        <v>0</v>
      </c>
      <c r="AM14" s="21">
        <v>3.0913890897986601E-2</v>
      </c>
    </row>
    <row r="15" spans="2:41" ht="19" customHeight="1" x14ac:dyDescent="0.2">
      <c r="B15" s="23" t="s">
        <v>145</v>
      </c>
      <c r="C15" s="21">
        <v>0.21108028235143869</v>
      </c>
      <c r="D15" s="21">
        <v>0.15132929790001781</v>
      </c>
      <c r="E15" s="21">
        <v>0.12843990010753201</v>
      </c>
      <c r="F15" s="21">
        <v>0.19711307425318431</v>
      </c>
      <c r="G15" s="21">
        <v>0.23738575705596629</v>
      </c>
      <c r="H15" s="21">
        <v>0.21973117321329719</v>
      </c>
      <c r="I15" s="21">
        <v>0.28423957518720011</v>
      </c>
      <c r="K15" s="21">
        <v>0.16506564988873759</v>
      </c>
      <c r="L15" s="21">
        <v>0.2563871949748896</v>
      </c>
      <c r="N15" s="21">
        <v>0.10803646583496369</v>
      </c>
      <c r="O15" s="21">
        <v>0.19127719597459891</v>
      </c>
      <c r="P15" s="21">
        <v>0.22160081342335999</v>
      </c>
      <c r="Q15" s="21">
        <v>0.13387172280540599</v>
      </c>
      <c r="R15" s="21">
        <v>0.24774282338930051</v>
      </c>
      <c r="S15" s="21">
        <v>7.0955525420436621E-2</v>
      </c>
      <c r="T15" s="21">
        <v>0.74271666843340411</v>
      </c>
      <c r="U15" s="21">
        <v>0.41493321815422979</v>
      </c>
      <c r="W15" s="21">
        <v>0.1099034375127068</v>
      </c>
      <c r="X15" s="21">
        <v>0.13278374450774441</v>
      </c>
      <c r="Y15" s="21">
        <v>0.14454219691044951</v>
      </c>
      <c r="Z15" s="21">
        <v>2.787751497001062E-2</v>
      </c>
      <c r="AA15" s="21">
        <v>0.2116440542414631</v>
      </c>
      <c r="AB15" s="21">
        <v>7.7121666584051923E-2</v>
      </c>
      <c r="AC15" s="21">
        <v>0.57058637144941438</v>
      </c>
      <c r="AD15" s="21">
        <v>0.6226253260071406</v>
      </c>
      <c r="AE15" s="21">
        <v>0.43986377177733421</v>
      </c>
      <c r="AG15" s="21">
        <v>0.17556371738097759</v>
      </c>
      <c r="AH15" s="21">
        <v>0.22352684355257729</v>
      </c>
      <c r="AI15" s="21">
        <v>0.2216895848124931</v>
      </c>
      <c r="AJ15" s="21">
        <v>0.1297633694860694</v>
      </c>
      <c r="AK15" s="21">
        <v>0.24718770153261069</v>
      </c>
      <c r="AL15" s="21">
        <v>0.2230367668236205</v>
      </c>
      <c r="AM15" s="21">
        <v>0.29131264098676479</v>
      </c>
    </row>
    <row r="17" spans="2:2" x14ac:dyDescent="0.2">
      <c r="B17" t="s">
        <v>267</v>
      </c>
    </row>
    <row r="18" spans="2:2" x14ac:dyDescent="0.2">
      <c r="B18" t="s">
        <v>11</v>
      </c>
    </row>
    <row r="20" spans="2:2" x14ac:dyDescent="0.2">
      <c r="B20"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K19"/>
  <sheetViews>
    <sheetView showGridLines="0" workbookViewId="0"/>
  </sheetViews>
  <sheetFormatPr baseColWidth="10" defaultColWidth="8.83203125" defaultRowHeight="15" x14ac:dyDescent="0.2"/>
  <cols>
    <col min="1" max="1" width="5" customWidth="1"/>
    <col min="2" max="2" width="25" customWidth="1"/>
    <col min="3" max="11" width="20" customWidth="1"/>
  </cols>
  <sheetData>
    <row r="2" spans="2:11" ht="40" customHeight="1" x14ac:dyDescent="0.2">
      <c r="D2" s="22" t="s">
        <v>305</v>
      </c>
    </row>
    <row r="6" spans="2:11" ht="50" customHeight="1" x14ac:dyDescent="0.2">
      <c r="C6" s="24" t="s">
        <v>306</v>
      </c>
      <c r="D6" s="24" t="s">
        <v>307</v>
      </c>
      <c r="E6" s="24" t="s">
        <v>308</v>
      </c>
      <c r="F6" s="24" t="s">
        <v>309</v>
      </c>
      <c r="G6" s="24" t="s">
        <v>310</v>
      </c>
      <c r="H6" s="24" t="s">
        <v>311</v>
      </c>
      <c r="I6" s="24" t="s">
        <v>312</v>
      </c>
      <c r="J6" s="24" t="s">
        <v>313</v>
      </c>
      <c r="K6" s="24" t="s">
        <v>314</v>
      </c>
    </row>
    <row r="7" spans="2:11" ht="16" x14ac:dyDescent="0.2">
      <c r="B7" s="23" t="s">
        <v>237</v>
      </c>
      <c r="C7" s="21">
        <v>0.1227726780996944</v>
      </c>
      <c r="D7" s="21">
        <v>4.471528791272053E-2</v>
      </c>
      <c r="E7" s="21">
        <v>6.1328894363157693E-2</v>
      </c>
      <c r="F7" s="21">
        <v>7.9631905948978426E-2</v>
      </c>
      <c r="G7" s="21">
        <v>6.5613552889059179E-2</v>
      </c>
      <c r="H7" s="21">
        <v>5.7053837075266137E-2</v>
      </c>
      <c r="I7" s="21">
        <v>5.4167767339043889E-2</v>
      </c>
      <c r="J7" s="21">
        <v>4.0624458876916091E-2</v>
      </c>
      <c r="K7" s="21">
        <v>9.9362448871513104E-2</v>
      </c>
    </row>
    <row r="8" spans="2:11" ht="16" x14ac:dyDescent="0.2">
      <c r="B8" s="23" t="s">
        <v>238</v>
      </c>
      <c r="C8" s="21">
        <v>0.20462270740910571</v>
      </c>
      <c r="D8" s="21">
        <v>0.10879199036385589</v>
      </c>
      <c r="E8" s="21">
        <v>0.13719582614891679</v>
      </c>
      <c r="F8" s="21">
        <v>0.115786341534625</v>
      </c>
      <c r="G8" s="21">
        <v>0.18859945921442511</v>
      </c>
      <c r="H8" s="21">
        <v>0.19130722780200859</v>
      </c>
      <c r="I8" s="21">
        <v>0.13396603159668169</v>
      </c>
      <c r="J8" s="21">
        <v>0.13262398687648189</v>
      </c>
      <c r="K8" s="21">
        <v>0.13055149821807341</v>
      </c>
    </row>
    <row r="9" spans="2:11" ht="16" x14ac:dyDescent="0.2">
      <c r="B9" s="23" t="s">
        <v>239</v>
      </c>
      <c r="C9" s="21">
        <v>0.29125501104680152</v>
      </c>
      <c r="D9" s="21">
        <v>0.36283052690340017</v>
      </c>
      <c r="E9" s="21">
        <v>0.33722811123561958</v>
      </c>
      <c r="F9" s="21">
        <v>0.36032293075564092</v>
      </c>
      <c r="G9" s="21">
        <v>0.36031671404181548</v>
      </c>
      <c r="H9" s="21">
        <v>0.33728935796998738</v>
      </c>
      <c r="I9" s="21">
        <v>0.37665079295764747</v>
      </c>
      <c r="J9" s="21">
        <v>0.371933011634205</v>
      </c>
      <c r="K9" s="21">
        <v>0.38450245275981187</v>
      </c>
    </row>
    <row r="10" spans="2:11" ht="16" x14ac:dyDescent="0.2">
      <c r="B10" s="23" t="s">
        <v>240</v>
      </c>
      <c r="C10" s="21">
        <v>0.1172002551396048</v>
      </c>
      <c r="D10" s="21">
        <v>7.0440691600324359E-2</v>
      </c>
      <c r="E10" s="21">
        <v>9.2886610143944087E-2</v>
      </c>
      <c r="F10" s="21">
        <v>0.10864271517745711</v>
      </c>
      <c r="G10" s="21">
        <v>0.1114936005300579</v>
      </c>
      <c r="H10" s="21">
        <v>0.11390233885211951</v>
      </c>
      <c r="I10" s="21">
        <v>8.3040115012657734E-2</v>
      </c>
      <c r="J10" s="21">
        <v>0.1140916221510952</v>
      </c>
      <c r="K10" s="21">
        <v>9.6701250403554054E-2</v>
      </c>
    </row>
    <row r="11" spans="2:11" ht="16" x14ac:dyDescent="0.2">
      <c r="B11" s="23" t="s">
        <v>241</v>
      </c>
      <c r="C11" s="21">
        <v>0.16175655255759569</v>
      </c>
      <c r="D11" s="21">
        <v>0.16271958302581749</v>
      </c>
      <c r="E11" s="21">
        <v>0.23635094042457369</v>
      </c>
      <c r="F11" s="21">
        <v>0.1999499550107133</v>
      </c>
      <c r="G11" s="21">
        <v>0.16966951872035041</v>
      </c>
      <c r="H11" s="21">
        <v>0.16947060582279819</v>
      </c>
      <c r="I11" s="21">
        <v>0.22084471650391541</v>
      </c>
      <c r="J11" s="21">
        <v>0.22556448642473159</v>
      </c>
      <c r="K11" s="21">
        <v>0.18128409269596579</v>
      </c>
    </row>
    <row r="12" spans="2:11" ht="16" x14ac:dyDescent="0.2">
      <c r="B12" s="23" t="s">
        <v>145</v>
      </c>
      <c r="C12" s="21">
        <v>0.1023927957471977</v>
      </c>
      <c r="D12" s="21">
        <v>0.25050192019388129</v>
      </c>
      <c r="E12" s="21">
        <v>0.135009617683788</v>
      </c>
      <c r="F12" s="21">
        <v>0.13566615157258519</v>
      </c>
      <c r="G12" s="21">
        <v>0.1043071546042918</v>
      </c>
      <c r="H12" s="21">
        <v>0.13097663247781999</v>
      </c>
      <c r="I12" s="21">
        <v>0.13133057659005379</v>
      </c>
      <c r="J12" s="21">
        <v>0.1151624340365701</v>
      </c>
      <c r="K12" s="21">
        <v>0.1075982570510816</v>
      </c>
    </row>
    <row r="15" spans="2:11" x14ac:dyDescent="0.2">
      <c r="B15" t="s">
        <v>267</v>
      </c>
    </row>
    <row r="16" spans="2:11" x14ac:dyDescent="0.2">
      <c r="B16" t="s">
        <v>11</v>
      </c>
    </row>
    <row r="19" spans="2:2" x14ac:dyDescent="0.2">
      <c r="B19" t="str">
        <f>HYPERLINK("#Contents!A1", "Return to Contents")</f>
        <v>Return to Contents</v>
      </c>
    </row>
  </sheetData>
  <pageMargins left="0.75" right="0.75" top="1" bottom="1" header="0.5" footer="0.5"/>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O19"/>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237</v>
      </c>
      <c r="C9" s="21">
        <v>0.1227726780996944</v>
      </c>
      <c r="D9" s="21">
        <v>0.1242298724968907</v>
      </c>
      <c r="E9" s="21">
        <v>9.3405827473300979E-2</v>
      </c>
      <c r="F9" s="21">
        <v>8.6198285628002677E-2</v>
      </c>
      <c r="G9" s="21">
        <v>0.1054973090811437</v>
      </c>
      <c r="H9" s="21">
        <v>0.13565248090209209</v>
      </c>
      <c r="I9" s="21">
        <v>0.17172174920352101</v>
      </c>
      <c r="K9" s="21">
        <v>0.12770764597936191</v>
      </c>
      <c r="L9" s="21">
        <v>0.1193782341440381</v>
      </c>
      <c r="N9" s="21">
        <v>0.11523794923241901</v>
      </c>
      <c r="O9" s="21">
        <v>0.2384994391620324</v>
      </c>
      <c r="P9" s="21">
        <v>0</v>
      </c>
      <c r="Q9" s="21">
        <v>7.1075987682754874E-2</v>
      </c>
      <c r="R9" s="21">
        <v>4.6437588703437553E-2</v>
      </c>
      <c r="S9" s="21">
        <v>9.7574708882799149E-2</v>
      </c>
      <c r="T9" s="21">
        <v>0</v>
      </c>
      <c r="U9" s="21">
        <v>0.1298134551882987</v>
      </c>
      <c r="W9" s="21">
        <v>5.9231345257744233E-2</v>
      </c>
      <c r="X9" s="21">
        <v>0.38375955686550067</v>
      </c>
      <c r="Y9" s="21">
        <v>0</v>
      </c>
      <c r="Z9" s="21">
        <v>0.1119147327593729</v>
      </c>
      <c r="AA9" s="21">
        <v>5.9483601650642322E-2</v>
      </c>
      <c r="AB9" s="21">
        <v>6.994902124324795E-2</v>
      </c>
      <c r="AC9" s="21">
        <v>7.6579080378168282E-2</v>
      </c>
      <c r="AD9" s="21">
        <v>3.8476209919985939E-2</v>
      </c>
      <c r="AE9" s="21">
        <v>0</v>
      </c>
      <c r="AG9" s="21">
        <v>0.1146978120696463</v>
      </c>
      <c r="AH9" s="21">
        <v>0.1419833786820128</v>
      </c>
      <c r="AI9" s="21">
        <v>0.15434741850768269</v>
      </c>
      <c r="AJ9" s="21">
        <v>9.8334440192438699E-2</v>
      </c>
      <c r="AK9" s="21">
        <v>8.8090617239334174E-2</v>
      </c>
      <c r="AL9" s="21">
        <v>0.35090186250455041</v>
      </c>
      <c r="AM9" s="21">
        <v>0.1054855447697164</v>
      </c>
    </row>
    <row r="10" spans="2:41" ht="19" customHeight="1" x14ac:dyDescent="0.2">
      <c r="B10" s="23" t="s">
        <v>238</v>
      </c>
      <c r="C10" s="21">
        <v>0.20462270740910571</v>
      </c>
      <c r="D10" s="21">
        <v>0.1631120858299524</v>
      </c>
      <c r="E10" s="21">
        <v>0.33912230412275862</v>
      </c>
      <c r="F10" s="21">
        <v>0.21985599238727971</v>
      </c>
      <c r="G10" s="21">
        <v>0.20715021315423399</v>
      </c>
      <c r="H10" s="21">
        <v>0.1552332886385088</v>
      </c>
      <c r="I10" s="21">
        <v>0.14877914972934539</v>
      </c>
      <c r="K10" s="21">
        <v>0.18789826389287831</v>
      </c>
      <c r="L10" s="21">
        <v>0.2223782104979217</v>
      </c>
      <c r="N10" s="21">
        <v>0.16678500246267769</v>
      </c>
      <c r="O10" s="21">
        <v>0.23119292590458931</v>
      </c>
      <c r="P10" s="21">
        <v>0.32785104095314049</v>
      </c>
      <c r="Q10" s="21">
        <v>0.38492737965928697</v>
      </c>
      <c r="R10" s="21">
        <v>5.4714381244032419E-2</v>
      </c>
      <c r="S10" s="21">
        <v>0.2353302170102648</v>
      </c>
      <c r="T10" s="21">
        <v>0.18259405582255869</v>
      </c>
      <c r="U10" s="21">
        <v>0.14758573637915209</v>
      </c>
      <c r="W10" s="21">
        <v>0.1402441299115314</v>
      </c>
      <c r="X10" s="21">
        <v>0.32182646874048321</v>
      </c>
      <c r="Y10" s="21">
        <v>0.39274979299713292</v>
      </c>
      <c r="Z10" s="21">
        <v>0.26896862358671658</v>
      </c>
      <c r="AA10" s="21">
        <v>6.2401889743466138E-2</v>
      </c>
      <c r="AB10" s="21">
        <v>0.2276364697013947</v>
      </c>
      <c r="AC10" s="21">
        <v>0.12557468139026251</v>
      </c>
      <c r="AD10" s="21">
        <v>0.1168476032854219</v>
      </c>
      <c r="AE10" s="21">
        <v>0.19295119073119249</v>
      </c>
      <c r="AG10" s="21">
        <v>0.2339325384903104</v>
      </c>
      <c r="AH10" s="21">
        <v>0.1015711596606752</v>
      </c>
      <c r="AI10" s="21">
        <v>0.25979765633594559</v>
      </c>
      <c r="AJ10" s="21">
        <v>0.27789106984107248</v>
      </c>
      <c r="AK10" s="21">
        <v>0.2032040112086268</v>
      </c>
      <c r="AL10" s="21">
        <v>0</v>
      </c>
      <c r="AM10" s="21">
        <v>0.15517750167766059</v>
      </c>
    </row>
    <row r="11" spans="2:41" ht="19" customHeight="1" x14ac:dyDescent="0.2">
      <c r="B11" s="23" t="s">
        <v>239</v>
      </c>
      <c r="C11" s="21">
        <v>0.29125501104680152</v>
      </c>
      <c r="D11" s="21">
        <v>7.7285501298835449E-2</v>
      </c>
      <c r="E11" s="21">
        <v>0.1792310696224394</v>
      </c>
      <c r="F11" s="21">
        <v>0.31858674556774358</v>
      </c>
      <c r="G11" s="21">
        <v>0.33382731490074757</v>
      </c>
      <c r="H11" s="21">
        <v>0.34542643237003628</v>
      </c>
      <c r="I11" s="21">
        <v>0.38455747803549412</v>
      </c>
      <c r="K11" s="21">
        <v>0.30224949168551329</v>
      </c>
      <c r="L11" s="21">
        <v>0.28387123530545377</v>
      </c>
      <c r="N11" s="21">
        <v>0.31816026144311349</v>
      </c>
      <c r="O11" s="21">
        <v>0.37925024583304678</v>
      </c>
      <c r="P11" s="21">
        <v>0.24469909016461269</v>
      </c>
      <c r="Q11" s="21">
        <v>0.2982036604007971</v>
      </c>
      <c r="R11" s="21">
        <v>0.35400224067705699</v>
      </c>
      <c r="S11" s="21">
        <v>0.25033453258646421</v>
      </c>
      <c r="T11" s="21">
        <v>7.5140742856930468E-2</v>
      </c>
      <c r="U11" s="21">
        <v>0.2421891723418565</v>
      </c>
      <c r="W11" s="21">
        <v>0.43427578085251378</v>
      </c>
      <c r="X11" s="21">
        <v>0.2340094012035652</v>
      </c>
      <c r="Y11" s="21">
        <v>0.24536870820642989</v>
      </c>
      <c r="Z11" s="21">
        <v>0.25178584955648708</v>
      </c>
      <c r="AA11" s="21">
        <v>0.34701384895304921</v>
      </c>
      <c r="AB11" s="21">
        <v>0.30983504330613482</v>
      </c>
      <c r="AC11" s="21">
        <v>0.28605839369388381</v>
      </c>
      <c r="AD11" s="21">
        <v>0.2558062013305013</v>
      </c>
      <c r="AE11" s="21">
        <v>8.2352348002887502E-2</v>
      </c>
      <c r="AG11" s="21">
        <v>0.22911630431736621</v>
      </c>
      <c r="AH11" s="21">
        <v>0.3625664005550352</v>
      </c>
      <c r="AI11" s="21">
        <v>0.29017103550664042</v>
      </c>
      <c r="AJ11" s="21">
        <v>0.24579829884048049</v>
      </c>
      <c r="AK11" s="21">
        <v>0.326367850845874</v>
      </c>
      <c r="AL11" s="21">
        <v>0.64909813749544965</v>
      </c>
      <c r="AM11" s="21">
        <v>0.18249639934527151</v>
      </c>
    </row>
    <row r="12" spans="2:41" ht="19" customHeight="1" x14ac:dyDescent="0.2">
      <c r="B12" s="23" t="s">
        <v>240</v>
      </c>
      <c r="C12" s="21">
        <v>0.1172002551396048</v>
      </c>
      <c r="D12" s="21">
        <v>0.23287973685943139</v>
      </c>
      <c r="E12" s="21">
        <v>0.15427051689495899</v>
      </c>
      <c r="F12" s="21">
        <v>8.5643089441369807E-2</v>
      </c>
      <c r="G12" s="21">
        <v>7.0722972062683673E-2</v>
      </c>
      <c r="H12" s="21">
        <v>0.1047367049805264</v>
      </c>
      <c r="I12" s="21">
        <v>9.9309256168330723E-2</v>
      </c>
      <c r="K12" s="21">
        <v>0.1165690846339246</v>
      </c>
      <c r="L12" s="21">
        <v>0.1089007094825588</v>
      </c>
      <c r="N12" s="21">
        <v>0.1116322925732089</v>
      </c>
      <c r="O12" s="21">
        <v>5.6989025411764198E-2</v>
      </c>
      <c r="P12" s="21">
        <v>0.30628775722400159</v>
      </c>
      <c r="Q12" s="21">
        <v>0.17471698457440599</v>
      </c>
      <c r="R12" s="21">
        <v>0.1640271443157707</v>
      </c>
      <c r="S12" s="21">
        <v>0.1065510636269565</v>
      </c>
      <c r="T12" s="21">
        <v>0.12184118428554611</v>
      </c>
      <c r="U12" s="21">
        <v>0.117228134719676</v>
      </c>
      <c r="W12" s="21">
        <v>9.4563632790386695E-2</v>
      </c>
      <c r="X12" s="21">
        <v>3.8028378541158113E-2</v>
      </c>
      <c r="Y12" s="21">
        <v>0.33875337292762397</v>
      </c>
      <c r="Z12" s="21">
        <v>9.4677987281546805E-2</v>
      </c>
      <c r="AA12" s="21">
        <v>0.1258836096506141</v>
      </c>
      <c r="AB12" s="21">
        <v>0.11246242708649209</v>
      </c>
      <c r="AC12" s="21">
        <v>0.1391212853004149</v>
      </c>
      <c r="AD12" s="21">
        <v>0.13769617734172401</v>
      </c>
      <c r="AE12" s="21">
        <v>0.23988295798388051</v>
      </c>
      <c r="AG12" s="21">
        <v>0.12607666634591269</v>
      </c>
      <c r="AH12" s="21">
        <v>8.0853888113163255E-2</v>
      </c>
      <c r="AI12" s="21">
        <v>0.13054324913357829</v>
      </c>
      <c r="AJ12" s="21">
        <v>7.3677803631625752E-2</v>
      </c>
      <c r="AK12" s="21">
        <v>0.16928261125357591</v>
      </c>
      <c r="AL12" s="21">
        <v>0</v>
      </c>
      <c r="AM12" s="21">
        <v>0.12435059701488391</v>
      </c>
    </row>
    <row r="13" spans="2:41" ht="19" customHeight="1" x14ac:dyDescent="0.2">
      <c r="B13" s="23" t="s">
        <v>241</v>
      </c>
      <c r="C13" s="21">
        <v>0.16175655255759569</v>
      </c>
      <c r="D13" s="21">
        <v>0.1128514913434181</v>
      </c>
      <c r="E13" s="21">
        <v>0.13623144071588339</v>
      </c>
      <c r="F13" s="21">
        <v>0.19996670069186209</v>
      </c>
      <c r="G13" s="21">
        <v>0.1725181703874995</v>
      </c>
      <c r="H13" s="21">
        <v>0.2081375487751525</v>
      </c>
      <c r="I13" s="21">
        <v>0.13634307814960669</v>
      </c>
      <c r="K13" s="21">
        <v>0.21284186593245949</v>
      </c>
      <c r="L13" s="21">
        <v>0.11544656819505029</v>
      </c>
      <c r="N13" s="21">
        <v>0.26926651594247553</v>
      </c>
      <c r="O13" s="21">
        <v>6.9082906315176704E-2</v>
      </c>
      <c r="P13" s="21">
        <v>5.469282142052178E-2</v>
      </c>
      <c r="Q13" s="21">
        <v>7.1075987682754874E-2</v>
      </c>
      <c r="R13" s="21">
        <v>0.34008803805666432</v>
      </c>
      <c r="S13" s="21">
        <v>0.20862109370857121</v>
      </c>
      <c r="T13" s="21">
        <v>0</v>
      </c>
      <c r="U13" s="21">
        <v>0.14739316029775801</v>
      </c>
      <c r="W13" s="21">
        <v>0.2351298996808576</v>
      </c>
      <c r="X13" s="21">
        <v>0</v>
      </c>
      <c r="Y13" s="21">
        <v>2.3128125868813309E-2</v>
      </c>
      <c r="Z13" s="21">
        <v>0.14568406767281161</v>
      </c>
      <c r="AA13" s="21">
        <v>0.36955021393223869</v>
      </c>
      <c r="AB13" s="21">
        <v>0.1919965370852097</v>
      </c>
      <c r="AC13" s="21">
        <v>9.9381874471983836E-2</v>
      </c>
      <c r="AD13" s="21">
        <v>5.804923329668326E-2</v>
      </c>
      <c r="AE13" s="21">
        <v>0.48481350328203959</v>
      </c>
      <c r="AG13" s="21">
        <v>0.18101192178652439</v>
      </c>
      <c r="AH13" s="21">
        <v>0.2019852723055473</v>
      </c>
      <c r="AI13" s="21">
        <v>0.1651406405161529</v>
      </c>
      <c r="AJ13" s="21">
        <v>0.16371366462070991</v>
      </c>
      <c r="AK13" s="21">
        <v>8.885726073066183E-2</v>
      </c>
      <c r="AL13" s="21">
        <v>0</v>
      </c>
      <c r="AM13" s="21">
        <v>0.19138436855479771</v>
      </c>
    </row>
    <row r="14" spans="2:41" ht="19" customHeight="1" x14ac:dyDescent="0.2">
      <c r="B14" s="23" t="s">
        <v>145</v>
      </c>
      <c r="C14" s="21">
        <v>0.1023927957471977</v>
      </c>
      <c r="D14" s="21">
        <v>0.28964131217147182</v>
      </c>
      <c r="E14" s="21">
        <v>9.7738841170659063E-2</v>
      </c>
      <c r="F14" s="21">
        <v>8.9749186283741927E-2</v>
      </c>
      <c r="G14" s="21">
        <v>0.11028402041369161</v>
      </c>
      <c r="H14" s="21">
        <v>5.0813544333683992E-2</v>
      </c>
      <c r="I14" s="21">
        <v>5.9289288713702037E-2</v>
      </c>
      <c r="K14" s="21">
        <v>5.2733647875862148E-2</v>
      </c>
      <c r="L14" s="21">
        <v>0.15002504237497741</v>
      </c>
      <c r="N14" s="21">
        <v>1.8917978346105261E-2</v>
      </c>
      <c r="O14" s="21">
        <v>2.4985457373390672E-2</v>
      </c>
      <c r="P14" s="21">
        <v>6.6469290237723327E-2</v>
      </c>
      <c r="Q14" s="21">
        <v>0</v>
      </c>
      <c r="R14" s="21">
        <v>4.0730607003038273E-2</v>
      </c>
      <c r="S14" s="21">
        <v>0.1015883841849442</v>
      </c>
      <c r="T14" s="21">
        <v>0.62042401703496486</v>
      </c>
      <c r="U14" s="21">
        <v>0.21579034107325881</v>
      </c>
      <c r="W14" s="21">
        <v>3.6555211506966313E-2</v>
      </c>
      <c r="X14" s="21">
        <v>2.2376194649292878E-2</v>
      </c>
      <c r="Y14" s="21">
        <v>0</v>
      </c>
      <c r="Z14" s="21">
        <v>0.126968739143065</v>
      </c>
      <c r="AA14" s="21">
        <v>3.5666836069989473E-2</v>
      </c>
      <c r="AB14" s="21">
        <v>8.8120501577520882E-2</v>
      </c>
      <c r="AC14" s="21">
        <v>0.27328468476528639</v>
      </c>
      <c r="AD14" s="21">
        <v>0.39312457482568369</v>
      </c>
      <c r="AE14" s="21">
        <v>0</v>
      </c>
      <c r="AG14" s="21">
        <v>0.11516475699024011</v>
      </c>
      <c r="AH14" s="21">
        <v>0.1110399006835662</v>
      </c>
      <c r="AI14" s="21">
        <v>0</v>
      </c>
      <c r="AJ14" s="21">
        <v>0.1405847228736726</v>
      </c>
      <c r="AK14" s="21">
        <v>0.1241976487219271</v>
      </c>
      <c r="AL14" s="21">
        <v>0</v>
      </c>
      <c r="AM14" s="21">
        <v>0.24110558863766979</v>
      </c>
    </row>
    <row r="16" spans="2:41" x14ac:dyDescent="0.2">
      <c r="B16" t="s">
        <v>267</v>
      </c>
    </row>
    <row r="17" spans="2:2" x14ac:dyDescent="0.2">
      <c r="B17" t="s">
        <v>11</v>
      </c>
    </row>
    <row r="19" spans="2:2" x14ac:dyDescent="0.2">
      <c r="B19"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O19"/>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237</v>
      </c>
      <c r="C9" s="21">
        <v>4.471528791272053E-2</v>
      </c>
      <c r="D9" s="21">
        <v>0.1017431895996702</v>
      </c>
      <c r="E9" s="21">
        <v>4.7465833501354138E-2</v>
      </c>
      <c r="F9" s="21">
        <v>3.4523009629829508E-2</v>
      </c>
      <c r="G9" s="21">
        <v>1.1564901495013781E-2</v>
      </c>
      <c r="H9" s="21">
        <v>2.5846415830690889E-2</v>
      </c>
      <c r="I9" s="21">
        <v>5.8348273512369341E-2</v>
      </c>
      <c r="K9" s="21">
        <v>6.1863280890940342E-2</v>
      </c>
      <c r="L9" s="21">
        <v>2.9073732744683459E-2</v>
      </c>
      <c r="N9" s="21">
        <v>2.294502916604519E-2</v>
      </c>
      <c r="O9" s="21">
        <v>9.7147574599250608E-2</v>
      </c>
      <c r="P9" s="21">
        <v>3.0221246643442182E-2</v>
      </c>
      <c r="Q9" s="21">
        <v>0</v>
      </c>
      <c r="R9" s="21">
        <v>2.9683421898471288E-2</v>
      </c>
      <c r="S9" s="21">
        <v>2.2124328791292509E-2</v>
      </c>
      <c r="T9" s="21">
        <v>0.1309786634171515</v>
      </c>
      <c r="U9" s="21">
        <v>1.2255915830471651E-2</v>
      </c>
      <c r="W9" s="21">
        <v>3.3473486769801747E-2</v>
      </c>
      <c r="X9" s="21">
        <v>0.14554263676740789</v>
      </c>
      <c r="Y9" s="21">
        <v>0</v>
      </c>
      <c r="Z9" s="21">
        <v>0</v>
      </c>
      <c r="AA9" s="21">
        <v>2.466832396867117E-2</v>
      </c>
      <c r="AB9" s="21">
        <v>1.267278933007405E-2</v>
      </c>
      <c r="AC9" s="21">
        <v>0</v>
      </c>
      <c r="AD9" s="21">
        <v>8.1742034911137046E-2</v>
      </c>
      <c r="AE9" s="21">
        <v>0</v>
      </c>
      <c r="AG9" s="21">
        <v>3.2065641129670218E-2</v>
      </c>
      <c r="AH9" s="21">
        <v>2.6301032438691151E-2</v>
      </c>
      <c r="AI9" s="21">
        <v>5.4674196916058793E-2</v>
      </c>
      <c r="AJ9" s="21">
        <v>4.1730641694376812E-2</v>
      </c>
      <c r="AK9" s="21">
        <v>3.5994675652422342E-2</v>
      </c>
      <c r="AL9" s="21">
        <v>0</v>
      </c>
      <c r="AM9" s="21">
        <v>0.13697676836490799</v>
      </c>
    </row>
    <row r="10" spans="2:41" ht="19" customHeight="1" x14ac:dyDescent="0.2">
      <c r="B10" s="23" t="s">
        <v>238</v>
      </c>
      <c r="C10" s="21">
        <v>0.10879199036385589</v>
      </c>
      <c r="D10" s="21">
        <v>0</v>
      </c>
      <c r="E10" s="21">
        <v>0.26306317533005102</v>
      </c>
      <c r="F10" s="21">
        <v>0.1343445066776992</v>
      </c>
      <c r="G10" s="21">
        <v>5.9842844034033817E-2</v>
      </c>
      <c r="H10" s="21">
        <v>4.7513954212015569E-2</v>
      </c>
      <c r="I10" s="21">
        <v>0.1035490373269041</v>
      </c>
      <c r="K10" s="21">
        <v>9.1448216872988347E-2</v>
      </c>
      <c r="L10" s="21">
        <v>0.12616344417340769</v>
      </c>
      <c r="N10" s="21">
        <v>2.789769809572281E-2</v>
      </c>
      <c r="O10" s="21">
        <v>0.21447910074834309</v>
      </c>
      <c r="P10" s="21">
        <v>0.16913319925033979</v>
      </c>
      <c r="Q10" s="21">
        <v>0.26801404649659127</v>
      </c>
      <c r="R10" s="21">
        <v>3.047306978601336E-2</v>
      </c>
      <c r="S10" s="21">
        <v>9.7392359565096939E-2</v>
      </c>
      <c r="T10" s="21">
        <v>0</v>
      </c>
      <c r="U10" s="21">
        <v>3.2442081480498063E-2</v>
      </c>
      <c r="W10" s="21">
        <v>0</v>
      </c>
      <c r="X10" s="21">
        <v>0.22626347329202209</v>
      </c>
      <c r="Y10" s="21">
        <v>9.1363903727278775E-2</v>
      </c>
      <c r="Z10" s="21">
        <v>0.18792166721696929</v>
      </c>
      <c r="AA10" s="21">
        <v>7.375460484140145E-2</v>
      </c>
      <c r="AB10" s="21">
        <v>0.10308022416425359</v>
      </c>
      <c r="AC10" s="21">
        <v>5.0228403710700982E-2</v>
      </c>
      <c r="AD10" s="21">
        <v>3.9175044485011613E-2</v>
      </c>
      <c r="AE10" s="21">
        <v>8.2352348002887502E-2</v>
      </c>
      <c r="AG10" s="21">
        <v>5.100706392125242E-2</v>
      </c>
      <c r="AH10" s="21">
        <v>6.3763726482516866E-2</v>
      </c>
      <c r="AI10" s="21">
        <v>0.1569223154644164</v>
      </c>
      <c r="AJ10" s="21">
        <v>0.22420722936036111</v>
      </c>
      <c r="AK10" s="21">
        <v>6.8356477856794523E-2</v>
      </c>
      <c r="AL10" s="21">
        <v>0.7769632331763795</v>
      </c>
      <c r="AM10" s="21">
        <v>4.7047162373922043E-2</v>
      </c>
    </row>
    <row r="11" spans="2:41" ht="19" customHeight="1" x14ac:dyDescent="0.2">
      <c r="B11" s="23" t="s">
        <v>239</v>
      </c>
      <c r="C11" s="21">
        <v>0.36283052690340017</v>
      </c>
      <c r="D11" s="21">
        <v>0.27696641180057169</v>
      </c>
      <c r="E11" s="21">
        <v>0.240088067159063</v>
      </c>
      <c r="F11" s="21">
        <v>0.28567330164662857</v>
      </c>
      <c r="G11" s="21">
        <v>0.4252378347494557</v>
      </c>
      <c r="H11" s="21">
        <v>0.40752673897616709</v>
      </c>
      <c r="I11" s="21">
        <v>0.47397650921778151</v>
      </c>
      <c r="K11" s="21">
        <v>0.41902966881257842</v>
      </c>
      <c r="L11" s="21">
        <v>0.31374692907197138</v>
      </c>
      <c r="N11" s="21">
        <v>0.33695204159944692</v>
      </c>
      <c r="O11" s="21">
        <v>0.42124431112063038</v>
      </c>
      <c r="P11" s="21">
        <v>0.44364467899444388</v>
      </c>
      <c r="Q11" s="21">
        <v>0.15178349476988701</v>
      </c>
      <c r="R11" s="21">
        <v>0.34624389249676402</v>
      </c>
      <c r="S11" s="21">
        <v>0.33975755479591663</v>
      </c>
      <c r="T11" s="21">
        <v>0.17390804380384639</v>
      </c>
      <c r="U11" s="21">
        <v>0.38819963370442973</v>
      </c>
      <c r="W11" s="21">
        <v>0.5029650523424668</v>
      </c>
      <c r="X11" s="21">
        <v>0.40269547724604587</v>
      </c>
      <c r="Y11" s="21">
        <v>0.55668133839268563</v>
      </c>
      <c r="Z11" s="21">
        <v>0.2097722242686664</v>
      </c>
      <c r="AA11" s="21">
        <v>0.37538334187764538</v>
      </c>
      <c r="AB11" s="21">
        <v>0.38001619366162298</v>
      </c>
      <c r="AC11" s="21">
        <v>0.21879117270115181</v>
      </c>
      <c r="AD11" s="21">
        <v>0.211575960464358</v>
      </c>
      <c r="AE11" s="21">
        <v>0.43283414871507297</v>
      </c>
      <c r="AG11" s="21">
        <v>0.38805580229163628</v>
      </c>
      <c r="AH11" s="21">
        <v>0.43742009603228249</v>
      </c>
      <c r="AI11" s="21">
        <v>0.36773036273591969</v>
      </c>
      <c r="AJ11" s="21">
        <v>0.3058742947105359</v>
      </c>
      <c r="AK11" s="21">
        <v>0.3642055227753811</v>
      </c>
      <c r="AL11" s="21">
        <v>0</v>
      </c>
      <c r="AM11" s="21">
        <v>0.19939806697853971</v>
      </c>
    </row>
    <row r="12" spans="2:41" ht="19" customHeight="1" x14ac:dyDescent="0.2">
      <c r="B12" s="23" t="s">
        <v>240</v>
      </c>
      <c r="C12" s="21">
        <v>7.0440691600324359E-2</v>
      </c>
      <c r="D12" s="21">
        <v>0</v>
      </c>
      <c r="E12" s="21">
        <v>0.1050265283669555</v>
      </c>
      <c r="F12" s="21">
        <v>9.7594836933088513E-2</v>
      </c>
      <c r="G12" s="21">
        <v>7.6154448822181212E-2</v>
      </c>
      <c r="H12" s="21">
        <v>9.4880351941836333E-2</v>
      </c>
      <c r="I12" s="21">
        <v>3.8170913971467033E-2</v>
      </c>
      <c r="K12" s="21">
        <v>6.6836255666053876E-2</v>
      </c>
      <c r="L12" s="21">
        <v>7.4532651610749984E-2</v>
      </c>
      <c r="N12" s="21">
        <v>3.339096400194301E-2</v>
      </c>
      <c r="O12" s="21">
        <v>4.4189622748717593E-2</v>
      </c>
      <c r="P12" s="21">
        <v>2.7443218747677921E-2</v>
      </c>
      <c r="Q12" s="21">
        <v>0.34146885278771888</v>
      </c>
      <c r="R12" s="21">
        <v>0.1454413914488287</v>
      </c>
      <c r="S12" s="21">
        <v>9.5289623980463964E-2</v>
      </c>
      <c r="T12" s="21">
        <v>0</v>
      </c>
      <c r="U12" s="21">
        <v>3.2585367933078993E-2</v>
      </c>
      <c r="W12" s="21">
        <v>6.4229582184983466E-2</v>
      </c>
      <c r="X12" s="21">
        <v>2.145067728692204E-2</v>
      </c>
      <c r="Y12" s="21">
        <v>7.5439735805309674E-2</v>
      </c>
      <c r="Z12" s="21">
        <v>0.16576278457954161</v>
      </c>
      <c r="AA12" s="21">
        <v>8.0401232873953191E-2</v>
      </c>
      <c r="AB12" s="21">
        <v>9.0652334100809071E-2</v>
      </c>
      <c r="AC12" s="21">
        <v>0</v>
      </c>
      <c r="AD12" s="21">
        <v>6.2481235027954933E-2</v>
      </c>
      <c r="AE12" s="21">
        <v>0.22294881436825861</v>
      </c>
      <c r="AG12" s="21">
        <v>6.4478461562279946E-2</v>
      </c>
      <c r="AH12" s="21">
        <v>4.411641308200815E-2</v>
      </c>
      <c r="AI12" s="21">
        <v>7.0329371029736076E-2</v>
      </c>
      <c r="AJ12" s="21">
        <v>3.4285051978016519E-2</v>
      </c>
      <c r="AK12" s="21">
        <v>0.10984142505658601</v>
      </c>
      <c r="AL12" s="21">
        <v>0.2230367668236205</v>
      </c>
      <c r="AM12" s="21">
        <v>0.11859167262706991</v>
      </c>
    </row>
    <row r="13" spans="2:41" ht="19" customHeight="1" x14ac:dyDescent="0.2">
      <c r="B13" s="23" t="s">
        <v>241</v>
      </c>
      <c r="C13" s="21">
        <v>0.16271958302581749</v>
      </c>
      <c r="D13" s="21">
        <v>0.22028967512119449</v>
      </c>
      <c r="E13" s="21">
        <v>8.3087384772476708E-2</v>
      </c>
      <c r="F13" s="21">
        <v>0.16733304145896821</v>
      </c>
      <c r="G13" s="21">
        <v>0.20903342592983171</v>
      </c>
      <c r="H13" s="21">
        <v>0.19110121042541181</v>
      </c>
      <c r="I13" s="21">
        <v>0.14056701377738001</v>
      </c>
      <c r="K13" s="21">
        <v>0.20798701824746599</v>
      </c>
      <c r="L13" s="21">
        <v>0.1158335629907313</v>
      </c>
      <c r="N13" s="21">
        <v>0.36254954123860511</v>
      </c>
      <c r="O13" s="21">
        <v>2.8662741530336228E-2</v>
      </c>
      <c r="P13" s="21">
        <v>0.15933659064755901</v>
      </c>
      <c r="Q13" s="21">
        <v>7.1075987682754874E-2</v>
      </c>
      <c r="R13" s="21">
        <v>0.32723965065086408</v>
      </c>
      <c r="S13" s="21">
        <v>0.2354690407791411</v>
      </c>
      <c r="T13" s="21">
        <v>7.4689275744037331E-2</v>
      </c>
      <c r="U13" s="21">
        <v>5.3416890455033249E-2</v>
      </c>
      <c r="W13" s="21">
        <v>0.29652896160452608</v>
      </c>
      <c r="X13" s="21">
        <v>1.2287339274341551E-2</v>
      </c>
      <c r="Y13" s="21">
        <v>0.1033745438063106</v>
      </c>
      <c r="Z13" s="21">
        <v>6.3580962048719505E-2</v>
      </c>
      <c r="AA13" s="21">
        <v>0.2802576775282476</v>
      </c>
      <c r="AB13" s="21">
        <v>0.22164627310072799</v>
      </c>
      <c r="AC13" s="21">
        <v>0.13484197938582351</v>
      </c>
      <c r="AD13" s="21">
        <v>0.10113160338551611</v>
      </c>
      <c r="AE13" s="21">
        <v>0.26186468891378101</v>
      </c>
      <c r="AG13" s="21">
        <v>0.14808137238333721</v>
      </c>
      <c r="AH13" s="21">
        <v>0.21384530393709089</v>
      </c>
      <c r="AI13" s="21">
        <v>0.1104139554645179</v>
      </c>
      <c r="AJ13" s="21">
        <v>0.1995197571746771</v>
      </c>
      <c r="AK13" s="21">
        <v>0.1709161561635314</v>
      </c>
      <c r="AL13" s="21">
        <v>0</v>
      </c>
      <c r="AM13" s="21">
        <v>0.12123117610021129</v>
      </c>
    </row>
    <row r="14" spans="2:41" ht="19" customHeight="1" x14ac:dyDescent="0.2">
      <c r="B14" s="23" t="s">
        <v>145</v>
      </c>
      <c r="C14" s="21">
        <v>0.25050192019388129</v>
      </c>
      <c r="D14" s="21">
        <v>0.40100072347856353</v>
      </c>
      <c r="E14" s="21">
        <v>0.26126901087010018</v>
      </c>
      <c r="F14" s="21">
        <v>0.28053130365378581</v>
      </c>
      <c r="G14" s="21">
        <v>0.21816654496948401</v>
      </c>
      <c r="H14" s="21">
        <v>0.23313132861387861</v>
      </c>
      <c r="I14" s="21">
        <v>0.18538825219409799</v>
      </c>
      <c r="K14" s="21">
        <v>0.15283555950997299</v>
      </c>
      <c r="L14" s="21">
        <v>0.34064967940845597</v>
      </c>
      <c r="N14" s="21">
        <v>0.21626472589823689</v>
      </c>
      <c r="O14" s="21">
        <v>0.19427664925272209</v>
      </c>
      <c r="P14" s="21">
        <v>0.1702210657165372</v>
      </c>
      <c r="Q14" s="21">
        <v>0.1676576182630477</v>
      </c>
      <c r="R14" s="21">
        <v>0.1209185737190588</v>
      </c>
      <c r="S14" s="21">
        <v>0.20996709208808881</v>
      </c>
      <c r="T14" s="21">
        <v>0.62042401703496486</v>
      </c>
      <c r="U14" s="21">
        <v>0.48110011059648849</v>
      </c>
      <c r="W14" s="21">
        <v>0.10280291709822199</v>
      </c>
      <c r="X14" s="21">
        <v>0.19176039613326029</v>
      </c>
      <c r="Y14" s="21">
        <v>0.17314047826841539</v>
      </c>
      <c r="Z14" s="21">
        <v>0.37296236188610299</v>
      </c>
      <c r="AA14" s="21">
        <v>0.16553481891008109</v>
      </c>
      <c r="AB14" s="21">
        <v>0.19193218564251249</v>
      </c>
      <c r="AC14" s="21">
        <v>0.59613844420232354</v>
      </c>
      <c r="AD14" s="21">
        <v>0.50389412172602233</v>
      </c>
      <c r="AE14" s="21">
        <v>0</v>
      </c>
      <c r="AG14" s="21">
        <v>0.31631165871182387</v>
      </c>
      <c r="AH14" s="21">
        <v>0.21455342802741029</v>
      </c>
      <c r="AI14" s="21">
        <v>0.23992979838935111</v>
      </c>
      <c r="AJ14" s="21">
        <v>0.19438302508203259</v>
      </c>
      <c r="AK14" s="21">
        <v>0.25068574249528452</v>
      </c>
      <c r="AL14" s="21">
        <v>0</v>
      </c>
      <c r="AM14" s="21">
        <v>0.37675515355534911</v>
      </c>
    </row>
    <row r="16" spans="2:41" x14ac:dyDescent="0.2">
      <c r="B16" t="s">
        <v>267</v>
      </c>
    </row>
    <row r="17" spans="2:2" x14ac:dyDescent="0.2">
      <c r="B17" t="s">
        <v>11</v>
      </c>
    </row>
    <row r="19" spans="2:2" x14ac:dyDescent="0.2">
      <c r="B19"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O19"/>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237</v>
      </c>
      <c r="C9" s="21">
        <v>6.1328894363157693E-2</v>
      </c>
      <c r="D9" s="21">
        <v>0.14014647756544399</v>
      </c>
      <c r="E9" s="21">
        <v>7.188157617868185E-2</v>
      </c>
      <c r="F9" s="21">
        <v>7.6030992106789957E-2</v>
      </c>
      <c r="G9" s="21">
        <v>1.8746504986590432E-2</v>
      </c>
      <c r="H9" s="21">
        <v>1.92557114792388E-2</v>
      </c>
      <c r="I9" s="21">
        <v>6.3445544030216752E-2</v>
      </c>
      <c r="K9" s="21">
        <v>8.5502837452853073E-2</v>
      </c>
      <c r="L9" s="21">
        <v>3.926141648495754E-2</v>
      </c>
      <c r="N9" s="21">
        <v>0.14368323967864349</v>
      </c>
      <c r="O9" s="21">
        <v>0.1343050856436597</v>
      </c>
      <c r="P9" s="21">
        <v>7.4098702126625837E-2</v>
      </c>
      <c r="Q9" s="21">
        <v>0.2134985639340439</v>
      </c>
      <c r="R9" s="21">
        <v>0</v>
      </c>
      <c r="S9" s="21">
        <v>1.776338460662516E-2</v>
      </c>
      <c r="T9" s="21">
        <v>0</v>
      </c>
      <c r="U9" s="21">
        <v>0</v>
      </c>
      <c r="W9" s="21">
        <v>3.3473486769801747E-2</v>
      </c>
      <c r="X9" s="21">
        <v>0.19391635814398411</v>
      </c>
      <c r="Y9" s="21">
        <v>9.1363903727278775E-2</v>
      </c>
      <c r="Z9" s="21">
        <v>5.2749208128356102E-2</v>
      </c>
      <c r="AA9" s="21">
        <v>0</v>
      </c>
      <c r="AB9" s="21">
        <v>1.396751628165737E-2</v>
      </c>
      <c r="AC9" s="21">
        <v>9.6440590911428509E-2</v>
      </c>
      <c r="AD9" s="21">
        <v>1.917372337503969E-2</v>
      </c>
      <c r="AE9" s="21">
        <v>0</v>
      </c>
      <c r="AG9" s="21">
        <v>5.4969883944238997E-2</v>
      </c>
      <c r="AH9" s="21">
        <v>5.3275601697277013E-2</v>
      </c>
      <c r="AI9" s="21">
        <v>4.9851059782908602E-2</v>
      </c>
      <c r="AJ9" s="21">
        <v>9.4856919889232935E-2</v>
      </c>
      <c r="AK9" s="21">
        <v>6.4133906240598421E-2</v>
      </c>
      <c r="AL9" s="21">
        <v>0</v>
      </c>
      <c r="AM9" s="21">
        <v>6.7991045341014369E-2</v>
      </c>
    </row>
    <row r="10" spans="2:41" ht="19" customHeight="1" x14ac:dyDescent="0.2">
      <c r="B10" s="23" t="s">
        <v>238</v>
      </c>
      <c r="C10" s="21">
        <v>0.13719582614891679</v>
      </c>
      <c r="D10" s="21">
        <v>0.13681993423512759</v>
      </c>
      <c r="E10" s="21">
        <v>0.19533811003127791</v>
      </c>
      <c r="F10" s="21">
        <v>0.1204454071619171</v>
      </c>
      <c r="G10" s="21">
        <v>0.12271865716639679</v>
      </c>
      <c r="H10" s="21">
        <v>9.8577287107144515E-2</v>
      </c>
      <c r="I10" s="21">
        <v>0.14360127107226259</v>
      </c>
      <c r="K10" s="21">
        <v>0.1469338240863175</v>
      </c>
      <c r="L10" s="21">
        <v>0.12943941906538831</v>
      </c>
      <c r="N10" s="21">
        <v>0.1198235388382691</v>
      </c>
      <c r="O10" s="21">
        <v>0.21997630597291409</v>
      </c>
      <c r="P10" s="21">
        <v>0.11582206127459049</v>
      </c>
      <c r="Q10" s="21">
        <v>6.2795735122651172E-2</v>
      </c>
      <c r="R10" s="21">
        <v>4.2663244919528998E-2</v>
      </c>
      <c r="S10" s="21">
        <v>0.1315939773827953</v>
      </c>
      <c r="T10" s="21">
        <v>0</v>
      </c>
      <c r="U10" s="21">
        <v>0.14348204643063731</v>
      </c>
      <c r="W10" s="21">
        <v>5.9231345257744233E-2</v>
      </c>
      <c r="X10" s="21">
        <v>0.30050576133439172</v>
      </c>
      <c r="Y10" s="21">
        <v>0.17760236115326369</v>
      </c>
      <c r="Z10" s="21">
        <v>0.36401324998039652</v>
      </c>
      <c r="AA10" s="21">
        <v>9.4737941940992929E-2</v>
      </c>
      <c r="AB10" s="21">
        <v>0.1006470652648932</v>
      </c>
      <c r="AC10" s="21">
        <v>0</v>
      </c>
      <c r="AD10" s="21">
        <v>1.1609370690276561E-2</v>
      </c>
      <c r="AE10" s="21">
        <v>0</v>
      </c>
      <c r="AG10" s="21">
        <v>0.1053408178381349</v>
      </c>
      <c r="AH10" s="21">
        <v>0.12555189038217629</v>
      </c>
      <c r="AI10" s="21">
        <v>0.16703875471403451</v>
      </c>
      <c r="AJ10" s="21">
        <v>0.1458796216666528</v>
      </c>
      <c r="AK10" s="21">
        <v>0.15467653703333381</v>
      </c>
      <c r="AL10" s="21">
        <v>0.35090186250455041</v>
      </c>
      <c r="AM10" s="21">
        <v>6.9117846896236915E-2</v>
      </c>
    </row>
    <row r="11" spans="2:41" ht="19" customHeight="1" x14ac:dyDescent="0.2">
      <c r="B11" s="23" t="s">
        <v>239</v>
      </c>
      <c r="C11" s="21">
        <v>0.33722811123561958</v>
      </c>
      <c r="D11" s="21">
        <v>0.29302663246311189</v>
      </c>
      <c r="E11" s="21">
        <v>0.27885017139149582</v>
      </c>
      <c r="F11" s="21">
        <v>0.27729583459635659</v>
      </c>
      <c r="G11" s="21">
        <v>0.38429134284678262</v>
      </c>
      <c r="H11" s="21">
        <v>0.41319478015397282</v>
      </c>
      <c r="I11" s="21">
        <v>0.35994842230084001</v>
      </c>
      <c r="K11" s="21">
        <v>0.29311735429141073</v>
      </c>
      <c r="L11" s="21">
        <v>0.37597367696151218</v>
      </c>
      <c r="N11" s="21">
        <v>0.25308791659002211</v>
      </c>
      <c r="O11" s="21">
        <v>0.41194819892572299</v>
      </c>
      <c r="P11" s="21">
        <v>0.35539704697199842</v>
      </c>
      <c r="Q11" s="21">
        <v>0.25349641817655122</v>
      </c>
      <c r="R11" s="21">
        <v>0.1627056172462443</v>
      </c>
      <c r="S11" s="21">
        <v>0.34219519555368549</v>
      </c>
      <c r="T11" s="21">
        <v>0.40103211669147398</v>
      </c>
      <c r="U11" s="21">
        <v>0.35970642171194123</v>
      </c>
      <c r="W11" s="21">
        <v>0.3609356565215614</v>
      </c>
      <c r="X11" s="21">
        <v>0.31428190076217749</v>
      </c>
      <c r="Y11" s="21">
        <v>0.59183611911719369</v>
      </c>
      <c r="Z11" s="21">
        <v>0.1329682817616368</v>
      </c>
      <c r="AA11" s="21">
        <v>0.22238587576579169</v>
      </c>
      <c r="AB11" s="21">
        <v>0.40169648070512681</v>
      </c>
      <c r="AC11" s="21">
        <v>0.32118866514329208</v>
      </c>
      <c r="AD11" s="21">
        <v>0.38977722888444832</v>
      </c>
      <c r="AE11" s="21">
        <v>0.38047942434925158</v>
      </c>
      <c r="AG11" s="21">
        <v>0.35876321265031602</v>
      </c>
      <c r="AH11" s="21">
        <v>0.3490586279266496</v>
      </c>
      <c r="AI11" s="21">
        <v>0.37933317260730998</v>
      </c>
      <c r="AJ11" s="21">
        <v>0.34968084629488583</v>
      </c>
      <c r="AK11" s="21">
        <v>0.28530120154610272</v>
      </c>
      <c r="AL11" s="21">
        <v>0.42606137067182909</v>
      </c>
      <c r="AM11" s="21">
        <v>0.2226210793321716</v>
      </c>
    </row>
    <row r="12" spans="2:41" ht="19" customHeight="1" x14ac:dyDescent="0.2">
      <c r="B12" s="23" t="s">
        <v>240</v>
      </c>
      <c r="C12" s="21">
        <v>9.2886610143944087E-2</v>
      </c>
      <c r="D12" s="21">
        <v>5.1482595113135937E-2</v>
      </c>
      <c r="E12" s="21">
        <v>7.1222116158243101E-2</v>
      </c>
      <c r="F12" s="21">
        <v>0.13096430756112051</v>
      </c>
      <c r="G12" s="21">
        <v>8.9141809176427042E-2</v>
      </c>
      <c r="H12" s="21">
        <v>0.10935390831471239</v>
      </c>
      <c r="I12" s="21">
        <v>9.1085931853122554E-2</v>
      </c>
      <c r="K12" s="21">
        <v>9.1888421609115145E-2</v>
      </c>
      <c r="L12" s="21">
        <v>9.4758909831738888E-2</v>
      </c>
      <c r="N12" s="21">
        <v>7.1060197271198999E-2</v>
      </c>
      <c r="O12" s="21">
        <v>9.3540670894685554E-2</v>
      </c>
      <c r="P12" s="21">
        <v>0.15476437289527339</v>
      </c>
      <c r="Q12" s="21">
        <v>8.0707507087132146E-2</v>
      </c>
      <c r="R12" s="21">
        <v>0.12414265398639859</v>
      </c>
      <c r="S12" s="21">
        <v>8.998557338736099E-2</v>
      </c>
      <c r="T12" s="21">
        <v>9.8767300946915937E-2</v>
      </c>
      <c r="U12" s="21">
        <v>6.2075984040727818E-2</v>
      </c>
      <c r="W12" s="21">
        <v>6.9146093991020979E-2</v>
      </c>
      <c r="X12" s="21">
        <v>0.1079333275174414</v>
      </c>
      <c r="Y12" s="21">
        <v>0.1160694901334505</v>
      </c>
      <c r="Z12" s="21">
        <v>0.12368189035828329</v>
      </c>
      <c r="AA12" s="21">
        <v>8.2566105723206079E-2</v>
      </c>
      <c r="AB12" s="21">
        <v>7.8020839949175053E-2</v>
      </c>
      <c r="AC12" s="21">
        <v>7.2237012046154625E-2</v>
      </c>
      <c r="AD12" s="21">
        <v>0.1290347963760228</v>
      </c>
      <c r="AE12" s="21">
        <v>8.2352348002887502E-2</v>
      </c>
      <c r="AG12" s="21">
        <v>0.1271074673350307</v>
      </c>
      <c r="AH12" s="21">
        <v>5.5026629658358438E-2</v>
      </c>
      <c r="AI12" s="21">
        <v>9.0609709415798947E-2</v>
      </c>
      <c r="AJ12" s="21">
        <v>4.2201491506173021E-2</v>
      </c>
      <c r="AK12" s="21">
        <v>0.15553135727040321</v>
      </c>
      <c r="AL12" s="21">
        <v>0</v>
      </c>
      <c r="AM12" s="21">
        <v>7.5559891354230996E-2</v>
      </c>
    </row>
    <row r="13" spans="2:41" ht="19" customHeight="1" x14ac:dyDescent="0.2">
      <c r="B13" s="23" t="s">
        <v>241</v>
      </c>
      <c r="C13" s="21">
        <v>0.23635094042457369</v>
      </c>
      <c r="D13" s="21">
        <v>0.16433408645655409</v>
      </c>
      <c r="E13" s="21">
        <v>0.12878089749836641</v>
      </c>
      <c r="F13" s="21">
        <v>0.2692688255553729</v>
      </c>
      <c r="G13" s="21">
        <v>0.26620343626856552</v>
      </c>
      <c r="H13" s="21">
        <v>0.26594807891986733</v>
      </c>
      <c r="I13" s="21">
        <v>0.28266262751241539</v>
      </c>
      <c r="K13" s="21">
        <v>0.28274126418186951</v>
      </c>
      <c r="L13" s="21">
        <v>0.19117114358628251</v>
      </c>
      <c r="N13" s="21">
        <v>0.35125011922390881</v>
      </c>
      <c r="O13" s="21">
        <v>6.7447506933032045E-2</v>
      </c>
      <c r="P13" s="21">
        <v>0.27301018805138322</v>
      </c>
      <c r="Q13" s="21">
        <v>0.30858870737981198</v>
      </c>
      <c r="R13" s="21">
        <v>0.60506899293412075</v>
      </c>
      <c r="S13" s="21">
        <v>0.25898600534527638</v>
      </c>
      <c r="T13" s="21">
        <v>0</v>
      </c>
      <c r="U13" s="21">
        <v>0.19443653640410241</v>
      </c>
      <c r="W13" s="21">
        <v>0.42696876616414903</v>
      </c>
      <c r="X13" s="21">
        <v>2.114963278799421E-2</v>
      </c>
      <c r="Y13" s="21">
        <v>2.3128125868813309E-2</v>
      </c>
      <c r="Z13" s="21">
        <v>0.29661950658283992</v>
      </c>
      <c r="AA13" s="21">
        <v>0.53160186135319132</v>
      </c>
      <c r="AB13" s="21">
        <v>0.24125396696508281</v>
      </c>
      <c r="AC13" s="21">
        <v>0.11816131371953439</v>
      </c>
      <c r="AD13" s="21">
        <v>0.1187992253221043</v>
      </c>
      <c r="AE13" s="21">
        <v>0.53716822764786099</v>
      </c>
      <c r="AG13" s="21">
        <v>0.21631161728916309</v>
      </c>
      <c r="AH13" s="21">
        <v>0.24168167353525241</v>
      </c>
      <c r="AI13" s="21">
        <v>0.25924255457606471</v>
      </c>
      <c r="AJ13" s="21">
        <v>0.19379297680022339</v>
      </c>
      <c r="AK13" s="21">
        <v>0.21103556847837709</v>
      </c>
      <c r="AL13" s="21">
        <v>0.2230367668236205</v>
      </c>
      <c r="AM13" s="21">
        <v>0.35522789590621118</v>
      </c>
    </row>
    <row r="14" spans="2:41" ht="19" customHeight="1" x14ac:dyDescent="0.2">
      <c r="B14" s="23" t="s">
        <v>145</v>
      </c>
      <c r="C14" s="21">
        <v>0.135009617683788</v>
      </c>
      <c r="D14" s="21">
        <v>0.21419027416662631</v>
      </c>
      <c r="E14" s="21">
        <v>0.2539271287419354</v>
      </c>
      <c r="F14" s="21">
        <v>0.1259946330184428</v>
      </c>
      <c r="G14" s="21">
        <v>0.1188982495552378</v>
      </c>
      <c r="H14" s="21">
        <v>9.3670234025064344E-2</v>
      </c>
      <c r="I14" s="21">
        <v>5.9256203231142751E-2</v>
      </c>
      <c r="K14" s="21">
        <v>9.9816298378434073E-2</v>
      </c>
      <c r="L14" s="21">
        <v>0.1693954340701205</v>
      </c>
      <c r="N14" s="21">
        <v>6.1094988397957517E-2</v>
      </c>
      <c r="O14" s="21">
        <v>7.2782231629985539E-2</v>
      </c>
      <c r="P14" s="21">
        <v>2.6907628680128581E-2</v>
      </c>
      <c r="Q14" s="21">
        <v>8.0913068299809474E-2</v>
      </c>
      <c r="R14" s="21">
        <v>6.5419490913707454E-2</v>
      </c>
      <c r="S14" s="21">
        <v>0.15947586372425671</v>
      </c>
      <c r="T14" s="21">
        <v>0.50020058236161014</v>
      </c>
      <c r="U14" s="21">
        <v>0.2402990114125913</v>
      </c>
      <c r="W14" s="21">
        <v>5.0244651295722732E-2</v>
      </c>
      <c r="X14" s="21">
        <v>6.2213019454010997E-2</v>
      </c>
      <c r="Y14" s="21">
        <v>0</v>
      </c>
      <c r="Z14" s="21">
        <v>2.996786318848739E-2</v>
      </c>
      <c r="AA14" s="21">
        <v>6.8708215216817831E-2</v>
      </c>
      <c r="AB14" s="21">
        <v>0.16441413083406489</v>
      </c>
      <c r="AC14" s="21">
        <v>0.39197241817959022</v>
      </c>
      <c r="AD14" s="21">
        <v>0.33160565535210851</v>
      </c>
      <c r="AE14" s="21">
        <v>0</v>
      </c>
      <c r="AG14" s="21">
        <v>0.1375070009431163</v>
      </c>
      <c r="AH14" s="21">
        <v>0.17540557680028609</v>
      </c>
      <c r="AI14" s="21">
        <v>5.3924748903883157E-2</v>
      </c>
      <c r="AJ14" s="21">
        <v>0.17358814384283211</v>
      </c>
      <c r="AK14" s="21">
        <v>0.12932142943118469</v>
      </c>
      <c r="AL14" s="21">
        <v>0</v>
      </c>
      <c r="AM14" s="21">
        <v>0.20948224117013489</v>
      </c>
    </row>
    <row r="16" spans="2:41" x14ac:dyDescent="0.2">
      <c r="B16" t="s">
        <v>267</v>
      </c>
    </row>
    <row r="17" spans="2:2" x14ac:dyDescent="0.2">
      <c r="B17" t="s">
        <v>11</v>
      </c>
    </row>
    <row r="19" spans="2:2" x14ac:dyDescent="0.2">
      <c r="B19"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O19"/>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237</v>
      </c>
      <c r="C9" s="21">
        <v>7.9631905948978426E-2</v>
      </c>
      <c r="D9" s="21">
        <v>7.7285501298835449E-2</v>
      </c>
      <c r="E9" s="21">
        <v>0.15475608391956749</v>
      </c>
      <c r="F9" s="21">
        <v>3.4523009629829508E-2</v>
      </c>
      <c r="G9" s="21">
        <v>5.0771488830451753E-2</v>
      </c>
      <c r="H9" s="21">
        <v>2.7945602453430439E-2</v>
      </c>
      <c r="I9" s="21">
        <v>0.1133994564585665</v>
      </c>
      <c r="K9" s="21">
        <v>9.9779832371486341E-2</v>
      </c>
      <c r="L9" s="21">
        <v>6.1526858315984687E-2</v>
      </c>
      <c r="N9" s="21">
        <v>0.14198825085835451</v>
      </c>
      <c r="O9" s="21">
        <v>0.1630974073529039</v>
      </c>
      <c r="P9" s="21">
        <v>7.4098702126625837E-2</v>
      </c>
      <c r="Q9" s="21">
        <v>0.14242257625128901</v>
      </c>
      <c r="R9" s="21">
        <v>2.9683421898471288E-2</v>
      </c>
      <c r="S9" s="21">
        <v>4.6538920992088381E-2</v>
      </c>
      <c r="T9" s="21">
        <v>0</v>
      </c>
      <c r="U9" s="21">
        <v>1.2357175775503861E-2</v>
      </c>
      <c r="W9" s="21">
        <v>3.3664138721992663E-2</v>
      </c>
      <c r="X9" s="21">
        <v>0.16980091752834481</v>
      </c>
      <c r="Y9" s="21">
        <v>0.14014354134714571</v>
      </c>
      <c r="Z9" s="21">
        <v>0.16466394088772901</v>
      </c>
      <c r="AA9" s="21">
        <v>3.2154263993351653E-2</v>
      </c>
      <c r="AB9" s="21">
        <v>5.0509280502624293E-2</v>
      </c>
      <c r="AC9" s="21">
        <v>9.6440590911428509E-2</v>
      </c>
      <c r="AD9" s="21">
        <v>0</v>
      </c>
      <c r="AE9" s="21">
        <v>0</v>
      </c>
      <c r="AG9" s="21">
        <v>3.560623747225073E-2</v>
      </c>
      <c r="AH9" s="21">
        <v>6.5576401809532336E-2</v>
      </c>
      <c r="AI9" s="21">
        <v>0.11240106964197361</v>
      </c>
      <c r="AJ9" s="21">
        <v>0.13351232367719151</v>
      </c>
      <c r="AK9" s="21">
        <v>6.2121864668367888E-2</v>
      </c>
      <c r="AL9" s="21">
        <v>0.42606137067182909</v>
      </c>
      <c r="AM9" s="21">
        <v>3.0496545912312319E-2</v>
      </c>
    </row>
    <row r="10" spans="2:41" ht="19" customHeight="1" x14ac:dyDescent="0.2">
      <c r="B10" s="23" t="s">
        <v>238</v>
      </c>
      <c r="C10" s="21">
        <v>0.115786341534625</v>
      </c>
      <c r="D10" s="21">
        <v>6.2860976266608581E-2</v>
      </c>
      <c r="E10" s="21">
        <v>0.2038329632496394</v>
      </c>
      <c r="F10" s="21">
        <v>0.16838873308726279</v>
      </c>
      <c r="G10" s="21">
        <v>9.0066687622017749E-2</v>
      </c>
      <c r="H10" s="21">
        <v>0.11862693865817379</v>
      </c>
      <c r="I10" s="21">
        <v>5.4229475467865523E-2</v>
      </c>
      <c r="K10" s="21">
        <v>0.12078887536197459</v>
      </c>
      <c r="L10" s="21">
        <v>0.11225812399611559</v>
      </c>
      <c r="N10" s="21">
        <v>2.789769809572281E-2</v>
      </c>
      <c r="O10" s="21">
        <v>0.18105503258673381</v>
      </c>
      <c r="P10" s="21">
        <v>0.2251031495933325</v>
      </c>
      <c r="Q10" s="21">
        <v>6.2795735122651172E-2</v>
      </c>
      <c r="R10" s="21">
        <v>3.8782611178897447E-2</v>
      </c>
      <c r="S10" s="21">
        <v>0.1299520217717714</v>
      </c>
      <c r="T10" s="21">
        <v>0</v>
      </c>
      <c r="U10" s="21">
        <v>7.6891079344762372E-2</v>
      </c>
      <c r="W10" s="21">
        <v>3.3473486769801747E-2</v>
      </c>
      <c r="X10" s="21">
        <v>0.27671413180744581</v>
      </c>
      <c r="Y10" s="21">
        <v>0.20359378779221171</v>
      </c>
      <c r="Z10" s="21">
        <v>0</v>
      </c>
      <c r="AA10" s="21">
        <v>4.8829790606982497E-2</v>
      </c>
      <c r="AB10" s="21">
        <v>0.11877599524392959</v>
      </c>
      <c r="AC10" s="21">
        <v>2.955631765716818E-2</v>
      </c>
      <c r="AD10" s="21">
        <v>9.2218147072295018E-2</v>
      </c>
      <c r="AE10" s="21">
        <v>0</v>
      </c>
      <c r="AG10" s="21">
        <v>0.17728921449822099</v>
      </c>
      <c r="AH10" s="21">
        <v>8.9139279089436391E-2</v>
      </c>
      <c r="AI10" s="21">
        <v>0.1036443728832671</v>
      </c>
      <c r="AJ10" s="21">
        <v>0.1601999795018107</v>
      </c>
      <c r="AK10" s="21">
        <v>8.1226941730795435E-2</v>
      </c>
      <c r="AL10" s="21">
        <v>0.35090186250455041</v>
      </c>
      <c r="AM10" s="21">
        <v>6.9117846896236915E-2</v>
      </c>
    </row>
    <row r="11" spans="2:41" ht="19" customHeight="1" x14ac:dyDescent="0.2">
      <c r="B11" s="23" t="s">
        <v>239</v>
      </c>
      <c r="C11" s="21">
        <v>0.36032293075564092</v>
      </c>
      <c r="D11" s="21">
        <v>0.46255486048590722</v>
      </c>
      <c r="E11" s="21">
        <v>0.14955382536435821</v>
      </c>
      <c r="F11" s="21">
        <v>0.33253284190802851</v>
      </c>
      <c r="G11" s="21">
        <v>0.32766227475269749</v>
      </c>
      <c r="H11" s="21">
        <v>0.40531359197042571</v>
      </c>
      <c r="I11" s="21">
        <v>0.47426331552300521</v>
      </c>
      <c r="K11" s="21">
        <v>0.32060720944859977</v>
      </c>
      <c r="L11" s="21">
        <v>0.39719506575530411</v>
      </c>
      <c r="N11" s="21">
        <v>0.50024837880342954</v>
      </c>
      <c r="O11" s="21">
        <v>0.36154856441529398</v>
      </c>
      <c r="P11" s="21">
        <v>0.3398388907813148</v>
      </c>
      <c r="Q11" s="21">
        <v>0.3194122727541816</v>
      </c>
      <c r="R11" s="21">
        <v>0.41555610500064599</v>
      </c>
      <c r="S11" s="21">
        <v>0.25393615784396328</v>
      </c>
      <c r="T11" s="21">
        <v>0.2061194062740819</v>
      </c>
      <c r="U11" s="21">
        <v>0.50226626520899775</v>
      </c>
      <c r="W11" s="21">
        <v>0.59007022727614222</v>
      </c>
      <c r="X11" s="21">
        <v>0.34342662893803011</v>
      </c>
      <c r="Y11" s="21">
        <v>0.51128595552032086</v>
      </c>
      <c r="Z11" s="21">
        <v>0.48433664743284621</v>
      </c>
      <c r="AA11" s="21">
        <v>0.38466007077928083</v>
      </c>
      <c r="AB11" s="21">
        <v>0.26878097907147558</v>
      </c>
      <c r="AC11" s="21">
        <v>0.30747669868899807</v>
      </c>
      <c r="AD11" s="21">
        <v>0.33460415057570619</v>
      </c>
      <c r="AE11" s="21">
        <v>0.27530353873407998</v>
      </c>
      <c r="AG11" s="21">
        <v>0.25731648889047781</v>
      </c>
      <c r="AH11" s="21">
        <v>0.38472568414752212</v>
      </c>
      <c r="AI11" s="21">
        <v>0.44204462046463178</v>
      </c>
      <c r="AJ11" s="21">
        <v>0.25243257309590861</v>
      </c>
      <c r="AK11" s="21">
        <v>0.38724091635945268</v>
      </c>
      <c r="AL11" s="21">
        <v>0</v>
      </c>
      <c r="AM11" s="21">
        <v>0.45853991997688598</v>
      </c>
    </row>
    <row r="12" spans="2:41" ht="19" customHeight="1" x14ac:dyDescent="0.2">
      <c r="B12" s="23" t="s">
        <v>240</v>
      </c>
      <c r="C12" s="21">
        <v>0.10864271517745711</v>
      </c>
      <c r="D12" s="21">
        <v>0.13162579266888649</v>
      </c>
      <c r="E12" s="21">
        <v>0.16032194470321481</v>
      </c>
      <c r="F12" s="21">
        <v>6.4594307430916167E-2</v>
      </c>
      <c r="G12" s="21">
        <v>0.1274800574019945</v>
      </c>
      <c r="H12" s="21">
        <v>8.8085113778740232E-2</v>
      </c>
      <c r="I12" s="21">
        <v>9.4774603041584721E-2</v>
      </c>
      <c r="K12" s="21">
        <v>0.10706137235906819</v>
      </c>
      <c r="L12" s="21">
        <v>0.10517563392883079</v>
      </c>
      <c r="N12" s="21">
        <v>0</v>
      </c>
      <c r="O12" s="21">
        <v>9.5270801064085031E-2</v>
      </c>
      <c r="P12" s="21">
        <v>0.12596394168925901</v>
      </c>
      <c r="Q12" s="21">
        <v>0.17987711767953041</v>
      </c>
      <c r="R12" s="21">
        <v>0.16844034101573571</v>
      </c>
      <c r="S12" s="21">
        <v>0.13568984769495501</v>
      </c>
      <c r="T12" s="21">
        <v>0.1734565766909533</v>
      </c>
      <c r="U12" s="21">
        <v>6.6503891734443835E-2</v>
      </c>
      <c r="W12" s="21">
        <v>4.1861834668362179E-2</v>
      </c>
      <c r="X12" s="21">
        <v>8.3882507248251331E-2</v>
      </c>
      <c r="Y12" s="21">
        <v>7.0632060052725279E-2</v>
      </c>
      <c r="Z12" s="21">
        <v>0.13253393447107359</v>
      </c>
      <c r="AA12" s="21">
        <v>0.13904141990960761</v>
      </c>
      <c r="AB12" s="21">
        <v>0.13867817645108041</v>
      </c>
      <c r="AC12" s="21">
        <v>4.2680694388986432E-2</v>
      </c>
      <c r="AD12" s="21">
        <v>0.10795725735716059</v>
      </c>
      <c r="AE12" s="21">
        <v>0.23988295798388051</v>
      </c>
      <c r="AG12" s="21">
        <v>0.1404662137100498</v>
      </c>
      <c r="AH12" s="21">
        <v>9.8474767997267704E-2</v>
      </c>
      <c r="AI12" s="21">
        <v>6.3771347723885055E-2</v>
      </c>
      <c r="AJ12" s="21">
        <v>5.240738940625999E-2</v>
      </c>
      <c r="AK12" s="21">
        <v>0.18915906442128369</v>
      </c>
      <c r="AL12" s="21">
        <v>0</v>
      </c>
      <c r="AM12" s="21">
        <v>0.10892678210849679</v>
      </c>
    </row>
    <row r="13" spans="2:41" ht="19" customHeight="1" x14ac:dyDescent="0.2">
      <c r="B13" s="23" t="s">
        <v>241</v>
      </c>
      <c r="C13" s="21">
        <v>0.1999499550107133</v>
      </c>
      <c r="D13" s="21">
        <v>5.1482595113135937E-2</v>
      </c>
      <c r="E13" s="21">
        <v>0.1172081935839934</v>
      </c>
      <c r="F13" s="21">
        <v>0.25847298473780572</v>
      </c>
      <c r="G13" s="21">
        <v>0.30329757155130649</v>
      </c>
      <c r="H13" s="21">
        <v>0.2451876922226735</v>
      </c>
      <c r="I13" s="21">
        <v>0.18685184406722519</v>
      </c>
      <c r="K13" s="21">
        <v>0.25670812087375222</v>
      </c>
      <c r="L13" s="21">
        <v>0.1487011744107907</v>
      </c>
      <c r="N13" s="21">
        <v>0.224417726225068</v>
      </c>
      <c r="O13" s="21">
        <v>7.8668322040641975E-2</v>
      </c>
      <c r="P13" s="21">
        <v>0.18178371984077221</v>
      </c>
      <c r="Q13" s="21">
        <v>0.15178349476988701</v>
      </c>
      <c r="R13" s="21">
        <v>0.34753752090624968</v>
      </c>
      <c r="S13" s="21">
        <v>0.30768319430085822</v>
      </c>
      <c r="T13" s="21">
        <v>0.12022343467335481</v>
      </c>
      <c r="U13" s="21">
        <v>0.1176598182325771</v>
      </c>
      <c r="W13" s="21">
        <v>0.21406527261732219</v>
      </c>
      <c r="X13" s="21">
        <v>3.9448606097200453E-2</v>
      </c>
      <c r="Y13" s="21">
        <v>7.4344655287596567E-2</v>
      </c>
      <c r="Z13" s="21">
        <v>0.1884976140198637</v>
      </c>
      <c r="AA13" s="21">
        <v>0.34773462830913171</v>
      </c>
      <c r="AB13" s="21">
        <v>0.30299698985251788</v>
      </c>
      <c r="AC13" s="21">
        <v>0.1047397241258634</v>
      </c>
      <c r="AD13" s="21">
        <v>0.1190538864767221</v>
      </c>
      <c r="AE13" s="21">
        <v>0.26186468891378101</v>
      </c>
      <c r="AG13" s="21">
        <v>0.28991167252216421</v>
      </c>
      <c r="AH13" s="21">
        <v>0.25166387971333931</v>
      </c>
      <c r="AI13" s="21">
        <v>0.18061271835696249</v>
      </c>
      <c r="AJ13" s="21">
        <v>0.1647481214864526</v>
      </c>
      <c r="AK13" s="21">
        <v>0.1468207981365055</v>
      </c>
      <c r="AL13" s="21">
        <v>0</v>
      </c>
      <c r="AM13" s="21">
        <v>0.1180464732483911</v>
      </c>
    </row>
    <row r="14" spans="2:41" ht="19" customHeight="1" x14ac:dyDescent="0.2">
      <c r="B14" s="23" t="s">
        <v>145</v>
      </c>
      <c r="C14" s="21">
        <v>0.13566615157258519</v>
      </c>
      <c r="D14" s="21">
        <v>0.21419027416662631</v>
      </c>
      <c r="E14" s="21">
        <v>0.2143269891792271</v>
      </c>
      <c r="F14" s="21">
        <v>0.1414881232061572</v>
      </c>
      <c r="G14" s="21">
        <v>0.1007219198415322</v>
      </c>
      <c r="H14" s="21">
        <v>0.1148410609165566</v>
      </c>
      <c r="I14" s="21">
        <v>7.6481305441752759E-2</v>
      </c>
      <c r="K14" s="21">
        <v>9.5054589585118907E-2</v>
      </c>
      <c r="L14" s="21">
        <v>0.1751431435929742</v>
      </c>
      <c r="N14" s="21">
        <v>0.1054479460174252</v>
      </c>
      <c r="O14" s="21">
        <v>0.1203598725403411</v>
      </c>
      <c r="P14" s="21">
        <v>5.3211595968695742E-2</v>
      </c>
      <c r="Q14" s="21">
        <v>0.14370880342246059</v>
      </c>
      <c r="R14" s="21">
        <v>0</v>
      </c>
      <c r="S14" s="21">
        <v>0.12619985739636361</v>
      </c>
      <c r="T14" s="21">
        <v>0.50020058236161014</v>
      </c>
      <c r="U14" s="21">
        <v>0.22432176970371509</v>
      </c>
      <c r="W14" s="21">
        <v>8.6865039946379119E-2</v>
      </c>
      <c r="X14" s="21">
        <v>8.6727208380727588E-2</v>
      </c>
      <c r="Y14" s="21">
        <v>0</v>
      </c>
      <c r="Z14" s="21">
        <v>2.996786318848739E-2</v>
      </c>
      <c r="AA14" s="21">
        <v>4.7579826401645688E-2</v>
      </c>
      <c r="AB14" s="21">
        <v>0.1202585788783723</v>
      </c>
      <c r="AC14" s="21">
        <v>0.4191059742275553</v>
      </c>
      <c r="AD14" s="21">
        <v>0.34616655851811617</v>
      </c>
      <c r="AE14" s="21">
        <v>0.22294881436825861</v>
      </c>
      <c r="AG14" s="21">
        <v>9.9410172906836514E-2</v>
      </c>
      <c r="AH14" s="21">
        <v>0.1104199872429022</v>
      </c>
      <c r="AI14" s="21">
        <v>9.7525870929279709E-2</v>
      </c>
      <c r="AJ14" s="21">
        <v>0.23669961283237659</v>
      </c>
      <c r="AK14" s="21">
        <v>0.13343041468359459</v>
      </c>
      <c r="AL14" s="21">
        <v>0.2230367668236205</v>
      </c>
      <c r="AM14" s="21">
        <v>0.2148724318576769</v>
      </c>
    </row>
    <row r="16" spans="2:41" x14ac:dyDescent="0.2">
      <c r="B16" t="s">
        <v>267</v>
      </c>
    </row>
    <row r="17" spans="2:2" x14ac:dyDescent="0.2">
      <c r="B17" t="s">
        <v>11</v>
      </c>
    </row>
    <row r="19" spans="2:2" x14ac:dyDescent="0.2">
      <c r="B19"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O19"/>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237</v>
      </c>
      <c r="C9" s="21">
        <v>6.5613552889059179E-2</v>
      </c>
      <c r="D9" s="21">
        <v>0.2015153737957262</v>
      </c>
      <c r="E9" s="21">
        <v>5.4316766650738958E-2</v>
      </c>
      <c r="F9" s="21">
        <v>5.4572434049413039E-2</v>
      </c>
      <c r="G9" s="21">
        <v>4.3571284362965597E-2</v>
      </c>
      <c r="H9" s="21">
        <v>2.984163955273884E-2</v>
      </c>
      <c r="I9" s="21">
        <v>5.8160904319509397E-2</v>
      </c>
      <c r="K9" s="21">
        <v>8.3807548223923292E-2</v>
      </c>
      <c r="L9" s="21">
        <v>4.9200907030814263E-2</v>
      </c>
      <c r="N9" s="21">
        <v>0.18950596361197869</v>
      </c>
      <c r="O9" s="21">
        <v>0.1462802477713494</v>
      </c>
      <c r="P9" s="21">
        <v>7.4098702126625837E-2</v>
      </c>
      <c r="Q9" s="21">
        <v>6.2795735122651172E-2</v>
      </c>
      <c r="R9" s="21">
        <v>0</v>
      </c>
      <c r="S9" s="21">
        <v>2.044727198172875E-2</v>
      </c>
      <c r="T9" s="21">
        <v>0</v>
      </c>
      <c r="U9" s="21">
        <v>0</v>
      </c>
      <c r="W9" s="21">
        <v>0</v>
      </c>
      <c r="X9" s="21">
        <v>0.20327750664415581</v>
      </c>
      <c r="Y9" s="21">
        <v>0.21774973546175919</v>
      </c>
      <c r="Z9" s="21">
        <v>2.325772632924037E-2</v>
      </c>
      <c r="AA9" s="21">
        <v>6.3137389784801356E-3</v>
      </c>
      <c r="AB9" s="21">
        <v>1.6880373249046121E-2</v>
      </c>
      <c r="AC9" s="21">
        <v>9.6440590911428509E-2</v>
      </c>
      <c r="AD9" s="21">
        <v>0</v>
      </c>
      <c r="AE9" s="21">
        <v>0</v>
      </c>
      <c r="AG9" s="21">
        <v>7.9476190432866342E-2</v>
      </c>
      <c r="AH9" s="21">
        <v>5.8061148952394288E-2</v>
      </c>
      <c r="AI9" s="21">
        <v>6.7616558763499479E-2</v>
      </c>
      <c r="AJ9" s="21">
        <v>3.2364596667375123E-2</v>
      </c>
      <c r="AK9" s="21">
        <v>8.6851587855450621E-2</v>
      </c>
      <c r="AL9" s="21">
        <v>0.35090186250455041</v>
      </c>
      <c r="AM9" s="21">
        <v>3.0496545912312319E-2</v>
      </c>
    </row>
    <row r="10" spans="2:41" ht="19" customHeight="1" x14ac:dyDescent="0.2">
      <c r="B10" s="23" t="s">
        <v>238</v>
      </c>
      <c r="C10" s="21">
        <v>0.18859945921442511</v>
      </c>
      <c r="D10" s="21">
        <v>7.5451038004845428E-2</v>
      </c>
      <c r="E10" s="21">
        <v>0.28752864013933732</v>
      </c>
      <c r="F10" s="21">
        <v>0.21077373589819209</v>
      </c>
      <c r="G10" s="21">
        <v>0.20614968691863039</v>
      </c>
      <c r="H10" s="21">
        <v>0.15880926819432231</v>
      </c>
      <c r="I10" s="21">
        <v>0.16271369374911379</v>
      </c>
      <c r="K10" s="21">
        <v>0.21027592199465889</v>
      </c>
      <c r="L10" s="21">
        <v>0.1701575659978484</v>
      </c>
      <c r="N10" s="21">
        <v>2.6202709275433771E-2</v>
      </c>
      <c r="O10" s="21">
        <v>0.3081727748274275</v>
      </c>
      <c r="P10" s="21">
        <v>0.1045052583980571</v>
      </c>
      <c r="Q10" s="21">
        <v>0.13387172280540599</v>
      </c>
      <c r="R10" s="21">
        <v>0.1572370642935696</v>
      </c>
      <c r="S10" s="21">
        <v>0.1875687179466663</v>
      </c>
      <c r="T10" s="21">
        <v>2.4683320184785081E-2</v>
      </c>
      <c r="U10" s="21">
        <v>0.20157726274862631</v>
      </c>
      <c r="W10" s="21">
        <v>3.3664138721992663E-2</v>
      </c>
      <c r="X10" s="21">
        <v>0.46734485585979868</v>
      </c>
      <c r="Y10" s="21">
        <v>4.8779637619866943E-2</v>
      </c>
      <c r="Z10" s="21">
        <v>0.32160054321928128</v>
      </c>
      <c r="AA10" s="21">
        <v>0.13458109835139531</v>
      </c>
      <c r="AB10" s="21">
        <v>0.16066629391550161</v>
      </c>
      <c r="AC10" s="21">
        <v>2.955631765716818E-2</v>
      </c>
      <c r="AD10" s="21">
        <v>7.9598615649660615E-2</v>
      </c>
      <c r="AE10" s="21">
        <v>0</v>
      </c>
      <c r="AG10" s="21">
        <v>0.17434643113444681</v>
      </c>
      <c r="AH10" s="21">
        <v>0.14327641780409209</v>
      </c>
      <c r="AI10" s="21">
        <v>0.26918790420634081</v>
      </c>
      <c r="AJ10" s="21">
        <v>0.26466845260509148</v>
      </c>
      <c r="AK10" s="21">
        <v>0.13265734924637829</v>
      </c>
      <c r="AL10" s="21">
        <v>0.42606137067182909</v>
      </c>
      <c r="AM10" s="21">
        <v>8.4541661802624096E-2</v>
      </c>
    </row>
    <row r="11" spans="2:41" ht="19" customHeight="1" x14ac:dyDescent="0.2">
      <c r="B11" s="23" t="s">
        <v>239</v>
      </c>
      <c r="C11" s="21">
        <v>0.36031671404181548</v>
      </c>
      <c r="D11" s="21">
        <v>0.25150588887253572</v>
      </c>
      <c r="E11" s="21">
        <v>0.28996461602438067</v>
      </c>
      <c r="F11" s="21">
        <v>0.21800254351733861</v>
      </c>
      <c r="G11" s="21">
        <v>0.46412159417414989</v>
      </c>
      <c r="H11" s="21">
        <v>0.36852173123514081</v>
      </c>
      <c r="I11" s="21">
        <v>0.48938184897840248</v>
      </c>
      <c r="K11" s="21">
        <v>0.33568895897184542</v>
      </c>
      <c r="L11" s="21">
        <v>0.38705700765800549</v>
      </c>
      <c r="N11" s="21">
        <v>0.3602852893949311</v>
      </c>
      <c r="O11" s="21">
        <v>0.32129090689713968</v>
      </c>
      <c r="P11" s="21">
        <v>0.34065457130217142</v>
      </c>
      <c r="Q11" s="21">
        <v>0.2412185762368263</v>
      </c>
      <c r="R11" s="21">
        <v>0.27017618269274862</v>
      </c>
      <c r="S11" s="21">
        <v>0.44361653782821242</v>
      </c>
      <c r="T11" s="21">
        <v>0.17068085734550009</v>
      </c>
      <c r="U11" s="21">
        <v>0.40848549631528591</v>
      </c>
      <c r="W11" s="21">
        <v>0.52783811252545754</v>
      </c>
      <c r="X11" s="21">
        <v>0.2110324181181629</v>
      </c>
      <c r="Y11" s="21">
        <v>0.46213657987221812</v>
      </c>
      <c r="Z11" s="21">
        <v>0.36703956594541792</v>
      </c>
      <c r="AA11" s="21">
        <v>0.26752368226370909</v>
      </c>
      <c r="AB11" s="21">
        <v>0.49320291991697091</v>
      </c>
      <c r="AC11" s="21">
        <v>0.2941240424184931</v>
      </c>
      <c r="AD11" s="21">
        <v>0.32552587294863838</v>
      </c>
      <c r="AE11" s="21">
        <v>0.35765588673696752</v>
      </c>
      <c r="AG11" s="21">
        <v>0.33955413032698711</v>
      </c>
      <c r="AH11" s="21">
        <v>0.42712520915535901</v>
      </c>
      <c r="AI11" s="21">
        <v>0.38799065963801788</v>
      </c>
      <c r="AJ11" s="21">
        <v>0.28172768112380558</v>
      </c>
      <c r="AK11" s="21">
        <v>0.33657175971421771</v>
      </c>
      <c r="AL11" s="21">
        <v>0</v>
      </c>
      <c r="AM11" s="21">
        <v>0.37583020438621662</v>
      </c>
    </row>
    <row r="12" spans="2:41" ht="19" customHeight="1" x14ac:dyDescent="0.2">
      <c r="B12" s="23" t="s">
        <v>240</v>
      </c>
      <c r="C12" s="21">
        <v>0.1114936005300579</v>
      </c>
      <c r="D12" s="21">
        <v>0.12693363311798139</v>
      </c>
      <c r="E12" s="21">
        <v>0.115700301579166</v>
      </c>
      <c r="F12" s="21">
        <v>0.2124786534138749</v>
      </c>
      <c r="G12" s="21">
        <v>2.5240695053260261E-2</v>
      </c>
      <c r="H12" s="21">
        <v>0.15875357959784811</v>
      </c>
      <c r="I12" s="21">
        <v>5.2749709131957839E-2</v>
      </c>
      <c r="K12" s="21">
        <v>0.11254811759599739</v>
      </c>
      <c r="L12" s="21">
        <v>0.1076000228333531</v>
      </c>
      <c r="N12" s="21">
        <v>9.2879281509218939E-2</v>
      </c>
      <c r="O12" s="21">
        <v>0.11926336520058969</v>
      </c>
      <c r="P12" s="21">
        <v>0.21264720664639619</v>
      </c>
      <c r="Q12" s="21">
        <v>0.34732917472990088</v>
      </c>
      <c r="R12" s="21">
        <v>0.15313504468373201</v>
      </c>
      <c r="S12" s="21">
        <v>0.1055698205682455</v>
      </c>
      <c r="T12" s="21">
        <v>4.7151908541508733E-2</v>
      </c>
      <c r="U12" s="21">
        <v>2.7084970829864202E-2</v>
      </c>
      <c r="W12" s="21">
        <v>0.1116422257149282</v>
      </c>
      <c r="X12" s="21">
        <v>7.5142864483122171E-2</v>
      </c>
      <c r="Y12" s="21">
        <v>0.1969893917585592</v>
      </c>
      <c r="Z12" s="21">
        <v>0.161223141682445</v>
      </c>
      <c r="AA12" s="21">
        <v>0.1144705694902156</v>
      </c>
      <c r="AB12" s="21">
        <v>0.12609244073055939</v>
      </c>
      <c r="AC12" s="21">
        <v>4.2680694388986432E-2</v>
      </c>
      <c r="AD12" s="21">
        <v>0.11035363749990169</v>
      </c>
      <c r="AE12" s="21">
        <v>0.157530609980993</v>
      </c>
      <c r="AG12" s="21">
        <v>0.14026380945688141</v>
      </c>
      <c r="AH12" s="21">
        <v>5.6326921926368623E-2</v>
      </c>
      <c r="AI12" s="21">
        <v>0.10719143029813551</v>
      </c>
      <c r="AJ12" s="21">
        <v>0.11977909247600239</v>
      </c>
      <c r="AK12" s="21">
        <v>0.1689344598454125</v>
      </c>
      <c r="AL12" s="21">
        <v>0</v>
      </c>
      <c r="AM12" s="21">
        <v>6.3166693714694661E-2</v>
      </c>
    </row>
    <row r="13" spans="2:41" ht="19" customHeight="1" x14ac:dyDescent="0.2">
      <c r="B13" s="23" t="s">
        <v>241</v>
      </c>
      <c r="C13" s="21">
        <v>0.16966951872035041</v>
      </c>
      <c r="D13" s="21">
        <v>0.13040379204228481</v>
      </c>
      <c r="E13" s="21">
        <v>0.14038341470121779</v>
      </c>
      <c r="F13" s="21">
        <v>0.14781655962848569</v>
      </c>
      <c r="G13" s="21">
        <v>0.16665510030485239</v>
      </c>
      <c r="H13" s="21">
        <v>0.22267430901276611</v>
      </c>
      <c r="I13" s="21">
        <v>0.19010348417195941</v>
      </c>
      <c r="K13" s="21">
        <v>0.19386967139931729</v>
      </c>
      <c r="L13" s="21">
        <v>0.14262336477115059</v>
      </c>
      <c r="N13" s="21">
        <v>0.31220877786233209</v>
      </c>
      <c r="O13" s="21">
        <v>7.4148075161735397E-2</v>
      </c>
      <c r="P13" s="21">
        <v>0.21488266555805369</v>
      </c>
      <c r="Q13" s="21">
        <v>7.1075987682754874E-2</v>
      </c>
      <c r="R13" s="21">
        <v>0.41945170832994982</v>
      </c>
      <c r="S13" s="21">
        <v>0.13502683576222629</v>
      </c>
      <c r="T13" s="21">
        <v>0.257283331566596</v>
      </c>
      <c r="U13" s="21">
        <v>0.11114921883061291</v>
      </c>
      <c r="W13" s="21">
        <v>0.32685552303762178</v>
      </c>
      <c r="X13" s="21">
        <v>0</v>
      </c>
      <c r="Y13" s="21">
        <v>7.4344655287596567E-2</v>
      </c>
      <c r="Z13" s="21">
        <v>9.6911159635127961E-2</v>
      </c>
      <c r="AA13" s="21">
        <v>0.43835685902446031</v>
      </c>
      <c r="AB13" s="21">
        <v>0.1069436273682725</v>
      </c>
      <c r="AC13" s="21">
        <v>0.11816131371953439</v>
      </c>
      <c r="AD13" s="21">
        <v>0.18802727439294889</v>
      </c>
      <c r="AE13" s="21">
        <v>0.48481350328203959</v>
      </c>
      <c r="AG13" s="21">
        <v>0.16469227742690851</v>
      </c>
      <c r="AH13" s="21">
        <v>0.19664404512802711</v>
      </c>
      <c r="AI13" s="21">
        <v>0.14427138945623591</v>
      </c>
      <c r="AJ13" s="21">
        <v>0.16813053149331339</v>
      </c>
      <c r="AK13" s="21">
        <v>0.146278241857491</v>
      </c>
      <c r="AL13" s="21">
        <v>0</v>
      </c>
      <c r="AM13" s="21">
        <v>0.26271580979401021</v>
      </c>
    </row>
    <row r="14" spans="2:41" ht="19" customHeight="1" x14ac:dyDescent="0.2">
      <c r="B14" s="23" t="s">
        <v>145</v>
      </c>
      <c r="C14" s="21">
        <v>0.1043071546042918</v>
      </c>
      <c r="D14" s="21">
        <v>0.21419027416662631</v>
      </c>
      <c r="E14" s="21">
        <v>0.1121062609051597</v>
      </c>
      <c r="F14" s="21">
        <v>0.1563560734926954</v>
      </c>
      <c r="G14" s="21">
        <v>9.4261639186141499E-2</v>
      </c>
      <c r="H14" s="21">
        <v>6.1399472407184033E-2</v>
      </c>
      <c r="I14" s="21">
        <v>4.6890359649057127E-2</v>
      </c>
      <c r="K14" s="21">
        <v>6.380978181425763E-2</v>
      </c>
      <c r="L14" s="21">
        <v>0.143361131708828</v>
      </c>
      <c r="N14" s="21">
        <v>1.8917978346105261E-2</v>
      </c>
      <c r="O14" s="21">
        <v>3.084463014175827E-2</v>
      </c>
      <c r="P14" s="21">
        <v>5.3211595968695742E-2</v>
      </c>
      <c r="Q14" s="21">
        <v>0.14370880342246059</v>
      </c>
      <c r="R14" s="21">
        <v>0</v>
      </c>
      <c r="S14" s="21">
        <v>0.10777081591292061</v>
      </c>
      <c r="T14" s="21">
        <v>0.50020058236161014</v>
      </c>
      <c r="U14" s="21">
        <v>0.25170305127561088</v>
      </c>
      <c r="W14" s="21">
        <v>0</v>
      </c>
      <c r="X14" s="21">
        <v>4.3202354894760299E-2</v>
      </c>
      <c r="Y14" s="21">
        <v>0</v>
      </c>
      <c r="Z14" s="21">
        <v>2.996786318848739E-2</v>
      </c>
      <c r="AA14" s="21">
        <v>3.8754051891739492E-2</v>
      </c>
      <c r="AB14" s="21">
        <v>9.6214344819649578E-2</v>
      </c>
      <c r="AC14" s="21">
        <v>0.41903704090438931</v>
      </c>
      <c r="AD14" s="21">
        <v>0.29649459950885032</v>
      </c>
      <c r="AE14" s="21">
        <v>0</v>
      </c>
      <c r="AG14" s="21">
        <v>0.1016671612219098</v>
      </c>
      <c r="AH14" s="21">
        <v>0.1185662570337588</v>
      </c>
      <c r="AI14" s="21">
        <v>2.3742057637770441E-2</v>
      </c>
      <c r="AJ14" s="21">
        <v>0.1333296456344118</v>
      </c>
      <c r="AK14" s="21">
        <v>0.12870660148104959</v>
      </c>
      <c r="AL14" s="21">
        <v>0.2230367668236205</v>
      </c>
      <c r="AM14" s="21">
        <v>0.18324908439014201</v>
      </c>
    </row>
    <row r="16" spans="2:41" x14ac:dyDescent="0.2">
      <c r="B16" t="s">
        <v>267</v>
      </c>
    </row>
    <row r="17" spans="2:2" x14ac:dyDescent="0.2">
      <c r="B17" t="s">
        <v>11</v>
      </c>
    </row>
    <row r="19" spans="2:2" x14ac:dyDescent="0.2">
      <c r="B19"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O19"/>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237</v>
      </c>
      <c r="C9" s="21">
        <v>5.7053837075266137E-2</v>
      </c>
      <c r="D9" s="21">
        <v>6.1368896230282161E-2</v>
      </c>
      <c r="E9" s="21">
        <v>6.2449521349398157E-2</v>
      </c>
      <c r="F9" s="21">
        <v>5.9567110896471029E-2</v>
      </c>
      <c r="G9" s="21">
        <v>4.3571284362965597E-2</v>
      </c>
      <c r="H9" s="21">
        <v>4.1289945542860022E-2</v>
      </c>
      <c r="I9" s="21">
        <v>6.8867029593255358E-2</v>
      </c>
      <c r="K9" s="21">
        <v>6.6183847569861343E-2</v>
      </c>
      <c r="L9" s="21">
        <v>4.9060758670027918E-2</v>
      </c>
      <c r="N9" s="21">
        <v>9.6665451195103169E-2</v>
      </c>
      <c r="O9" s="21">
        <v>0.13067391163936889</v>
      </c>
      <c r="P9" s="21">
        <v>7.4098702126625837E-2</v>
      </c>
      <c r="Q9" s="21">
        <v>0</v>
      </c>
      <c r="R9" s="21">
        <v>0</v>
      </c>
      <c r="S9" s="21">
        <v>3.2340961759136623E-2</v>
      </c>
      <c r="T9" s="21">
        <v>0</v>
      </c>
      <c r="U9" s="21">
        <v>1.2357175775503861E-2</v>
      </c>
      <c r="W9" s="21">
        <v>3.3473486769801747E-2</v>
      </c>
      <c r="X9" s="21">
        <v>0.19564892254285679</v>
      </c>
      <c r="Y9" s="21">
        <v>0.21774973546175919</v>
      </c>
      <c r="Z9" s="21">
        <v>5.2749208128356102E-2</v>
      </c>
      <c r="AA9" s="21">
        <v>6.3137389784801356E-3</v>
      </c>
      <c r="AB9" s="21">
        <v>5.5413482733769736E-3</v>
      </c>
      <c r="AC9" s="21">
        <v>0</v>
      </c>
      <c r="AD9" s="21">
        <v>0</v>
      </c>
      <c r="AE9" s="21">
        <v>0</v>
      </c>
      <c r="AG9" s="21">
        <v>8.3346062099260834E-2</v>
      </c>
      <c r="AH9" s="21">
        <v>2.6301032438691151E-2</v>
      </c>
      <c r="AI9" s="21">
        <v>0.1019273651236987</v>
      </c>
      <c r="AJ9" s="21">
        <v>1.7947712864695479E-2</v>
      </c>
      <c r="AK9" s="21">
        <v>3.2003136867311863E-2</v>
      </c>
      <c r="AL9" s="21">
        <v>0.35090186250455041</v>
      </c>
      <c r="AM9" s="21">
        <v>6.7991045341014369E-2</v>
      </c>
    </row>
    <row r="10" spans="2:41" ht="19" customHeight="1" x14ac:dyDescent="0.2">
      <c r="B10" s="23" t="s">
        <v>238</v>
      </c>
      <c r="C10" s="21">
        <v>0.19130722780200859</v>
      </c>
      <c r="D10" s="21">
        <v>0.21845521182720451</v>
      </c>
      <c r="E10" s="21">
        <v>0.25309380435475187</v>
      </c>
      <c r="F10" s="21">
        <v>0.20122927471755619</v>
      </c>
      <c r="G10" s="21">
        <v>0.1687884263974862</v>
      </c>
      <c r="H10" s="21">
        <v>0.1434560387417694</v>
      </c>
      <c r="I10" s="21">
        <v>0.17488674922811351</v>
      </c>
      <c r="K10" s="21">
        <v>0.19913349735975941</v>
      </c>
      <c r="L10" s="21">
        <v>0.17984452128943629</v>
      </c>
      <c r="N10" s="21">
        <v>4.5120687621539028E-2</v>
      </c>
      <c r="O10" s="21">
        <v>0.34606787936620298</v>
      </c>
      <c r="P10" s="21">
        <v>9.7828069904081758E-2</v>
      </c>
      <c r="Q10" s="21">
        <v>0.13387172280540599</v>
      </c>
      <c r="R10" s="21">
        <v>4.6437588703437553E-2</v>
      </c>
      <c r="S10" s="21">
        <v>0.20121388880101429</v>
      </c>
      <c r="T10" s="21">
        <v>0.19491271041739211</v>
      </c>
      <c r="U10" s="21">
        <v>0.1476024515554023</v>
      </c>
      <c r="W10" s="21">
        <v>3.3664138721992663E-2</v>
      </c>
      <c r="X10" s="21">
        <v>0.43331498831552989</v>
      </c>
      <c r="Y10" s="21">
        <v>7.7809526138580942E-2</v>
      </c>
      <c r="Z10" s="21">
        <v>0.23888347190243789</v>
      </c>
      <c r="AA10" s="21">
        <v>0.1075121298215438</v>
      </c>
      <c r="AB10" s="21">
        <v>0.19673185759168821</v>
      </c>
      <c r="AC10" s="21">
        <v>2.955631765716818E-2</v>
      </c>
      <c r="AD10" s="21">
        <v>0.16927967313861109</v>
      </c>
      <c r="AE10" s="21">
        <v>0</v>
      </c>
      <c r="AG10" s="21">
        <v>0.1856704427434954</v>
      </c>
      <c r="AH10" s="21">
        <v>0.16496280572924821</v>
      </c>
      <c r="AI10" s="21">
        <v>0.23638827604301971</v>
      </c>
      <c r="AJ10" s="21">
        <v>0.25457883461750169</v>
      </c>
      <c r="AK10" s="21">
        <v>0.1600963853667739</v>
      </c>
      <c r="AL10" s="21">
        <v>0.42606137067182909</v>
      </c>
      <c r="AM10" s="21">
        <v>7.7383435861336961E-2</v>
      </c>
    </row>
    <row r="11" spans="2:41" ht="19" customHeight="1" x14ac:dyDescent="0.2">
      <c r="B11" s="23" t="s">
        <v>239</v>
      </c>
      <c r="C11" s="21">
        <v>0.33728935796998738</v>
      </c>
      <c r="D11" s="21">
        <v>0.25299796890886211</v>
      </c>
      <c r="E11" s="21">
        <v>0.23058831513796291</v>
      </c>
      <c r="F11" s="21">
        <v>0.27769581125123782</v>
      </c>
      <c r="G11" s="21">
        <v>0.37123816247943542</v>
      </c>
      <c r="H11" s="21">
        <v>0.34399379411631159</v>
      </c>
      <c r="I11" s="21">
        <v>0.46789151154347819</v>
      </c>
      <c r="K11" s="21">
        <v>0.32378442511076039</v>
      </c>
      <c r="L11" s="21">
        <v>0.35335988402243018</v>
      </c>
      <c r="N11" s="21">
        <v>0.39854180824156221</v>
      </c>
      <c r="O11" s="21">
        <v>0.37798470182826022</v>
      </c>
      <c r="P11" s="21">
        <v>0.36241523625666261</v>
      </c>
      <c r="Q11" s="21">
        <v>0.20521831137394009</v>
      </c>
      <c r="R11" s="21">
        <v>0.28579783030074418</v>
      </c>
      <c r="S11" s="21">
        <v>0.36580059582032021</v>
      </c>
      <c r="T11" s="21">
        <v>7.1835228726293818E-2</v>
      </c>
      <c r="U11" s="21">
        <v>0.29549115764950667</v>
      </c>
      <c r="W11" s="21">
        <v>0.50124799955555965</v>
      </c>
      <c r="X11" s="21">
        <v>0.26795813257244189</v>
      </c>
      <c r="Y11" s="21">
        <v>0.4053940192879999</v>
      </c>
      <c r="Z11" s="21">
        <v>0.2179601358757802</v>
      </c>
      <c r="AA11" s="21">
        <v>0.25239427592323921</v>
      </c>
      <c r="AB11" s="21">
        <v>0.42851589060758888</v>
      </c>
      <c r="AC11" s="21">
        <v>0.31663324991706232</v>
      </c>
      <c r="AD11" s="21">
        <v>0.30335471430771449</v>
      </c>
      <c r="AE11" s="21">
        <v>0.35765588673696752</v>
      </c>
      <c r="AG11" s="21">
        <v>0.31344382460668441</v>
      </c>
      <c r="AH11" s="21">
        <v>0.35286227826787081</v>
      </c>
      <c r="AI11" s="21">
        <v>0.35999534086061191</v>
      </c>
      <c r="AJ11" s="21">
        <v>0.30038321875811202</v>
      </c>
      <c r="AK11" s="21">
        <v>0.40615552240114378</v>
      </c>
      <c r="AL11" s="21">
        <v>0</v>
      </c>
      <c r="AM11" s="21">
        <v>0.1921076251428378</v>
      </c>
    </row>
    <row r="12" spans="2:41" ht="19" customHeight="1" x14ac:dyDescent="0.2">
      <c r="B12" s="23" t="s">
        <v>240</v>
      </c>
      <c r="C12" s="21">
        <v>0.11390233885211951</v>
      </c>
      <c r="D12" s="21">
        <v>0.15273653930368089</v>
      </c>
      <c r="E12" s="21">
        <v>0.17386888465715139</v>
      </c>
      <c r="F12" s="21">
        <v>0.1016837153653854</v>
      </c>
      <c r="G12" s="21">
        <v>9.7695437167922256E-2</v>
      </c>
      <c r="H12" s="21">
        <v>0.1298136999545933</v>
      </c>
      <c r="I12" s="21">
        <v>6.201646774735365E-2</v>
      </c>
      <c r="K12" s="21">
        <v>0.1253430892288937</v>
      </c>
      <c r="L12" s="21">
        <v>0.1002864206246102</v>
      </c>
      <c r="N12" s="21">
        <v>9.2840512416875548E-2</v>
      </c>
      <c r="O12" s="21">
        <v>3.1222652443118171E-2</v>
      </c>
      <c r="P12" s="21">
        <v>0.24648716612193411</v>
      </c>
      <c r="Q12" s="21">
        <v>0.44612517471543822</v>
      </c>
      <c r="R12" s="21">
        <v>0.179111561796267</v>
      </c>
      <c r="S12" s="21">
        <v>0.12619889862030029</v>
      </c>
      <c r="T12" s="21">
        <v>0</v>
      </c>
      <c r="U12" s="21">
        <v>0.1183176179386846</v>
      </c>
      <c r="W12" s="21">
        <v>0.1154239493553996</v>
      </c>
      <c r="X12" s="21">
        <v>3.5632400970276062E-2</v>
      </c>
      <c r="Y12" s="21">
        <v>0.24820592117734239</v>
      </c>
      <c r="Z12" s="21">
        <v>0.26025680035811388</v>
      </c>
      <c r="AA12" s="21">
        <v>0.1132399081706007</v>
      </c>
      <c r="AB12" s="21">
        <v>0.1391396652112972</v>
      </c>
      <c r="AC12" s="21">
        <v>0.1436767005266448</v>
      </c>
      <c r="AD12" s="21">
        <v>2.0138496783232769E-2</v>
      </c>
      <c r="AE12" s="21">
        <v>0</v>
      </c>
      <c r="AG12" s="21">
        <v>0.1037665307405234</v>
      </c>
      <c r="AH12" s="21">
        <v>0.1104453745331677</v>
      </c>
      <c r="AI12" s="21">
        <v>0.13305515583535671</v>
      </c>
      <c r="AJ12" s="21">
        <v>7.5855776360310614E-2</v>
      </c>
      <c r="AK12" s="21">
        <v>0.14590295332334821</v>
      </c>
      <c r="AL12" s="21">
        <v>0</v>
      </c>
      <c r="AM12" s="21">
        <v>8.939985049468753E-2</v>
      </c>
    </row>
    <row r="13" spans="2:41" ht="19" customHeight="1" x14ac:dyDescent="0.2">
      <c r="B13" s="23" t="s">
        <v>241</v>
      </c>
      <c r="C13" s="21">
        <v>0.16947060582279819</v>
      </c>
      <c r="D13" s="21">
        <v>5.1482595113135937E-2</v>
      </c>
      <c r="E13" s="21">
        <v>0.14401424418672459</v>
      </c>
      <c r="F13" s="21">
        <v>0.18521328320911221</v>
      </c>
      <c r="G13" s="21">
        <v>0.20641986825564479</v>
      </c>
      <c r="H13" s="21">
        <v>0.25244703737337598</v>
      </c>
      <c r="I13" s="21">
        <v>0.14985693644604639</v>
      </c>
      <c r="K13" s="21">
        <v>0.21072448935165369</v>
      </c>
      <c r="L13" s="21">
        <v>0.1324642858763998</v>
      </c>
      <c r="N13" s="21">
        <v>0.31533012100986629</v>
      </c>
      <c r="O13" s="21">
        <v>6.0662046762032587E-2</v>
      </c>
      <c r="P13" s="21">
        <v>0.19226319691056709</v>
      </c>
      <c r="Q13" s="21">
        <v>0.13387172280540599</v>
      </c>
      <c r="R13" s="21">
        <v>0.40713488513327928</v>
      </c>
      <c r="S13" s="21">
        <v>0.17161728470697141</v>
      </c>
      <c r="T13" s="21">
        <v>5.1615392405407211E-2</v>
      </c>
      <c r="U13" s="21">
        <v>0.12621746395008121</v>
      </c>
      <c r="W13" s="21">
        <v>0.29582799990082798</v>
      </c>
      <c r="X13" s="21">
        <v>0</v>
      </c>
      <c r="Y13" s="21">
        <v>2.3128125868813309E-2</v>
      </c>
      <c r="Z13" s="21">
        <v>9.6911159635127961E-2</v>
      </c>
      <c r="AA13" s="21">
        <v>0.44187722209657371</v>
      </c>
      <c r="AB13" s="21">
        <v>0.1477574348630164</v>
      </c>
      <c r="AC13" s="21">
        <v>0.11816131371953439</v>
      </c>
      <c r="AD13" s="21">
        <v>7.4526439149529999E-2</v>
      </c>
      <c r="AE13" s="21">
        <v>0.64234411326303265</v>
      </c>
      <c r="AG13" s="21">
        <v>0.22232050620516389</v>
      </c>
      <c r="AH13" s="21">
        <v>0.1956276140733364</v>
      </c>
      <c r="AI13" s="21">
        <v>0.14724120615809069</v>
      </c>
      <c r="AJ13" s="21">
        <v>0.1647133548102418</v>
      </c>
      <c r="AK13" s="21">
        <v>0.13209830019434929</v>
      </c>
      <c r="AL13" s="21">
        <v>0.2230367668236205</v>
      </c>
      <c r="AM13" s="21">
        <v>0.13670865572760521</v>
      </c>
    </row>
    <row r="14" spans="2:41" ht="19" customHeight="1" x14ac:dyDescent="0.2">
      <c r="B14" s="23" t="s">
        <v>145</v>
      </c>
      <c r="C14" s="21">
        <v>0.13097663247781999</v>
      </c>
      <c r="D14" s="21">
        <v>0.26295878861683419</v>
      </c>
      <c r="E14" s="21">
        <v>0.13598523031401141</v>
      </c>
      <c r="F14" s="21">
        <v>0.17461080456023731</v>
      </c>
      <c r="G14" s="21">
        <v>0.11228682133654599</v>
      </c>
      <c r="H14" s="21">
        <v>8.8999484271089724E-2</v>
      </c>
      <c r="I14" s="21">
        <v>7.6481305441752759E-2</v>
      </c>
      <c r="K14" s="21">
        <v>7.4830651379071259E-2</v>
      </c>
      <c r="L14" s="21">
        <v>0.18498412951709539</v>
      </c>
      <c r="N14" s="21">
        <v>5.1501419515053749E-2</v>
      </c>
      <c r="O14" s="21">
        <v>5.3388807961017068E-2</v>
      </c>
      <c r="P14" s="21">
        <v>2.6907628680128581E-2</v>
      </c>
      <c r="Q14" s="21">
        <v>8.0913068299809474E-2</v>
      </c>
      <c r="R14" s="21">
        <v>8.1518134066272091E-2</v>
      </c>
      <c r="S14" s="21">
        <v>0.10282837029225721</v>
      </c>
      <c r="T14" s="21">
        <v>0.68163666845090698</v>
      </c>
      <c r="U14" s="21">
        <v>0.30001413313082148</v>
      </c>
      <c r="W14" s="21">
        <v>2.036242569641853E-2</v>
      </c>
      <c r="X14" s="21">
        <v>6.7445555598895174E-2</v>
      </c>
      <c r="Y14" s="21">
        <v>2.7712672065504269E-2</v>
      </c>
      <c r="Z14" s="21">
        <v>0.13323922410018391</v>
      </c>
      <c r="AA14" s="21">
        <v>7.866272500956252E-2</v>
      </c>
      <c r="AB14" s="21">
        <v>8.2313803453032491E-2</v>
      </c>
      <c r="AC14" s="21">
        <v>0.39197241817959022</v>
      </c>
      <c r="AD14" s="21">
        <v>0.43270067662091161</v>
      </c>
      <c r="AE14" s="21">
        <v>0</v>
      </c>
      <c r="AG14" s="21">
        <v>9.1452633604872033E-2</v>
      </c>
      <c r="AH14" s="21">
        <v>0.14980089495768559</v>
      </c>
      <c r="AI14" s="21">
        <v>2.1392655979222332E-2</v>
      </c>
      <c r="AJ14" s="21">
        <v>0.1865211025891384</v>
      </c>
      <c r="AK14" s="21">
        <v>0.1237437018470727</v>
      </c>
      <c r="AL14" s="21">
        <v>0</v>
      </c>
      <c r="AM14" s="21">
        <v>0.43640938743251811</v>
      </c>
    </row>
    <row r="16" spans="2:41" x14ac:dyDescent="0.2">
      <c r="B16" t="s">
        <v>267</v>
      </c>
    </row>
    <row r="17" spans="2:2" x14ac:dyDescent="0.2">
      <c r="B17" t="s">
        <v>11</v>
      </c>
    </row>
    <row r="19" spans="2:2" x14ac:dyDescent="0.2">
      <c r="B19"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O19"/>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237</v>
      </c>
      <c r="C9" s="21">
        <v>5.4167767339043889E-2</v>
      </c>
      <c r="D9" s="21">
        <v>0</v>
      </c>
      <c r="E9" s="21">
        <v>9.6175873966884651E-2</v>
      </c>
      <c r="F9" s="21">
        <v>9.2189595003576541E-2</v>
      </c>
      <c r="G9" s="21">
        <v>3.4099730204056301E-2</v>
      </c>
      <c r="H9" s="21">
        <v>1.9805449116513611E-2</v>
      </c>
      <c r="I9" s="21">
        <v>5.7973535126649461E-2</v>
      </c>
      <c r="K9" s="21">
        <v>6.0336724342782817E-2</v>
      </c>
      <c r="L9" s="21">
        <v>4.8924317937001041E-2</v>
      </c>
      <c r="N9" s="21">
        <v>4.9147738441478947E-2</v>
      </c>
      <c r="O9" s="21">
        <v>0.1469854208819463</v>
      </c>
      <c r="P9" s="21">
        <v>0</v>
      </c>
      <c r="Q9" s="21">
        <v>0.20521831137394009</v>
      </c>
      <c r="R9" s="21">
        <v>0</v>
      </c>
      <c r="S9" s="21">
        <v>1.5185567521804369E-2</v>
      </c>
      <c r="T9" s="21">
        <v>0</v>
      </c>
      <c r="U9" s="21">
        <v>2.7131344515098899E-2</v>
      </c>
      <c r="W9" s="21">
        <v>3.3664138721992663E-2</v>
      </c>
      <c r="X9" s="21">
        <v>0.22480185742380829</v>
      </c>
      <c r="Y9" s="21">
        <v>0</v>
      </c>
      <c r="Z9" s="21">
        <v>5.2749208128356102E-2</v>
      </c>
      <c r="AA9" s="21">
        <v>6.3137389784801356E-3</v>
      </c>
      <c r="AB9" s="21">
        <v>1.6861226980838129E-2</v>
      </c>
      <c r="AC9" s="21">
        <v>0</v>
      </c>
      <c r="AD9" s="21">
        <v>0</v>
      </c>
      <c r="AE9" s="21">
        <v>0</v>
      </c>
      <c r="AG9" s="21">
        <v>2.924050421554928E-2</v>
      </c>
      <c r="AH9" s="21">
        <v>2.6301032438691151E-2</v>
      </c>
      <c r="AI9" s="21">
        <v>6.5095818728035382E-2</v>
      </c>
      <c r="AJ9" s="21">
        <v>8.7174660909223614E-2</v>
      </c>
      <c r="AK9" s="21">
        <v>3.4238531992406507E-2</v>
      </c>
      <c r="AL9" s="21">
        <v>1</v>
      </c>
      <c r="AM9" s="21">
        <v>6.2119893379847177E-2</v>
      </c>
    </row>
    <row r="10" spans="2:41" ht="19" customHeight="1" x14ac:dyDescent="0.2">
      <c r="B10" s="23" t="s">
        <v>238</v>
      </c>
      <c r="C10" s="21">
        <v>0.13396603159668169</v>
      </c>
      <c r="D10" s="21">
        <v>0.12693363311798139</v>
      </c>
      <c r="E10" s="21">
        <v>0.20265625348064559</v>
      </c>
      <c r="F10" s="21">
        <v>0.1418509936180061</v>
      </c>
      <c r="G10" s="21">
        <v>0.1090102042260246</v>
      </c>
      <c r="H10" s="21">
        <v>9.9037095042922893E-2</v>
      </c>
      <c r="I10" s="21">
        <v>0.12249404516156499</v>
      </c>
      <c r="K10" s="21">
        <v>0.13099845018351611</v>
      </c>
      <c r="L10" s="21">
        <v>0.1381002053278014</v>
      </c>
      <c r="N10" s="21">
        <v>1.9900407533777351E-2</v>
      </c>
      <c r="O10" s="21">
        <v>0.13083254049543619</v>
      </c>
      <c r="P10" s="21">
        <v>0.2165232972125628</v>
      </c>
      <c r="Q10" s="21">
        <v>0.13387172280540599</v>
      </c>
      <c r="R10" s="21">
        <v>1.422309392181759E-2</v>
      </c>
      <c r="S10" s="21">
        <v>0.20293514227391479</v>
      </c>
      <c r="T10" s="21">
        <v>0.12022343467335481</v>
      </c>
      <c r="U10" s="21">
        <v>0.124516484041898</v>
      </c>
      <c r="W10" s="21">
        <v>5.3491818889227022E-2</v>
      </c>
      <c r="X10" s="21">
        <v>0.2055996390637036</v>
      </c>
      <c r="Y10" s="21">
        <v>0.228500359415092</v>
      </c>
      <c r="Z10" s="21">
        <v>0.16938144590418011</v>
      </c>
      <c r="AA10" s="21">
        <v>6.6483680959983471E-2</v>
      </c>
      <c r="AB10" s="21">
        <v>0.18157888084762761</v>
      </c>
      <c r="AC10" s="21">
        <v>0</v>
      </c>
      <c r="AD10" s="21">
        <v>0.1074665940463583</v>
      </c>
      <c r="AE10" s="21">
        <v>0</v>
      </c>
      <c r="AG10" s="21">
        <v>0.1011350706992182</v>
      </c>
      <c r="AH10" s="21">
        <v>7.8352259140704456E-2</v>
      </c>
      <c r="AI10" s="21">
        <v>0.2071587295003586</v>
      </c>
      <c r="AJ10" s="21">
        <v>0.170983102957456</v>
      </c>
      <c r="AK10" s="21">
        <v>0.14245970552301171</v>
      </c>
      <c r="AL10" s="21">
        <v>0</v>
      </c>
      <c r="AM10" s="21">
        <v>6.974730224541012E-2</v>
      </c>
    </row>
    <row r="11" spans="2:41" ht="19" customHeight="1" x14ac:dyDescent="0.2">
      <c r="B11" s="23" t="s">
        <v>239</v>
      </c>
      <c r="C11" s="21">
        <v>0.37665079295764747</v>
      </c>
      <c r="D11" s="21">
        <v>0.4092046671368465</v>
      </c>
      <c r="E11" s="21">
        <v>0.2696552071615147</v>
      </c>
      <c r="F11" s="21">
        <v>0.30543193651554912</v>
      </c>
      <c r="G11" s="21">
        <v>0.42360253039121998</v>
      </c>
      <c r="H11" s="21">
        <v>0.37722224418556022</v>
      </c>
      <c r="I11" s="21">
        <v>0.45827971841780629</v>
      </c>
      <c r="K11" s="21">
        <v>0.376379938004054</v>
      </c>
      <c r="L11" s="21">
        <v>0.37465339403810483</v>
      </c>
      <c r="N11" s="21">
        <v>0.42609454421748588</v>
      </c>
      <c r="O11" s="21">
        <v>0.48927335463689042</v>
      </c>
      <c r="P11" s="21">
        <v>0.26315903984555711</v>
      </c>
      <c r="Q11" s="21">
        <v>0.1435032422097833</v>
      </c>
      <c r="R11" s="21">
        <v>0.31443331479746672</v>
      </c>
      <c r="S11" s="21">
        <v>0.35708736500636912</v>
      </c>
      <c r="T11" s="21">
        <v>0.32796059055962801</v>
      </c>
      <c r="U11" s="21">
        <v>0.33722784577805748</v>
      </c>
      <c r="W11" s="21">
        <v>0.42870879130266842</v>
      </c>
      <c r="X11" s="21">
        <v>0.50174015119348858</v>
      </c>
      <c r="Y11" s="21">
        <v>0.38766926127277901</v>
      </c>
      <c r="Z11" s="21">
        <v>0.39076511138859299</v>
      </c>
      <c r="AA11" s="21">
        <v>0.2257456660818051</v>
      </c>
      <c r="AB11" s="21">
        <v>0.35678194306899369</v>
      </c>
      <c r="AC11" s="21">
        <v>0.41240784963618371</v>
      </c>
      <c r="AD11" s="21">
        <v>0.38268526151387611</v>
      </c>
      <c r="AE11" s="21">
        <v>0.23988295798388051</v>
      </c>
      <c r="AG11" s="21">
        <v>0.46358887367359408</v>
      </c>
      <c r="AH11" s="21">
        <v>0.42749291869256251</v>
      </c>
      <c r="AI11" s="21">
        <v>0.26292102888558022</v>
      </c>
      <c r="AJ11" s="21">
        <v>0.35704905798428482</v>
      </c>
      <c r="AK11" s="21">
        <v>0.44447335852962783</v>
      </c>
      <c r="AL11" s="21">
        <v>0</v>
      </c>
      <c r="AM11" s="21">
        <v>0.25494656187182702</v>
      </c>
    </row>
    <row r="12" spans="2:41" ht="19" customHeight="1" x14ac:dyDescent="0.2">
      <c r="B12" s="23" t="s">
        <v>240</v>
      </c>
      <c r="C12" s="21">
        <v>8.3040115012657734E-2</v>
      </c>
      <c r="D12" s="21">
        <v>0.1981888304654098</v>
      </c>
      <c r="E12" s="21">
        <v>7.0856487318949612E-2</v>
      </c>
      <c r="F12" s="21">
        <v>9.2786565235729229E-2</v>
      </c>
      <c r="G12" s="21">
        <v>6.6321317379145761E-2</v>
      </c>
      <c r="H12" s="21">
        <v>9.9244779915812723E-2</v>
      </c>
      <c r="I12" s="21">
        <v>3.2050783568938153E-2</v>
      </c>
      <c r="K12" s="21">
        <v>6.2588950130128843E-2</v>
      </c>
      <c r="L12" s="21">
        <v>0.1030682117542402</v>
      </c>
      <c r="N12" s="21">
        <v>0.12509564335433981</v>
      </c>
      <c r="O12" s="21">
        <v>3.338331163292068E-2</v>
      </c>
      <c r="P12" s="21">
        <v>0.21626591947849191</v>
      </c>
      <c r="Q12" s="21">
        <v>0.17987711767953041</v>
      </c>
      <c r="R12" s="21">
        <v>9.7522962364679652E-2</v>
      </c>
      <c r="S12" s="21">
        <v>7.3540520832200459E-2</v>
      </c>
      <c r="T12" s="21">
        <v>5.1615392405407211E-2</v>
      </c>
      <c r="U12" s="21">
        <v>8.433257553004013E-2</v>
      </c>
      <c r="W12" s="21">
        <v>6.9146093991020979E-2</v>
      </c>
      <c r="X12" s="21">
        <v>2.7723830070472161E-2</v>
      </c>
      <c r="Y12" s="21">
        <v>0.33298958137781159</v>
      </c>
      <c r="Z12" s="21">
        <v>0.25844964815101951</v>
      </c>
      <c r="AA12" s="21">
        <v>7.2143448530091928E-2</v>
      </c>
      <c r="AB12" s="21">
        <v>9.1360450539737056E-2</v>
      </c>
      <c r="AC12" s="21">
        <v>2.0102553567251161E-2</v>
      </c>
      <c r="AD12" s="21">
        <v>1.4576808412398921E-2</v>
      </c>
      <c r="AE12" s="21">
        <v>0</v>
      </c>
      <c r="AG12" s="21">
        <v>8.9334651946910593E-2</v>
      </c>
      <c r="AH12" s="21">
        <v>6.2962235530407945E-2</v>
      </c>
      <c r="AI12" s="21">
        <v>0.1132890993258185</v>
      </c>
      <c r="AJ12" s="21">
        <v>3.460360413710311E-2</v>
      </c>
      <c r="AK12" s="21">
        <v>7.2473137200646395E-2</v>
      </c>
      <c r="AL12" s="21">
        <v>0</v>
      </c>
      <c r="AM12" s="21">
        <v>0.17220378080022489</v>
      </c>
    </row>
    <row r="13" spans="2:41" ht="19" customHeight="1" x14ac:dyDescent="0.2">
      <c r="B13" s="23" t="s">
        <v>241</v>
      </c>
      <c r="C13" s="21">
        <v>0.22084471650391541</v>
      </c>
      <c r="D13" s="21">
        <v>5.1482595113135937E-2</v>
      </c>
      <c r="E13" s="21">
        <v>0.18864697883607789</v>
      </c>
      <c r="F13" s="21">
        <v>0.26744718267863149</v>
      </c>
      <c r="G13" s="21">
        <v>0.20861972081060989</v>
      </c>
      <c r="H13" s="21">
        <v>0.303684803895092</v>
      </c>
      <c r="I13" s="21">
        <v>0.23922818946786281</v>
      </c>
      <c r="K13" s="21">
        <v>0.27558840510467369</v>
      </c>
      <c r="L13" s="21">
        <v>0.16766980905511289</v>
      </c>
      <c r="N13" s="21">
        <v>0.3419257097607073</v>
      </c>
      <c r="O13" s="21">
        <v>0.11250086009052281</v>
      </c>
      <c r="P13" s="21">
        <v>0.27714411478325962</v>
      </c>
      <c r="Q13" s="21">
        <v>0.25661653763153047</v>
      </c>
      <c r="R13" s="21">
        <v>0.49230249484976418</v>
      </c>
      <c r="S13" s="21">
        <v>0.21040773972443139</v>
      </c>
      <c r="T13" s="21">
        <v>0</v>
      </c>
      <c r="U13" s="21">
        <v>0.19633433300029801</v>
      </c>
      <c r="W13" s="21">
        <v>0.41498915709509088</v>
      </c>
      <c r="X13" s="21">
        <v>0</v>
      </c>
      <c r="Y13" s="21">
        <v>2.3128125868813309E-2</v>
      </c>
      <c r="Z13" s="21">
        <v>9.8686723239363894E-2</v>
      </c>
      <c r="AA13" s="21">
        <v>0.54040254693602952</v>
      </c>
      <c r="AB13" s="21">
        <v>0.22554546578752471</v>
      </c>
      <c r="AC13" s="21">
        <v>0.1047397241258634</v>
      </c>
      <c r="AD13" s="21">
        <v>0.13204854207863451</v>
      </c>
      <c r="AE13" s="21">
        <v>0.76011704201611963</v>
      </c>
      <c r="AG13" s="21">
        <v>0.23338722175393689</v>
      </c>
      <c r="AH13" s="21">
        <v>0.21688091018448391</v>
      </c>
      <c r="AI13" s="21">
        <v>0.27677783888462471</v>
      </c>
      <c r="AJ13" s="21">
        <v>0.2000026700926632</v>
      </c>
      <c r="AK13" s="21">
        <v>0.17703383732312269</v>
      </c>
      <c r="AL13" s="21">
        <v>0</v>
      </c>
      <c r="AM13" s="21">
        <v>0.210907388737122</v>
      </c>
    </row>
    <row r="14" spans="2:41" ht="19" customHeight="1" x14ac:dyDescent="0.2">
      <c r="B14" s="23" t="s">
        <v>145</v>
      </c>
      <c r="C14" s="21">
        <v>0.13133057659005379</v>
      </c>
      <c r="D14" s="21">
        <v>0.21419027416662631</v>
      </c>
      <c r="E14" s="21">
        <v>0.172009199235928</v>
      </c>
      <c r="F14" s="21">
        <v>0.10029372694850749</v>
      </c>
      <c r="G14" s="21">
        <v>0.15834649698894371</v>
      </c>
      <c r="H14" s="21">
        <v>0.10100562784409869</v>
      </c>
      <c r="I14" s="21">
        <v>8.9973728257178254E-2</v>
      </c>
      <c r="K14" s="21">
        <v>9.4107532234844415E-2</v>
      </c>
      <c r="L14" s="21">
        <v>0.16758406188773961</v>
      </c>
      <c r="N14" s="21">
        <v>3.7835956692210522E-2</v>
      </c>
      <c r="O14" s="21">
        <v>8.7024512262283485E-2</v>
      </c>
      <c r="P14" s="21">
        <v>2.6907628680128581E-2</v>
      </c>
      <c r="Q14" s="21">
        <v>8.0913068299809474E-2</v>
      </c>
      <c r="R14" s="21">
        <v>8.1518134066272091E-2</v>
      </c>
      <c r="S14" s="21">
        <v>0.14084366464127979</v>
      </c>
      <c r="T14" s="21">
        <v>0.50020058236161014</v>
      </c>
      <c r="U14" s="21">
        <v>0.2304574171346076</v>
      </c>
      <c r="W14" s="21">
        <v>0</v>
      </c>
      <c r="X14" s="21">
        <v>4.0134522248527121E-2</v>
      </c>
      <c r="Y14" s="21">
        <v>2.7712672065504269E-2</v>
      </c>
      <c r="Z14" s="21">
        <v>2.996786318848739E-2</v>
      </c>
      <c r="AA14" s="21">
        <v>8.8910918513609771E-2</v>
      </c>
      <c r="AB14" s="21">
        <v>0.127872032775279</v>
      </c>
      <c r="AC14" s="21">
        <v>0.46274987267070172</v>
      </c>
      <c r="AD14" s="21">
        <v>0.36322279394873219</v>
      </c>
      <c r="AE14" s="21">
        <v>0</v>
      </c>
      <c r="AG14" s="21">
        <v>8.3313677710790859E-2</v>
      </c>
      <c r="AH14" s="21">
        <v>0.18801064401315001</v>
      </c>
      <c r="AI14" s="21">
        <v>7.4757484675582631E-2</v>
      </c>
      <c r="AJ14" s="21">
        <v>0.15018690391926939</v>
      </c>
      <c r="AK14" s="21">
        <v>0.12932142943118469</v>
      </c>
      <c r="AL14" s="21">
        <v>0</v>
      </c>
      <c r="AM14" s="21">
        <v>0.2300750729655687</v>
      </c>
    </row>
    <row r="16" spans="2:41" x14ac:dyDescent="0.2">
      <c r="B16" t="s">
        <v>267</v>
      </c>
    </row>
    <row r="17" spans="2:2" x14ac:dyDescent="0.2">
      <c r="B17" t="s">
        <v>11</v>
      </c>
    </row>
    <row r="19" spans="2:2" x14ac:dyDescent="0.2">
      <c r="B19"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O19"/>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237</v>
      </c>
      <c r="C9" s="21">
        <v>4.0624458876916091E-2</v>
      </c>
      <c r="D9" s="21">
        <v>0</v>
      </c>
      <c r="E9" s="21">
        <v>5.3957164139207203E-2</v>
      </c>
      <c r="F9" s="21">
        <v>5.4851553297516772E-2</v>
      </c>
      <c r="G9" s="21">
        <v>3.4099730204056301E-2</v>
      </c>
      <c r="H9" s="21">
        <v>1.92557114792388E-2</v>
      </c>
      <c r="I9" s="21">
        <v>5.8160904319509397E-2</v>
      </c>
      <c r="K9" s="21">
        <v>5.7256120765066199E-2</v>
      </c>
      <c r="L9" s="21">
        <v>2.542623263794043E-2</v>
      </c>
      <c r="N9" s="21">
        <v>4.9147738441478947E-2</v>
      </c>
      <c r="O9" s="21">
        <v>9.2071477305555857E-2</v>
      </c>
      <c r="P9" s="21">
        <v>0.10431994877006801</v>
      </c>
      <c r="Q9" s="21">
        <v>0</v>
      </c>
      <c r="R9" s="21">
        <v>0</v>
      </c>
      <c r="S9" s="21">
        <v>1.5341509893691541E-2</v>
      </c>
      <c r="T9" s="21">
        <v>0</v>
      </c>
      <c r="U9" s="21">
        <v>1.477416873959504E-2</v>
      </c>
      <c r="W9" s="21">
        <v>6.7137625491794403E-2</v>
      </c>
      <c r="X9" s="21">
        <v>0.16282518086386641</v>
      </c>
      <c r="Y9" s="21">
        <v>9.1363903727278775E-2</v>
      </c>
      <c r="Z9" s="21">
        <v>0</v>
      </c>
      <c r="AA9" s="21">
        <v>0</v>
      </c>
      <c r="AB9" s="21">
        <v>0</v>
      </c>
      <c r="AC9" s="21">
        <v>0</v>
      </c>
      <c r="AD9" s="21">
        <v>0</v>
      </c>
      <c r="AE9" s="21">
        <v>0</v>
      </c>
      <c r="AG9" s="21">
        <v>4.2056700888825987E-2</v>
      </c>
      <c r="AH9" s="21">
        <v>2.1515485183573869E-2</v>
      </c>
      <c r="AI9" s="21">
        <v>7.5651149383937036E-2</v>
      </c>
      <c r="AJ9" s="21">
        <v>3.4804971149553041E-2</v>
      </c>
      <c r="AK9" s="21">
        <v>6.4457277163756134E-3</v>
      </c>
      <c r="AL9" s="21">
        <v>0.35090186250455041</v>
      </c>
      <c r="AM9" s="21">
        <v>6.2119893379847177E-2</v>
      </c>
    </row>
    <row r="10" spans="2:41" ht="19" customHeight="1" x14ac:dyDescent="0.2">
      <c r="B10" s="23" t="s">
        <v>238</v>
      </c>
      <c r="C10" s="21">
        <v>0.13262398687648189</v>
      </c>
      <c r="D10" s="21">
        <v>9.1521578709223159E-2</v>
      </c>
      <c r="E10" s="21">
        <v>0.23632744055359431</v>
      </c>
      <c r="F10" s="21">
        <v>0.1640234731071617</v>
      </c>
      <c r="G10" s="21">
        <v>0.14731149479558181</v>
      </c>
      <c r="H10" s="21">
        <v>7.0929330718839972E-2</v>
      </c>
      <c r="I10" s="21">
        <v>8.736329395335693E-2</v>
      </c>
      <c r="K10" s="21">
        <v>0.13930853170202209</v>
      </c>
      <c r="L10" s="21">
        <v>0.121641615860017</v>
      </c>
      <c r="N10" s="21">
        <v>0</v>
      </c>
      <c r="O10" s="21">
        <v>0.19894246654963291</v>
      </c>
      <c r="P10" s="21">
        <v>7.4284011754614881E-2</v>
      </c>
      <c r="Q10" s="21">
        <v>0.3050949773179718</v>
      </c>
      <c r="R10" s="21">
        <v>8.1518134066272091E-2</v>
      </c>
      <c r="S10" s="21">
        <v>0.17672942124553179</v>
      </c>
      <c r="T10" s="21">
        <v>7.4689275744037331E-2</v>
      </c>
      <c r="U10" s="21">
        <v>6.4228261354607435E-2</v>
      </c>
      <c r="W10" s="21">
        <v>0</v>
      </c>
      <c r="X10" s="21">
        <v>0.28883428193990163</v>
      </c>
      <c r="Y10" s="21">
        <v>4.8779637619866943E-2</v>
      </c>
      <c r="Z10" s="21">
        <v>0.17245771140576521</v>
      </c>
      <c r="AA10" s="21">
        <v>8.2909655952963721E-2</v>
      </c>
      <c r="AB10" s="21">
        <v>0.13746220314650051</v>
      </c>
      <c r="AC10" s="21">
        <v>2.955631765716818E-2</v>
      </c>
      <c r="AD10" s="21">
        <v>9.3048041423712743E-2</v>
      </c>
      <c r="AE10" s="21">
        <v>0.157530609980993</v>
      </c>
      <c r="AG10" s="21">
        <v>8.9219256647422598E-2</v>
      </c>
      <c r="AH10" s="21">
        <v>0.1004691173136804</v>
      </c>
      <c r="AI10" s="21">
        <v>0.19360099493560171</v>
      </c>
      <c r="AJ10" s="21">
        <v>0.17005772669157709</v>
      </c>
      <c r="AK10" s="21">
        <v>0.1034714974599298</v>
      </c>
      <c r="AL10" s="21">
        <v>0.42606137067182909</v>
      </c>
      <c r="AM10" s="21">
        <v>0.1207490872512062</v>
      </c>
    </row>
    <row r="11" spans="2:41" ht="19" customHeight="1" x14ac:dyDescent="0.2">
      <c r="B11" s="23" t="s">
        <v>239</v>
      </c>
      <c r="C11" s="21">
        <v>0.371933011634205</v>
      </c>
      <c r="D11" s="21">
        <v>0.37843952199051711</v>
      </c>
      <c r="E11" s="21">
        <v>0.32223638411979721</v>
      </c>
      <c r="F11" s="21">
        <v>0.25710367415932622</v>
      </c>
      <c r="G11" s="21">
        <v>0.43629383820086531</v>
      </c>
      <c r="H11" s="21">
        <v>0.42812622720390231</v>
      </c>
      <c r="I11" s="21">
        <v>0.40699251785447282</v>
      </c>
      <c r="K11" s="21">
        <v>0.37153420348513871</v>
      </c>
      <c r="L11" s="21">
        <v>0.37605348950038858</v>
      </c>
      <c r="N11" s="21">
        <v>0.43955789499861692</v>
      </c>
      <c r="O11" s="21">
        <v>0.41084300848627331</v>
      </c>
      <c r="P11" s="21">
        <v>0.25067183945526439</v>
      </c>
      <c r="Q11" s="21">
        <v>0.30540324700240651</v>
      </c>
      <c r="R11" s="21">
        <v>0.26187635452790292</v>
      </c>
      <c r="S11" s="21">
        <v>0.39434760707175021</v>
      </c>
      <c r="T11" s="21">
        <v>0.29413147847720122</v>
      </c>
      <c r="U11" s="21">
        <v>0.3826509903426587</v>
      </c>
      <c r="W11" s="21">
        <v>0.35337346986450452</v>
      </c>
      <c r="X11" s="21">
        <v>0.45191099660812051</v>
      </c>
      <c r="Y11" s="21">
        <v>0.56802851610453919</v>
      </c>
      <c r="Z11" s="21">
        <v>0.44739739994110522</v>
      </c>
      <c r="AA11" s="21">
        <v>0.1936468457440316</v>
      </c>
      <c r="AB11" s="21">
        <v>0.42962100799346492</v>
      </c>
      <c r="AC11" s="21">
        <v>0.30908031074879649</v>
      </c>
      <c r="AD11" s="21">
        <v>0.28339109417980618</v>
      </c>
      <c r="AE11" s="21">
        <v>0.27530353873407998</v>
      </c>
      <c r="AG11" s="21">
        <v>0.47522336312780011</v>
      </c>
      <c r="AH11" s="21">
        <v>0.40202530093851369</v>
      </c>
      <c r="AI11" s="21">
        <v>0.31782835457927522</v>
      </c>
      <c r="AJ11" s="21">
        <v>0.32406755568175633</v>
      </c>
      <c r="AK11" s="21">
        <v>0.43544783977438728</v>
      </c>
      <c r="AL11" s="21">
        <v>0</v>
      </c>
      <c r="AM11" s="21">
        <v>0.15534482870967681</v>
      </c>
    </row>
    <row r="12" spans="2:41" ht="19" customHeight="1" x14ac:dyDescent="0.2">
      <c r="B12" s="23" t="s">
        <v>240</v>
      </c>
      <c r="C12" s="21">
        <v>0.1140916221510952</v>
      </c>
      <c r="D12" s="21">
        <v>0.18891499201565201</v>
      </c>
      <c r="E12" s="21">
        <v>9.3912151915626768E-2</v>
      </c>
      <c r="F12" s="21">
        <v>8.035451458717105E-2</v>
      </c>
      <c r="G12" s="21">
        <v>0.1419607412741736</v>
      </c>
      <c r="H12" s="21">
        <v>0.1461897388603684</v>
      </c>
      <c r="I12" s="21">
        <v>7.8745043763164324E-2</v>
      </c>
      <c r="K12" s="21">
        <v>8.7564193379691041E-2</v>
      </c>
      <c r="L12" s="21">
        <v>0.14013453985899629</v>
      </c>
      <c r="N12" s="21">
        <v>0.1127409199506529</v>
      </c>
      <c r="O12" s="21">
        <v>9.9200989448173973E-2</v>
      </c>
      <c r="P12" s="21">
        <v>0.26305374372456869</v>
      </c>
      <c r="Q12" s="21">
        <v>0.1507681697338189</v>
      </c>
      <c r="R12" s="21">
        <v>0.1554797876029565</v>
      </c>
      <c r="S12" s="21">
        <v>7.7857786077750499E-2</v>
      </c>
      <c r="T12" s="21">
        <v>0.1309786634171515</v>
      </c>
      <c r="U12" s="21">
        <v>0.1056794563947832</v>
      </c>
      <c r="W12" s="21">
        <v>0.14035685883560611</v>
      </c>
      <c r="X12" s="21">
        <v>1.31566880211845E-2</v>
      </c>
      <c r="Y12" s="21">
        <v>0.21748328726071861</v>
      </c>
      <c r="Z12" s="21">
        <v>0.19108061077708971</v>
      </c>
      <c r="AA12" s="21">
        <v>0.17399281824440949</v>
      </c>
      <c r="AB12" s="21">
        <v>7.7884076926586499E-2</v>
      </c>
      <c r="AC12" s="21">
        <v>0.15360337336897439</v>
      </c>
      <c r="AD12" s="21">
        <v>0.18063833056818049</v>
      </c>
      <c r="AE12" s="21">
        <v>0</v>
      </c>
      <c r="AG12" s="21">
        <v>0.1107624878609051</v>
      </c>
      <c r="AH12" s="21">
        <v>0.1168830644123879</v>
      </c>
      <c r="AI12" s="21">
        <v>0.1168068789626287</v>
      </c>
      <c r="AJ12" s="21">
        <v>5.2397940377342293E-2</v>
      </c>
      <c r="AK12" s="21">
        <v>9.748802843594423E-2</v>
      </c>
      <c r="AL12" s="21">
        <v>0.2230367668236205</v>
      </c>
      <c r="AM12" s="21">
        <v>0.26762971753200571</v>
      </c>
    </row>
    <row r="13" spans="2:41" ht="19" customHeight="1" x14ac:dyDescent="0.2">
      <c r="B13" s="23" t="s">
        <v>241</v>
      </c>
      <c r="C13" s="21">
        <v>0.22556448642473159</v>
      </c>
      <c r="D13" s="21">
        <v>0.18979460938459</v>
      </c>
      <c r="E13" s="21">
        <v>0.1264494346587817</v>
      </c>
      <c r="F13" s="21">
        <v>0.30673031863299732</v>
      </c>
      <c r="G13" s="21">
        <v>0.20302658848652019</v>
      </c>
      <c r="H13" s="21">
        <v>0.24825310349977581</v>
      </c>
      <c r="I13" s="21">
        <v>0.25330427469881672</v>
      </c>
      <c r="K13" s="21">
        <v>0.28782394589718541</v>
      </c>
      <c r="L13" s="21">
        <v>0.16538420229602871</v>
      </c>
      <c r="N13" s="21">
        <v>0.33344566500598322</v>
      </c>
      <c r="O13" s="21">
        <v>0.1109012973018086</v>
      </c>
      <c r="P13" s="21">
        <v>0.25445886032678822</v>
      </c>
      <c r="Q13" s="21">
        <v>0.1578205376459931</v>
      </c>
      <c r="R13" s="21">
        <v>0.50112572380286868</v>
      </c>
      <c r="S13" s="21">
        <v>0.226343801321153</v>
      </c>
      <c r="T13" s="21">
        <v>0</v>
      </c>
      <c r="U13" s="21">
        <v>0.22578190188900751</v>
      </c>
      <c r="W13" s="21">
        <v>0.43913204580809501</v>
      </c>
      <c r="X13" s="21">
        <v>0</v>
      </c>
      <c r="Y13" s="21">
        <v>7.4344655287596567E-2</v>
      </c>
      <c r="Z13" s="21">
        <v>0.15909641468755251</v>
      </c>
      <c r="AA13" s="21">
        <v>0.51333857136905647</v>
      </c>
      <c r="AB13" s="21">
        <v>0.24335260892354699</v>
      </c>
      <c r="AC13" s="21">
        <v>9.2920404477551524E-2</v>
      </c>
      <c r="AD13" s="21">
        <v>0.14726394455773681</v>
      </c>
      <c r="AE13" s="21">
        <v>0.56716585128492714</v>
      </c>
      <c r="AG13" s="21">
        <v>0.18185854178899111</v>
      </c>
      <c r="AH13" s="21">
        <v>0.27781693763264409</v>
      </c>
      <c r="AI13" s="21">
        <v>0.2396534308257908</v>
      </c>
      <c r="AJ13" s="21">
        <v>0.19261738749151661</v>
      </c>
      <c r="AK13" s="21">
        <v>0.2263115860603773</v>
      </c>
      <c r="AL13" s="21">
        <v>0</v>
      </c>
      <c r="AM13" s="21">
        <v>0.210907388737122</v>
      </c>
    </row>
    <row r="14" spans="2:41" ht="19" customHeight="1" x14ac:dyDescent="0.2">
      <c r="B14" s="23" t="s">
        <v>145</v>
      </c>
      <c r="C14" s="21">
        <v>0.1151624340365701</v>
      </c>
      <c r="D14" s="21">
        <v>0.15132929790001781</v>
      </c>
      <c r="E14" s="21">
        <v>0.16711742461299331</v>
      </c>
      <c r="F14" s="21">
        <v>0.136936466215827</v>
      </c>
      <c r="G14" s="21">
        <v>3.7307607038803023E-2</v>
      </c>
      <c r="H14" s="21">
        <v>8.7245888237874894E-2</v>
      </c>
      <c r="I14" s="21">
        <v>0.1154339654106798</v>
      </c>
      <c r="K14" s="21">
        <v>5.6513004770896533E-2</v>
      </c>
      <c r="L14" s="21">
        <v>0.17135991984662879</v>
      </c>
      <c r="N14" s="21">
        <v>6.5107781603267995E-2</v>
      </c>
      <c r="O14" s="21">
        <v>8.8040760908555449E-2</v>
      </c>
      <c r="P14" s="21">
        <v>5.3211595968695742E-2</v>
      </c>
      <c r="Q14" s="21">
        <v>8.0913068299809474E-2</v>
      </c>
      <c r="R14" s="21">
        <v>0</v>
      </c>
      <c r="S14" s="21">
        <v>0.10937987439012289</v>
      </c>
      <c r="T14" s="21">
        <v>0.50020058236161014</v>
      </c>
      <c r="U14" s="21">
        <v>0.2068852212793483</v>
      </c>
      <c r="W14" s="21">
        <v>0</v>
      </c>
      <c r="X14" s="21">
        <v>8.3272852566926972E-2</v>
      </c>
      <c r="Y14" s="21">
        <v>0</v>
      </c>
      <c r="Z14" s="21">
        <v>2.996786318848739E-2</v>
      </c>
      <c r="AA14" s="21">
        <v>3.6112108689538618E-2</v>
      </c>
      <c r="AB14" s="21">
        <v>0.1116801030099013</v>
      </c>
      <c r="AC14" s="21">
        <v>0.41483959374750928</v>
      </c>
      <c r="AD14" s="21">
        <v>0.29565858927056382</v>
      </c>
      <c r="AE14" s="21">
        <v>0</v>
      </c>
      <c r="AG14" s="21">
        <v>0.1008796496860553</v>
      </c>
      <c r="AH14" s="21">
        <v>8.1290094519199912E-2</v>
      </c>
      <c r="AI14" s="21">
        <v>5.6459191312766527E-2</v>
      </c>
      <c r="AJ14" s="21">
        <v>0.22605441860825479</v>
      </c>
      <c r="AK14" s="21">
        <v>0.13083532055298561</v>
      </c>
      <c r="AL14" s="21">
        <v>0</v>
      </c>
      <c r="AM14" s="21">
        <v>0.18324908439014201</v>
      </c>
    </row>
    <row r="16" spans="2:41" x14ac:dyDescent="0.2">
      <c r="B16" t="s">
        <v>267</v>
      </c>
    </row>
    <row r="17" spans="2:2" x14ac:dyDescent="0.2">
      <c r="B17" t="s">
        <v>11</v>
      </c>
    </row>
    <row r="19" spans="2:2" x14ac:dyDescent="0.2">
      <c r="B19"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O19"/>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237</v>
      </c>
      <c r="C9" s="21">
        <v>9.9362448871513104E-2</v>
      </c>
      <c r="D9" s="21">
        <v>0</v>
      </c>
      <c r="E9" s="21">
        <v>0.1265841888147253</v>
      </c>
      <c r="F9" s="21">
        <v>0.12007949659834501</v>
      </c>
      <c r="G9" s="21">
        <v>5.778995010119678E-2</v>
      </c>
      <c r="H9" s="21">
        <v>7.9614478896919041E-2</v>
      </c>
      <c r="I9" s="21">
        <v>0.15073640632587629</v>
      </c>
      <c r="K9" s="21">
        <v>0.1051942628107267</v>
      </c>
      <c r="L9" s="21">
        <v>9.4890595255510357E-2</v>
      </c>
      <c r="N9" s="21">
        <v>7.7045436537201764E-2</v>
      </c>
      <c r="O9" s="21">
        <v>0.24574036913159741</v>
      </c>
      <c r="P9" s="21">
        <v>7.4098702126625837E-2</v>
      </c>
      <c r="Q9" s="21">
        <v>0.1966674579280572</v>
      </c>
      <c r="R9" s="21">
        <v>0</v>
      </c>
      <c r="S9" s="21">
        <v>6.3754756219652459E-2</v>
      </c>
      <c r="T9" s="21">
        <v>0</v>
      </c>
      <c r="U9" s="21">
        <v>2.4709088501024681E-2</v>
      </c>
      <c r="W9" s="21">
        <v>6.7137625491794403E-2</v>
      </c>
      <c r="X9" s="21">
        <v>0.3033140014240619</v>
      </c>
      <c r="Y9" s="21">
        <v>9.1363903727278775E-2</v>
      </c>
      <c r="Z9" s="21">
        <v>0.23033437397808451</v>
      </c>
      <c r="AA9" s="21">
        <v>3.3262612279148417E-2</v>
      </c>
      <c r="AB9" s="21">
        <v>3.7968052182359047E-2</v>
      </c>
      <c r="AC9" s="21">
        <v>0</v>
      </c>
      <c r="AD9" s="21">
        <v>1.917372337503969E-2</v>
      </c>
      <c r="AE9" s="21">
        <v>0</v>
      </c>
      <c r="AG9" s="21">
        <v>4.3369162953095938E-2</v>
      </c>
      <c r="AH9" s="21">
        <v>0.1177025356977021</v>
      </c>
      <c r="AI9" s="21">
        <v>0.1338262507274513</v>
      </c>
      <c r="AJ9" s="21">
        <v>9.8058912077450669E-2</v>
      </c>
      <c r="AK9" s="21">
        <v>8.2016807320672486E-2</v>
      </c>
      <c r="AL9" s="21">
        <v>1</v>
      </c>
      <c r="AM9" s="21">
        <v>3.0496545912312319E-2</v>
      </c>
    </row>
    <row r="10" spans="2:41" ht="19" customHeight="1" x14ac:dyDescent="0.2">
      <c r="B10" s="23" t="s">
        <v>238</v>
      </c>
      <c r="C10" s="21">
        <v>0.13055149821807341</v>
      </c>
      <c r="D10" s="21">
        <v>0</v>
      </c>
      <c r="E10" s="21">
        <v>0.16714464588074049</v>
      </c>
      <c r="F10" s="21">
        <v>0.1056424776714382</v>
      </c>
      <c r="G10" s="21">
        <v>0.23059498223068861</v>
      </c>
      <c r="H10" s="21">
        <v>0.12630299097659059</v>
      </c>
      <c r="I10" s="21">
        <v>0.12000822275246401</v>
      </c>
      <c r="K10" s="21">
        <v>0.15896518759902281</v>
      </c>
      <c r="L10" s="21">
        <v>0.1052026093404252</v>
      </c>
      <c r="N10" s="21">
        <v>0</v>
      </c>
      <c r="O10" s="21">
        <v>0.1618898571102822</v>
      </c>
      <c r="P10" s="21">
        <v>0.20141092127226201</v>
      </c>
      <c r="Q10" s="21">
        <v>6.2795735122651172E-2</v>
      </c>
      <c r="R10" s="21">
        <v>4.6437588703437553E-2</v>
      </c>
      <c r="S10" s="21">
        <v>0.18102558536599589</v>
      </c>
      <c r="T10" s="21">
        <v>0.12022343467335481</v>
      </c>
      <c r="U10" s="21">
        <v>9.9286423280049815E-2</v>
      </c>
      <c r="W10" s="21">
        <v>0</v>
      </c>
      <c r="X10" s="21">
        <v>0.27168295771860751</v>
      </c>
      <c r="Y10" s="21">
        <v>5.2158014387527318E-2</v>
      </c>
      <c r="Z10" s="21">
        <v>0</v>
      </c>
      <c r="AA10" s="21">
        <v>3.6314648000640028E-2</v>
      </c>
      <c r="AB10" s="21">
        <v>0.2176051061604255</v>
      </c>
      <c r="AC10" s="21">
        <v>2.955631765716818E-2</v>
      </c>
      <c r="AD10" s="21">
        <v>9.5764959730432517E-2</v>
      </c>
      <c r="AE10" s="21">
        <v>8.2352348002887502E-2</v>
      </c>
      <c r="AG10" s="21">
        <v>0.21292559122707069</v>
      </c>
      <c r="AH10" s="21">
        <v>4.4583764150374017E-2</v>
      </c>
      <c r="AI10" s="21">
        <v>0.21633485186352219</v>
      </c>
      <c r="AJ10" s="21">
        <v>0.16064400399054179</v>
      </c>
      <c r="AK10" s="21">
        <v>7.5075608822751438E-2</v>
      </c>
      <c r="AL10" s="21">
        <v>0</v>
      </c>
      <c r="AM10" s="21">
        <v>3.1623347467534861E-2</v>
      </c>
    </row>
    <row r="11" spans="2:41" ht="19" customHeight="1" x14ac:dyDescent="0.2">
      <c r="B11" s="23" t="s">
        <v>239</v>
      </c>
      <c r="C11" s="21">
        <v>0.38450245275981187</v>
      </c>
      <c r="D11" s="21">
        <v>0.65704162942140221</v>
      </c>
      <c r="E11" s="21">
        <v>0.33562512500196562</v>
      </c>
      <c r="F11" s="21">
        <v>0.32529618514032782</v>
      </c>
      <c r="G11" s="21">
        <v>0.32954755636418392</v>
      </c>
      <c r="H11" s="21">
        <v>0.33678893957710537</v>
      </c>
      <c r="I11" s="21">
        <v>0.40550113086001088</v>
      </c>
      <c r="K11" s="21">
        <v>0.33772902596855581</v>
      </c>
      <c r="L11" s="21">
        <v>0.42219586929304842</v>
      </c>
      <c r="N11" s="21">
        <v>0.41520725589447599</v>
      </c>
      <c r="O11" s="21">
        <v>0.37272741715700941</v>
      </c>
      <c r="P11" s="21">
        <v>0.34210236737741662</v>
      </c>
      <c r="Q11" s="21">
        <v>0.32107180928288992</v>
      </c>
      <c r="R11" s="21">
        <v>0.34205091001173182</v>
      </c>
      <c r="S11" s="21">
        <v>0.41106137532698522</v>
      </c>
      <c r="T11" s="21">
        <v>0.33242407442352639</v>
      </c>
      <c r="U11" s="21">
        <v>0.40704599106120409</v>
      </c>
      <c r="W11" s="21">
        <v>0.47021316080397407</v>
      </c>
      <c r="X11" s="21">
        <v>0.28264175747182341</v>
      </c>
      <c r="Y11" s="21">
        <v>0.63400796222095501</v>
      </c>
      <c r="Z11" s="21">
        <v>0.55543773601986624</v>
      </c>
      <c r="AA11" s="21">
        <v>0.29211713365859321</v>
      </c>
      <c r="AB11" s="21">
        <v>0.43560249265113699</v>
      </c>
      <c r="AC11" s="21">
        <v>0.3093693454949803</v>
      </c>
      <c r="AD11" s="21">
        <v>0.39066336247437622</v>
      </c>
      <c r="AE11" s="21">
        <v>0.23988295798388051</v>
      </c>
      <c r="AG11" s="21">
        <v>0.35326869424832691</v>
      </c>
      <c r="AH11" s="21">
        <v>0.39933760393306822</v>
      </c>
      <c r="AI11" s="21">
        <v>0.31278562173235702</v>
      </c>
      <c r="AJ11" s="21">
        <v>0.35008496169818221</v>
      </c>
      <c r="AK11" s="21">
        <v>0.48795985732109332</v>
      </c>
      <c r="AL11" s="21">
        <v>0</v>
      </c>
      <c r="AM11" s="21">
        <v>0.46440142187626582</v>
      </c>
    </row>
    <row r="12" spans="2:41" ht="19" customHeight="1" x14ac:dyDescent="0.2">
      <c r="B12" s="23" t="s">
        <v>240</v>
      </c>
      <c r="C12" s="21">
        <v>9.6701250403554054E-2</v>
      </c>
      <c r="D12" s="21">
        <v>7.7285501298835449E-2</v>
      </c>
      <c r="E12" s="21">
        <v>0.1011409648592925</v>
      </c>
      <c r="F12" s="21">
        <v>0.1017308125080615</v>
      </c>
      <c r="G12" s="21">
        <v>9.9732309893407936E-2</v>
      </c>
      <c r="H12" s="21">
        <v>0.14333804143472639</v>
      </c>
      <c r="I12" s="21">
        <v>6.5188768136214673E-2</v>
      </c>
      <c r="K12" s="21">
        <v>0.1038999660471597</v>
      </c>
      <c r="L12" s="21">
        <v>9.0919870611937223E-2</v>
      </c>
      <c r="N12" s="21">
        <v>0.1597093941559071</v>
      </c>
      <c r="O12" s="21">
        <v>8.4434476574370712E-2</v>
      </c>
      <c r="P12" s="21">
        <v>0.18621747740081179</v>
      </c>
      <c r="Q12" s="21">
        <v>0.18676843459670511</v>
      </c>
      <c r="R12" s="21">
        <v>4.7421515467835733E-2</v>
      </c>
      <c r="S12" s="21">
        <v>8.1828104061699769E-2</v>
      </c>
      <c r="T12" s="21">
        <v>4.7151908541508733E-2</v>
      </c>
      <c r="U12" s="21">
        <v>0.101368996039489</v>
      </c>
      <c r="W12" s="21">
        <v>6.6004723381366218E-2</v>
      </c>
      <c r="X12" s="21">
        <v>6.3733507877553441E-2</v>
      </c>
      <c r="Y12" s="21">
        <v>0.22247011966423899</v>
      </c>
      <c r="Z12" s="21">
        <v>0.15436829756026971</v>
      </c>
      <c r="AA12" s="21">
        <v>4.6607817427052632E-2</v>
      </c>
      <c r="AB12" s="21">
        <v>7.4599891701513515E-2</v>
      </c>
      <c r="AC12" s="21">
        <v>0.17618151419070971</v>
      </c>
      <c r="AD12" s="21">
        <v>0.13190055438575429</v>
      </c>
      <c r="AE12" s="21">
        <v>0.19295119073119249</v>
      </c>
      <c r="AG12" s="21">
        <v>8.6488901784231659E-2</v>
      </c>
      <c r="AH12" s="21">
        <v>7.1854733345942542E-2</v>
      </c>
      <c r="AI12" s="21">
        <v>0.1095323840443552</v>
      </c>
      <c r="AJ12" s="21">
        <v>5.5231997877199193E-2</v>
      </c>
      <c r="AK12" s="21">
        <v>0.12619057083487781</v>
      </c>
      <c r="AL12" s="21">
        <v>0</v>
      </c>
      <c r="AM12" s="21">
        <v>0.17250923876499319</v>
      </c>
    </row>
    <row r="13" spans="2:41" ht="19" customHeight="1" x14ac:dyDescent="0.2">
      <c r="B13" s="23" t="s">
        <v>241</v>
      </c>
      <c r="C13" s="21">
        <v>0.18128409269596579</v>
      </c>
      <c r="D13" s="21">
        <v>0.1143435713797445</v>
      </c>
      <c r="E13" s="21">
        <v>0.12626662023913501</v>
      </c>
      <c r="F13" s="21">
        <v>0.2164848920724177</v>
      </c>
      <c r="G13" s="21">
        <v>0.17004838007397699</v>
      </c>
      <c r="H13" s="21">
        <v>0.2308712431630944</v>
      </c>
      <c r="I13" s="21">
        <v>0.1993092686942915</v>
      </c>
      <c r="K13" s="21">
        <v>0.23655211867085801</v>
      </c>
      <c r="L13" s="21">
        <v>0.13124567380626301</v>
      </c>
      <c r="N13" s="21">
        <v>0.28694292501445767</v>
      </c>
      <c r="O13" s="21">
        <v>8.3152105126078693E-2</v>
      </c>
      <c r="P13" s="21">
        <v>0.16926290314275519</v>
      </c>
      <c r="Q13" s="21">
        <v>0.15178349476988701</v>
      </c>
      <c r="R13" s="21">
        <v>0.5640899858169951</v>
      </c>
      <c r="S13" s="21">
        <v>0.16569083341301841</v>
      </c>
      <c r="T13" s="21">
        <v>0</v>
      </c>
      <c r="U13" s="21">
        <v>0.1118321825411219</v>
      </c>
      <c r="W13" s="21">
        <v>0.36676226472356122</v>
      </c>
      <c r="X13" s="21">
        <v>0</v>
      </c>
      <c r="Y13" s="21">
        <v>0</v>
      </c>
      <c r="Z13" s="21">
        <v>2.9891729253292299E-2</v>
      </c>
      <c r="AA13" s="21">
        <v>0.58121650531170854</v>
      </c>
      <c r="AB13" s="21">
        <v>0.15578268645087609</v>
      </c>
      <c r="AC13" s="21">
        <v>5.9073474527927793E-2</v>
      </c>
      <c r="AD13" s="21">
        <v>3.0891744682288919E-2</v>
      </c>
      <c r="AE13" s="21">
        <v>0.48481350328203959</v>
      </c>
      <c r="AG13" s="21">
        <v>0.18348924650356241</v>
      </c>
      <c r="AH13" s="21">
        <v>0.25274677792706651</v>
      </c>
      <c r="AI13" s="21">
        <v>0.1864133622684124</v>
      </c>
      <c r="AJ13" s="21">
        <v>0.1964346903764303</v>
      </c>
      <c r="AK13" s="21">
        <v>0.1103203854787697</v>
      </c>
      <c r="AL13" s="21">
        <v>0</v>
      </c>
      <c r="AM13" s="21">
        <v>0.1177203615887517</v>
      </c>
    </row>
    <row r="14" spans="2:41" ht="19" customHeight="1" x14ac:dyDescent="0.2">
      <c r="B14" s="23" t="s">
        <v>145</v>
      </c>
      <c r="C14" s="21">
        <v>0.1075982570510816</v>
      </c>
      <c r="D14" s="21">
        <v>0.15132929790001781</v>
      </c>
      <c r="E14" s="21">
        <v>0.14323845520414161</v>
      </c>
      <c r="F14" s="21">
        <v>0.1307661360094097</v>
      </c>
      <c r="G14" s="21">
        <v>0.11228682133654599</v>
      </c>
      <c r="H14" s="21">
        <v>8.3084305951564325E-2</v>
      </c>
      <c r="I14" s="21">
        <v>5.9256203231142751E-2</v>
      </c>
      <c r="K14" s="21">
        <v>5.7659438903676918E-2</v>
      </c>
      <c r="L14" s="21">
        <v>0.15554538169281579</v>
      </c>
      <c r="N14" s="21">
        <v>6.1094988397957517E-2</v>
      </c>
      <c r="O14" s="21">
        <v>5.2055774900661517E-2</v>
      </c>
      <c r="P14" s="21">
        <v>2.6907628680128581E-2</v>
      </c>
      <c r="Q14" s="21">
        <v>8.0913068299809474E-2</v>
      </c>
      <c r="R14" s="21">
        <v>0</v>
      </c>
      <c r="S14" s="21">
        <v>9.6639345612648364E-2</v>
      </c>
      <c r="T14" s="21">
        <v>0.50020058236161014</v>
      </c>
      <c r="U14" s="21">
        <v>0.2557573185771107</v>
      </c>
      <c r="W14" s="21">
        <v>2.9882225599304209E-2</v>
      </c>
      <c r="X14" s="21">
        <v>7.8627775507953718E-2</v>
      </c>
      <c r="Y14" s="21">
        <v>0</v>
      </c>
      <c r="Z14" s="21">
        <v>2.996786318848739E-2</v>
      </c>
      <c r="AA14" s="21">
        <v>1.048128332285698E-2</v>
      </c>
      <c r="AB14" s="21">
        <v>7.8441770853689002E-2</v>
      </c>
      <c r="AC14" s="21">
        <v>0.4258193481292139</v>
      </c>
      <c r="AD14" s="21">
        <v>0.33160565535210851</v>
      </c>
      <c r="AE14" s="21">
        <v>0</v>
      </c>
      <c r="AG14" s="21">
        <v>0.1204584032837125</v>
      </c>
      <c r="AH14" s="21">
        <v>0.11377458494584659</v>
      </c>
      <c r="AI14" s="21">
        <v>4.1107529363901871E-2</v>
      </c>
      <c r="AJ14" s="21">
        <v>0.139545433980196</v>
      </c>
      <c r="AK14" s="21">
        <v>0.1184367702218351</v>
      </c>
      <c r="AL14" s="21">
        <v>0</v>
      </c>
      <c r="AM14" s="21">
        <v>0.18324908439014201</v>
      </c>
    </row>
    <row r="16" spans="2:41" x14ac:dyDescent="0.2">
      <c r="B16" t="s">
        <v>267</v>
      </c>
    </row>
    <row r="17" spans="2:2" x14ac:dyDescent="0.2">
      <c r="B17" t="s">
        <v>11</v>
      </c>
    </row>
    <row r="19" spans="2:2" x14ac:dyDescent="0.2">
      <c r="B19"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H17"/>
  <sheetViews>
    <sheetView showGridLines="0" workbookViewId="0"/>
  </sheetViews>
  <sheetFormatPr baseColWidth="10" defaultColWidth="8.83203125" defaultRowHeight="15" x14ac:dyDescent="0.2"/>
  <cols>
    <col min="1" max="1" width="5" customWidth="1"/>
    <col min="2" max="2" width="25" customWidth="1"/>
    <col min="3" max="8" width="20" customWidth="1"/>
  </cols>
  <sheetData>
    <row r="2" spans="2:8" ht="40" customHeight="1" x14ac:dyDescent="0.2">
      <c r="D2" s="22" t="s">
        <v>315</v>
      </c>
    </row>
    <row r="6" spans="2:8" ht="50" customHeight="1" x14ac:dyDescent="0.2">
      <c r="C6" s="24" t="s">
        <v>316</v>
      </c>
      <c r="D6" s="24" t="s">
        <v>317</v>
      </c>
      <c r="E6" s="24" t="s">
        <v>318</v>
      </c>
      <c r="F6" s="24" t="s">
        <v>319</v>
      </c>
      <c r="G6" s="24" t="s">
        <v>320</v>
      </c>
      <c r="H6" s="24" t="s">
        <v>321</v>
      </c>
    </row>
    <row r="7" spans="2:8" ht="16" x14ac:dyDescent="0.2">
      <c r="B7" s="23" t="s">
        <v>251</v>
      </c>
      <c r="C7" s="21">
        <v>0.30830443504734201</v>
      </c>
      <c r="D7" s="21">
        <v>0.28321972845502719</v>
      </c>
      <c r="E7" s="21">
        <v>0.19934234566704601</v>
      </c>
      <c r="F7" s="21">
        <v>0.35818023302910013</v>
      </c>
      <c r="G7" s="21">
        <v>0.37056980171459092</v>
      </c>
      <c r="H7" s="21">
        <v>0.38191154496145091</v>
      </c>
    </row>
    <row r="8" spans="2:8" ht="16" x14ac:dyDescent="0.2">
      <c r="B8" s="23" t="s">
        <v>252</v>
      </c>
      <c r="C8" s="21">
        <v>0.39312330263923079</v>
      </c>
      <c r="D8" s="21">
        <v>0.34071371340062878</v>
      </c>
      <c r="E8" s="21">
        <v>0.42554088579987343</v>
      </c>
      <c r="F8" s="21">
        <v>0.34097118035938778</v>
      </c>
      <c r="G8" s="21">
        <v>0.34853357216235398</v>
      </c>
      <c r="H8" s="21">
        <v>0.32695667717021409</v>
      </c>
    </row>
    <row r="9" spans="2:8" ht="16" x14ac:dyDescent="0.2">
      <c r="B9" s="23" t="s">
        <v>253</v>
      </c>
      <c r="C9" s="21">
        <v>0.21341391124759029</v>
      </c>
      <c r="D9" s="21">
        <v>0.26954966439429429</v>
      </c>
      <c r="E9" s="21">
        <v>0.24665330928540161</v>
      </c>
      <c r="F9" s="21">
        <v>0.21570477423784201</v>
      </c>
      <c r="G9" s="21">
        <v>0.17119681638695039</v>
      </c>
      <c r="H9" s="21">
        <v>0.2016765170482111</v>
      </c>
    </row>
    <row r="10" spans="2:8" ht="16" x14ac:dyDescent="0.2">
      <c r="B10" s="23" t="s">
        <v>145</v>
      </c>
      <c r="C10" s="21">
        <v>8.5158351065836885E-2</v>
      </c>
      <c r="D10" s="21">
        <v>0.10651689375004959</v>
      </c>
      <c r="E10" s="21">
        <v>0.12846345924767899</v>
      </c>
      <c r="F10" s="21">
        <v>8.5143812373670025E-2</v>
      </c>
      <c r="G10" s="21">
        <v>0.1096998097361046</v>
      </c>
      <c r="H10" s="21">
        <v>8.9455260820123755E-2</v>
      </c>
    </row>
    <row r="13" spans="2:8" x14ac:dyDescent="0.2">
      <c r="B13" t="s">
        <v>267</v>
      </c>
    </row>
    <row r="14" spans="2:8" x14ac:dyDescent="0.2">
      <c r="B14" t="s">
        <v>11</v>
      </c>
    </row>
    <row r="17" spans="2:2" x14ac:dyDescent="0.2">
      <c r="B17" t="str">
        <f>HYPERLINK("#Contents!A1", "Return to Contents")</f>
        <v>Return to Contents</v>
      </c>
    </row>
  </sheetData>
  <pageMargins left="0.75" right="0.75" top="1" bottom="1" header="0.5" footer="0.5"/>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O17"/>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251</v>
      </c>
      <c r="C9" s="21">
        <v>0.30830443504734201</v>
      </c>
      <c r="D9" s="21">
        <v>0.22528825586853679</v>
      </c>
      <c r="E9" s="21">
        <v>0.31494251017435998</v>
      </c>
      <c r="F9" s="21">
        <v>0.33912723256124477</v>
      </c>
      <c r="G9" s="21">
        <v>0.37176151872849977</v>
      </c>
      <c r="H9" s="21">
        <v>0.30230036930203141</v>
      </c>
      <c r="I9" s="21">
        <v>0.28226341821207018</v>
      </c>
      <c r="K9" s="21">
        <v>0.2683807858294987</v>
      </c>
      <c r="L9" s="21">
        <v>0.34484774562905618</v>
      </c>
      <c r="N9" s="21">
        <v>7.3971695732836962E-2</v>
      </c>
      <c r="O9" s="21">
        <v>0.25918084603005481</v>
      </c>
      <c r="P9" s="21">
        <v>0.25133619250768963</v>
      </c>
      <c r="Q9" s="21">
        <v>0.36411951497842759</v>
      </c>
      <c r="R9" s="21">
        <v>0.13279220023111579</v>
      </c>
      <c r="S9" s="21">
        <v>0.45175385018037739</v>
      </c>
      <c r="T9" s="21">
        <v>0.29620715647044299</v>
      </c>
      <c r="U9" s="21">
        <v>0.39722914831485612</v>
      </c>
      <c r="W9" s="21">
        <v>0.1575165835409422</v>
      </c>
      <c r="X9" s="21">
        <v>0.29711700848989692</v>
      </c>
      <c r="Y9" s="21">
        <v>0.29576346288296079</v>
      </c>
      <c r="Z9" s="21">
        <v>0.49464997715931908</v>
      </c>
      <c r="AA9" s="21">
        <v>0.20589800910546571</v>
      </c>
      <c r="AB9" s="21">
        <v>0.4605196075056035</v>
      </c>
      <c r="AC9" s="21">
        <v>0.1820623076820802</v>
      </c>
      <c r="AD9" s="21">
        <v>0.23470543781475761</v>
      </c>
      <c r="AE9" s="21">
        <v>9.7304455870526746E-2</v>
      </c>
      <c r="AG9" s="21">
        <v>0.29751341395973779</v>
      </c>
      <c r="AH9" s="21">
        <v>0.18884208723913959</v>
      </c>
      <c r="AI9" s="21">
        <v>0.34515733830509648</v>
      </c>
      <c r="AJ9" s="21">
        <v>0.39513677691172872</v>
      </c>
      <c r="AK9" s="21">
        <v>0.30417637671946812</v>
      </c>
      <c r="AL9" s="21">
        <v>0.35090186250455041</v>
      </c>
      <c r="AM9" s="21">
        <v>0.4225324071816417</v>
      </c>
    </row>
    <row r="10" spans="2:41" ht="19" customHeight="1" x14ac:dyDescent="0.2">
      <c r="B10" s="23" t="s">
        <v>252</v>
      </c>
      <c r="C10" s="21">
        <v>0.39312330263923079</v>
      </c>
      <c r="D10" s="21">
        <v>0.54724660199857567</v>
      </c>
      <c r="E10" s="21">
        <v>0.35388522392879868</v>
      </c>
      <c r="F10" s="21">
        <v>0.34069269005545949</v>
      </c>
      <c r="G10" s="21">
        <v>0.38963434186745599</v>
      </c>
      <c r="H10" s="21">
        <v>0.35181025635403212</v>
      </c>
      <c r="I10" s="21">
        <v>0.41870814644266191</v>
      </c>
      <c r="K10" s="21">
        <v>0.45896262342904082</v>
      </c>
      <c r="L10" s="21">
        <v>0.32925300783501149</v>
      </c>
      <c r="N10" s="21">
        <v>0.50733965630051903</v>
      </c>
      <c r="O10" s="21">
        <v>0.42700181129814818</v>
      </c>
      <c r="P10" s="21">
        <v>0.48072506528163422</v>
      </c>
      <c r="Q10" s="21">
        <v>0.20521831137394009</v>
      </c>
      <c r="R10" s="21">
        <v>0.5594116137839652</v>
      </c>
      <c r="S10" s="21">
        <v>0.34265308987677529</v>
      </c>
      <c r="T10" s="21">
        <v>0.34918742268615571</v>
      </c>
      <c r="U10" s="21">
        <v>0.2525648295306564</v>
      </c>
      <c r="W10" s="21">
        <v>0.4294997827889207</v>
      </c>
      <c r="X10" s="21">
        <v>0.43376947842994618</v>
      </c>
      <c r="Y10" s="21">
        <v>0.51243087544754573</v>
      </c>
      <c r="Z10" s="21">
        <v>0.2452906639860957</v>
      </c>
      <c r="AA10" s="21">
        <v>0.39204856399561677</v>
      </c>
      <c r="AB10" s="21">
        <v>0.3985993289448802</v>
      </c>
      <c r="AC10" s="21">
        <v>0.31141628670327343</v>
      </c>
      <c r="AD10" s="21">
        <v>0.36749792511776957</v>
      </c>
      <c r="AE10" s="21">
        <v>0.43986377177733421</v>
      </c>
      <c r="AG10" s="21">
        <v>0.47489911677353441</v>
      </c>
      <c r="AH10" s="21">
        <v>0.51242917542940614</v>
      </c>
      <c r="AI10" s="21">
        <v>0.33567453962022381</v>
      </c>
      <c r="AJ10" s="21">
        <v>0.3476334076080273</v>
      </c>
      <c r="AK10" s="21">
        <v>0.36297688489746799</v>
      </c>
      <c r="AL10" s="21">
        <v>0.64909813749544965</v>
      </c>
      <c r="AM10" s="21">
        <v>0.15152732010355699</v>
      </c>
    </row>
    <row r="11" spans="2:41" ht="19" customHeight="1" x14ac:dyDescent="0.2">
      <c r="B11" s="23" t="s">
        <v>253</v>
      </c>
      <c r="C11" s="21">
        <v>0.21341391124759029</v>
      </c>
      <c r="D11" s="21">
        <v>0.1017431895996702</v>
      </c>
      <c r="E11" s="21">
        <v>0.23693614085150089</v>
      </c>
      <c r="F11" s="21">
        <v>0.23414746386827209</v>
      </c>
      <c r="G11" s="21">
        <v>0.17228505831665719</v>
      </c>
      <c r="H11" s="21">
        <v>0.25039240076405511</v>
      </c>
      <c r="I11" s="21">
        <v>0.23425873514202181</v>
      </c>
      <c r="K11" s="21">
        <v>0.19408557035610979</v>
      </c>
      <c r="L11" s="21">
        <v>0.2337014998047787</v>
      </c>
      <c r="N11" s="21">
        <v>0.39878824043286659</v>
      </c>
      <c r="O11" s="21">
        <v>0.22145822002205309</v>
      </c>
      <c r="P11" s="21">
        <v>0.24103111353054771</v>
      </c>
      <c r="Q11" s="21">
        <v>0.34974910534782261</v>
      </c>
      <c r="R11" s="21">
        <v>0.24964206021988461</v>
      </c>
      <c r="S11" s="21">
        <v>0.1216525607285346</v>
      </c>
      <c r="T11" s="21">
        <v>0.23420944822796591</v>
      </c>
      <c r="U11" s="21">
        <v>0.19916926139194269</v>
      </c>
      <c r="W11" s="21">
        <v>0.38741642713438562</v>
      </c>
      <c r="X11" s="21">
        <v>0.13889662703665309</v>
      </c>
      <c r="Y11" s="21">
        <v>0.14688390031322851</v>
      </c>
      <c r="Z11" s="21">
        <v>0.16651053361737811</v>
      </c>
      <c r="AA11" s="21">
        <v>0.36609413462003232</v>
      </c>
      <c r="AB11" s="21">
        <v>9.1414938524695191E-2</v>
      </c>
      <c r="AC11" s="21">
        <v>0.36936384569019459</v>
      </c>
      <c r="AD11" s="21">
        <v>0.17856890482256171</v>
      </c>
      <c r="AE11" s="21">
        <v>0.46283177235213913</v>
      </c>
      <c r="AG11" s="21">
        <v>0.17045610075236831</v>
      </c>
      <c r="AH11" s="21">
        <v>0.18377712673230351</v>
      </c>
      <c r="AI11" s="21">
        <v>0.26699309054247328</v>
      </c>
      <c r="AJ11" s="21">
        <v>0.23101708227669029</v>
      </c>
      <c r="AK11" s="21">
        <v>0.16960839181277379</v>
      </c>
      <c r="AL11" s="21">
        <v>0</v>
      </c>
      <c r="AM11" s="21">
        <v>0.34797216525579749</v>
      </c>
    </row>
    <row r="12" spans="2:41" ht="19" customHeight="1" x14ac:dyDescent="0.2">
      <c r="B12" s="23" t="s">
        <v>145</v>
      </c>
      <c r="C12" s="21">
        <v>8.5158351065836885E-2</v>
      </c>
      <c r="D12" s="21">
        <v>0.12572195253321719</v>
      </c>
      <c r="E12" s="21">
        <v>9.4236125045340888E-2</v>
      </c>
      <c r="F12" s="21">
        <v>8.6032613515023434E-2</v>
      </c>
      <c r="G12" s="21">
        <v>6.6319081087387155E-2</v>
      </c>
      <c r="H12" s="21">
        <v>9.5496973579881586E-2</v>
      </c>
      <c r="I12" s="21">
        <v>6.4769700203245947E-2</v>
      </c>
      <c r="K12" s="21">
        <v>7.8571020385350604E-2</v>
      </c>
      <c r="L12" s="21">
        <v>9.2197746731153496E-2</v>
      </c>
      <c r="N12" s="21">
        <v>1.9900407533777351E-2</v>
      </c>
      <c r="O12" s="21">
        <v>9.2359122649743886E-2</v>
      </c>
      <c r="P12" s="21">
        <v>2.6907628680128581E-2</v>
      </c>
      <c r="Q12" s="21">
        <v>8.0913068299809474E-2</v>
      </c>
      <c r="R12" s="21">
        <v>5.8154125765034592E-2</v>
      </c>
      <c r="S12" s="21">
        <v>8.3940499214312667E-2</v>
      </c>
      <c r="T12" s="21">
        <v>0.1203959726154356</v>
      </c>
      <c r="U12" s="21">
        <v>0.1510367607625448</v>
      </c>
      <c r="W12" s="21">
        <v>2.556720653575157E-2</v>
      </c>
      <c r="X12" s="21">
        <v>0.1302168860435037</v>
      </c>
      <c r="Y12" s="21">
        <v>4.4921761356264973E-2</v>
      </c>
      <c r="Z12" s="21">
        <v>9.3548825237206895E-2</v>
      </c>
      <c r="AA12" s="21">
        <v>3.5959292278885037E-2</v>
      </c>
      <c r="AB12" s="21">
        <v>4.9466125024821242E-2</v>
      </c>
      <c r="AC12" s="21">
        <v>0.13715755992445161</v>
      </c>
      <c r="AD12" s="21">
        <v>0.2192277322449111</v>
      </c>
      <c r="AE12" s="21">
        <v>0</v>
      </c>
      <c r="AG12" s="21">
        <v>5.7131368514359571E-2</v>
      </c>
      <c r="AH12" s="21">
        <v>0.1149516105991507</v>
      </c>
      <c r="AI12" s="21">
        <v>5.2175031532206442E-2</v>
      </c>
      <c r="AJ12" s="21">
        <v>2.6212733203553641E-2</v>
      </c>
      <c r="AK12" s="21">
        <v>0.1632383465702901</v>
      </c>
      <c r="AL12" s="21">
        <v>0</v>
      </c>
      <c r="AM12" s="21">
        <v>7.7968107459003719E-2</v>
      </c>
    </row>
    <row r="14" spans="2:41" x14ac:dyDescent="0.2">
      <c r="B14" t="s">
        <v>267</v>
      </c>
    </row>
    <row r="15" spans="2:41" x14ac:dyDescent="0.2">
      <c r="B15" t="s">
        <v>11</v>
      </c>
    </row>
    <row r="17" spans="2:2" x14ac:dyDescent="0.2">
      <c r="B17"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O17"/>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251</v>
      </c>
      <c r="C9" s="21">
        <v>0.28321972845502719</v>
      </c>
      <c r="D9" s="21">
        <v>0.2416195877553895</v>
      </c>
      <c r="E9" s="21">
        <v>0.34625083107943888</v>
      </c>
      <c r="F9" s="21">
        <v>0.31651651695394162</v>
      </c>
      <c r="G9" s="21">
        <v>0.2742506669831779</v>
      </c>
      <c r="H9" s="21">
        <v>0.2462212836664999</v>
      </c>
      <c r="I9" s="21">
        <v>0.26433193651487819</v>
      </c>
      <c r="K9" s="21">
        <v>0.30805988485839292</v>
      </c>
      <c r="L9" s="21">
        <v>0.25873501993432402</v>
      </c>
      <c r="N9" s="21">
        <v>0.10633106888504119</v>
      </c>
      <c r="O9" s="21">
        <v>0.32177973873129501</v>
      </c>
      <c r="P9" s="21">
        <v>0.10384344518040189</v>
      </c>
      <c r="Q9" s="21">
        <v>0.35604482363100132</v>
      </c>
      <c r="R9" s="21">
        <v>0.15222576929872481</v>
      </c>
      <c r="S9" s="21">
        <v>0.41014846453386011</v>
      </c>
      <c r="T9" s="21">
        <v>6.5659495013571753E-2</v>
      </c>
      <c r="U9" s="21">
        <v>0.29846975701399381</v>
      </c>
      <c r="W9" s="21">
        <v>0.1070241497190892</v>
      </c>
      <c r="X9" s="21">
        <v>0.3010837405343384</v>
      </c>
      <c r="Y9" s="21">
        <v>0.1235804144235083</v>
      </c>
      <c r="Z9" s="21">
        <v>0.30663875069119989</v>
      </c>
      <c r="AA9" s="21">
        <v>0.17659635681580951</v>
      </c>
      <c r="AB9" s="21">
        <v>0.45216336636616528</v>
      </c>
      <c r="AC9" s="21">
        <v>0.3780882075983612</v>
      </c>
      <c r="AD9" s="21">
        <v>0.1078232241542298</v>
      </c>
      <c r="AE9" s="21">
        <v>9.7304455870526746E-2</v>
      </c>
      <c r="AG9" s="21">
        <v>0.33254692847846312</v>
      </c>
      <c r="AH9" s="21">
        <v>0.2991865007183741</v>
      </c>
      <c r="AI9" s="21">
        <v>0.19042057641727761</v>
      </c>
      <c r="AJ9" s="21">
        <v>0.24147584481966591</v>
      </c>
      <c r="AK9" s="21">
        <v>0.3475177958938353</v>
      </c>
      <c r="AL9" s="21">
        <v>1</v>
      </c>
      <c r="AM9" s="21">
        <v>0.24447972084624239</v>
      </c>
    </row>
    <row r="10" spans="2:41" ht="19" customHeight="1" x14ac:dyDescent="0.2">
      <c r="B10" s="23" t="s">
        <v>252</v>
      </c>
      <c r="C10" s="21">
        <v>0.34071371340062878</v>
      </c>
      <c r="D10" s="21">
        <v>0.40580902680336878</v>
      </c>
      <c r="E10" s="21">
        <v>0.42744011145660799</v>
      </c>
      <c r="F10" s="21">
        <v>0.28682300597968308</v>
      </c>
      <c r="G10" s="21">
        <v>0.41173766069443107</v>
      </c>
      <c r="H10" s="21">
        <v>0.32839796819961897</v>
      </c>
      <c r="I10" s="21">
        <v>0.25039042623050889</v>
      </c>
      <c r="K10" s="21">
        <v>0.3679588444624009</v>
      </c>
      <c r="L10" s="21">
        <v>0.31857823984782702</v>
      </c>
      <c r="N10" s="21">
        <v>0.24960321132780641</v>
      </c>
      <c r="O10" s="21">
        <v>0.31361326631499409</v>
      </c>
      <c r="P10" s="21">
        <v>0.59955026152792978</v>
      </c>
      <c r="Q10" s="21">
        <v>0.24094797535104709</v>
      </c>
      <c r="R10" s="21">
        <v>0.33131356821074393</v>
      </c>
      <c r="S10" s="21">
        <v>0.3634043816473233</v>
      </c>
      <c r="T10" s="21">
        <v>0.56741642954819349</v>
      </c>
      <c r="U10" s="21">
        <v>0.24155247739790561</v>
      </c>
      <c r="W10" s="21">
        <v>0.34092626629431189</v>
      </c>
      <c r="X10" s="21">
        <v>0.28439285095810468</v>
      </c>
      <c r="Y10" s="21">
        <v>0.39452088944134139</v>
      </c>
      <c r="Z10" s="21">
        <v>0.13497844162216191</v>
      </c>
      <c r="AA10" s="21">
        <v>0.36669752252627719</v>
      </c>
      <c r="AB10" s="21">
        <v>0.39412585132288719</v>
      </c>
      <c r="AC10" s="21">
        <v>0.2327152992584931</v>
      </c>
      <c r="AD10" s="21">
        <v>0.42971523083585289</v>
      </c>
      <c r="AE10" s="21">
        <v>0.54503965739250593</v>
      </c>
      <c r="AG10" s="21">
        <v>0.34694610213989041</v>
      </c>
      <c r="AH10" s="21">
        <v>0.31897313644166458</v>
      </c>
      <c r="AI10" s="21">
        <v>0.33985165185794958</v>
      </c>
      <c r="AJ10" s="21">
        <v>0.4000510769767836</v>
      </c>
      <c r="AK10" s="21">
        <v>0.37948321791012363</v>
      </c>
      <c r="AL10" s="21">
        <v>0</v>
      </c>
      <c r="AM10" s="21">
        <v>0.20016508471979749</v>
      </c>
    </row>
    <row r="11" spans="2:41" ht="19" customHeight="1" x14ac:dyDescent="0.2">
      <c r="B11" s="23" t="s">
        <v>253</v>
      </c>
      <c r="C11" s="21">
        <v>0.26954966439429429</v>
      </c>
      <c r="D11" s="21">
        <v>0.22834151294435071</v>
      </c>
      <c r="E11" s="21">
        <v>0.13130685363372749</v>
      </c>
      <c r="F11" s="21">
        <v>0.25879242512919542</v>
      </c>
      <c r="G11" s="21">
        <v>0.2188955142064819</v>
      </c>
      <c r="H11" s="21">
        <v>0.34238547033707428</v>
      </c>
      <c r="I11" s="21">
        <v>0.37782259768725518</v>
      </c>
      <c r="K11" s="21">
        <v>0.26176217170077398</v>
      </c>
      <c r="L11" s="21">
        <v>0.27352723733173839</v>
      </c>
      <c r="N11" s="21">
        <v>0.47153681291091942</v>
      </c>
      <c r="O11" s="21">
        <v>0.2539029385275664</v>
      </c>
      <c r="P11" s="21">
        <v>0.26969866461153952</v>
      </c>
      <c r="Q11" s="21">
        <v>0.32229969393081942</v>
      </c>
      <c r="R11" s="21">
        <v>0.48123544589624329</v>
      </c>
      <c r="S11" s="21">
        <v>0.1348449533803297</v>
      </c>
      <c r="T11" s="21">
        <v>0.2465281028227993</v>
      </c>
      <c r="U11" s="21">
        <v>0.28716314371716078</v>
      </c>
      <c r="W11" s="21">
        <v>0.44940962163950893</v>
      </c>
      <c r="X11" s="21">
        <v>0.259171141147434</v>
      </c>
      <c r="Y11" s="21">
        <v>0.22020929389052671</v>
      </c>
      <c r="Z11" s="21">
        <v>0.4649101163846262</v>
      </c>
      <c r="AA11" s="21">
        <v>0.4349247965912616</v>
      </c>
      <c r="AB11" s="21">
        <v>8.8442698327621153E-2</v>
      </c>
      <c r="AC11" s="21">
        <v>0.22228617414255969</v>
      </c>
      <c r="AD11" s="21">
        <v>0.29613408702422872</v>
      </c>
      <c r="AE11" s="21">
        <v>0.35765588673696752</v>
      </c>
      <c r="AG11" s="21">
        <v>0.24283820086596569</v>
      </c>
      <c r="AH11" s="21">
        <v>0.23010093456093081</v>
      </c>
      <c r="AI11" s="21">
        <v>0.3478520080160446</v>
      </c>
      <c r="AJ11" s="21">
        <v>0.24986693242372759</v>
      </c>
      <c r="AK11" s="21">
        <v>0.20915237642641421</v>
      </c>
      <c r="AL11" s="21">
        <v>0</v>
      </c>
      <c r="AM11" s="21">
        <v>0.44513428415824829</v>
      </c>
    </row>
    <row r="12" spans="2:41" ht="19" customHeight="1" x14ac:dyDescent="0.2">
      <c r="B12" s="23" t="s">
        <v>145</v>
      </c>
      <c r="C12" s="21">
        <v>0.10651689375004959</v>
      </c>
      <c r="D12" s="21">
        <v>0.1242298724968907</v>
      </c>
      <c r="E12" s="21">
        <v>9.5002203830226131E-2</v>
      </c>
      <c r="F12" s="21">
        <v>0.1378680519371796</v>
      </c>
      <c r="G12" s="21">
        <v>9.5116158115909302E-2</v>
      </c>
      <c r="H12" s="21">
        <v>8.2995277796807029E-2</v>
      </c>
      <c r="I12" s="21">
        <v>0.1074550395673575</v>
      </c>
      <c r="K12" s="21">
        <v>6.2219098978432148E-2</v>
      </c>
      <c r="L12" s="21">
        <v>0.14915950288611049</v>
      </c>
      <c r="N12" s="21">
        <v>0.17252890687623301</v>
      </c>
      <c r="O12" s="21">
        <v>0.11070405642614441</v>
      </c>
      <c r="P12" s="21">
        <v>2.6907628680128581E-2</v>
      </c>
      <c r="Q12" s="21">
        <v>8.0707507087132146E-2</v>
      </c>
      <c r="R12" s="21">
        <v>3.522521659428806E-2</v>
      </c>
      <c r="S12" s="21">
        <v>9.1602200438486894E-2</v>
      </c>
      <c r="T12" s="21">
        <v>0.1203959726154356</v>
      </c>
      <c r="U12" s="21">
        <v>0.17281462187093991</v>
      </c>
      <c r="W12" s="21">
        <v>0.10263996234709009</v>
      </c>
      <c r="X12" s="21">
        <v>0.15535226736012281</v>
      </c>
      <c r="Y12" s="21">
        <v>0.26168940224462361</v>
      </c>
      <c r="Z12" s="21">
        <v>9.3472691302011815E-2</v>
      </c>
      <c r="AA12" s="21">
        <v>2.1781324066651672E-2</v>
      </c>
      <c r="AB12" s="21">
        <v>6.5268083983326522E-2</v>
      </c>
      <c r="AC12" s="21">
        <v>0.16691031900058581</v>
      </c>
      <c r="AD12" s="21">
        <v>0.16632745798568871</v>
      </c>
      <c r="AE12" s="21">
        <v>0</v>
      </c>
      <c r="AG12" s="21">
        <v>7.7668768515680719E-2</v>
      </c>
      <c r="AH12" s="21">
        <v>0.15173942827903039</v>
      </c>
      <c r="AI12" s="21">
        <v>0.1218757637087282</v>
      </c>
      <c r="AJ12" s="21">
        <v>0.108606145779823</v>
      </c>
      <c r="AK12" s="21">
        <v>6.3846609769626694E-2</v>
      </c>
      <c r="AL12" s="21">
        <v>0</v>
      </c>
      <c r="AM12" s="21">
        <v>0.11022091027571181</v>
      </c>
    </row>
    <row r="14" spans="2:41" x14ac:dyDescent="0.2">
      <c r="B14" t="s">
        <v>267</v>
      </c>
    </row>
    <row r="15" spans="2:41" x14ac:dyDescent="0.2">
      <c r="B15" t="s">
        <v>11</v>
      </c>
    </row>
    <row r="17" spans="2:2" x14ac:dyDescent="0.2">
      <c r="B17"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O17"/>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251</v>
      </c>
      <c r="C9" s="21">
        <v>0.19934234566704601</v>
      </c>
      <c r="D9" s="21">
        <v>0</v>
      </c>
      <c r="E9" s="21">
        <v>0.28800434446492601</v>
      </c>
      <c r="F9" s="21">
        <v>0.29435948640570442</v>
      </c>
      <c r="G9" s="21">
        <v>0.21250478178651641</v>
      </c>
      <c r="H9" s="21">
        <v>0.14099680567394871</v>
      </c>
      <c r="I9" s="21">
        <v>0.18995131968323109</v>
      </c>
      <c r="K9" s="21">
        <v>0.22013039187411529</v>
      </c>
      <c r="L9" s="21">
        <v>0.18184236215855071</v>
      </c>
      <c r="N9" s="21">
        <v>5.1074116780832443E-2</v>
      </c>
      <c r="O9" s="21">
        <v>0.1862395232476973</v>
      </c>
      <c r="P9" s="21">
        <v>5.996598969721828E-2</v>
      </c>
      <c r="Q9" s="21">
        <v>0.34872155358372342</v>
      </c>
      <c r="R9" s="21">
        <v>0.1672980718554378</v>
      </c>
      <c r="S9" s="21">
        <v>0.35690328544855843</v>
      </c>
      <c r="T9" s="21">
        <v>0.1014733485011705</v>
      </c>
      <c r="U9" s="21">
        <v>9.2034383968391281E-2</v>
      </c>
      <c r="W9" s="21">
        <v>0.1074797115962713</v>
      </c>
      <c r="X9" s="21">
        <v>0.22123478779020239</v>
      </c>
      <c r="Y9" s="21">
        <v>2.7712672065504269E-2</v>
      </c>
      <c r="Z9" s="21">
        <v>0.25114359405667008</v>
      </c>
      <c r="AA9" s="21">
        <v>0.14179750246947931</v>
      </c>
      <c r="AB9" s="21">
        <v>0.37808065298765442</v>
      </c>
      <c r="AC9" s="21">
        <v>4.5666249597935603E-2</v>
      </c>
      <c r="AD9" s="21">
        <v>6.2727124853889468E-2</v>
      </c>
      <c r="AE9" s="21">
        <v>0</v>
      </c>
      <c r="AG9" s="21">
        <v>0.22887598505508899</v>
      </c>
      <c r="AH9" s="21">
        <v>0.2040216763518406</v>
      </c>
      <c r="AI9" s="21">
        <v>0.1612630359494262</v>
      </c>
      <c r="AJ9" s="21">
        <v>0.27205823944579721</v>
      </c>
      <c r="AK9" s="21">
        <v>0.14581437945021669</v>
      </c>
      <c r="AL9" s="21">
        <v>0.7769632331763795</v>
      </c>
      <c r="AM9" s="21">
        <v>0.1752186733794488</v>
      </c>
    </row>
    <row r="10" spans="2:41" ht="19" customHeight="1" x14ac:dyDescent="0.2">
      <c r="B10" s="23" t="s">
        <v>252</v>
      </c>
      <c r="C10" s="21">
        <v>0.42554088579987343</v>
      </c>
      <c r="D10" s="21">
        <v>0.53446097944143989</v>
      </c>
      <c r="E10" s="21">
        <v>0.37277090737517898</v>
      </c>
      <c r="F10" s="21">
        <v>0.29181249306760199</v>
      </c>
      <c r="G10" s="21">
        <v>0.53016499724552402</v>
      </c>
      <c r="H10" s="21">
        <v>0.47552433087614021</v>
      </c>
      <c r="I10" s="21">
        <v>0.40780286889658057</v>
      </c>
      <c r="K10" s="21">
        <v>0.45365221867555078</v>
      </c>
      <c r="L10" s="21">
        <v>0.39337463701826259</v>
      </c>
      <c r="N10" s="21">
        <v>0.37768723507330298</v>
      </c>
      <c r="O10" s="21">
        <v>0.43636213927870648</v>
      </c>
      <c r="P10" s="21">
        <v>0.48176067212322932</v>
      </c>
      <c r="Q10" s="21">
        <v>0.3375296059313399</v>
      </c>
      <c r="R10" s="21">
        <v>0.45796283620298328</v>
      </c>
      <c r="S10" s="21">
        <v>0.3832775733158531</v>
      </c>
      <c r="T10" s="21">
        <v>0.45951164946967221</v>
      </c>
      <c r="U10" s="21">
        <v>0.47696891394681101</v>
      </c>
      <c r="W10" s="21">
        <v>0.49294646892785082</v>
      </c>
      <c r="X10" s="21">
        <v>0.44857675214824849</v>
      </c>
      <c r="Y10" s="21">
        <v>0.44776763675958497</v>
      </c>
      <c r="Z10" s="21">
        <v>0.24907543944565641</v>
      </c>
      <c r="AA10" s="21">
        <v>0.35641979937503382</v>
      </c>
      <c r="AB10" s="21">
        <v>0.41510795841035281</v>
      </c>
      <c r="AC10" s="21">
        <v>0.4655476319551039</v>
      </c>
      <c r="AD10" s="21">
        <v>0.47472485043631257</v>
      </c>
      <c r="AE10" s="21">
        <v>0.76011704201611963</v>
      </c>
      <c r="AG10" s="21">
        <v>0.44776061476130402</v>
      </c>
      <c r="AH10" s="21">
        <v>0.39058778196030008</v>
      </c>
      <c r="AI10" s="21">
        <v>0.40600173096728781</v>
      </c>
      <c r="AJ10" s="21">
        <v>0.5478386804743709</v>
      </c>
      <c r="AK10" s="21">
        <v>0.48151430437128712</v>
      </c>
      <c r="AL10" s="21">
        <v>0</v>
      </c>
      <c r="AM10" s="21">
        <v>0.17762728401905939</v>
      </c>
    </row>
    <row r="11" spans="2:41" ht="19" customHeight="1" x14ac:dyDescent="0.2">
      <c r="B11" s="23" t="s">
        <v>253</v>
      </c>
      <c r="C11" s="21">
        <v>0.24665330928540161</v>
      </c>
      <c r="D11" s="21">
        <v>0.26402364676283369</v>
      </c>
      <c r="E11" s="21">
        <v>0.19260608874266499</v>
      </c>
      <c r="F11" s="21">
        <v>0.27800103468129261</v>
      </c>
      <c r="G11" s="21">
        <v>0.21414094287060009</v>
      </c>
      <c r="H11" s="21">
        <v>0.24476388978407931</v>
      </c>
      <c r="I11" s="21">
        <v>0.27701184529368311</v>
      </c>
      <c r="K11" s="21">
        <v>0.23566236674991969</v>
      </c>
      <c r="L11" s="21">
        <v>0.25945175217173089</v>
      </c>
      <c r="N11" s="21">
        <v>0.42445160922661762</v>
      </c>
      <c r="O11" s="21">
        <v>0.25698377427911018</v>
      </c>
      <c r="P11" s="21">
        <v>0.39344637281154388</v>
      </c>
      <c r="Q11" s="21">
        <v>0.31374884048493651</v>
      </c>
      <c r="R11" s="21">
        <v>0.31658496617654452</v>
      </c>
      <c r="S11" s="21">
        <v>0.13323521020410009</v>
      </c>
      <c r="T11" s="21">
        <v>0.1309786634171515</v>
      </c>
      <c r="U11" s="21">
        <v>0.24965392537878181</v>
      </c>
      <c r="W11" s="21">
        <v>0.33466501100251062</v>
      </c>
      <c r="X11" s="21">
        <v>0.22130482420023781</v>
      </c>
      <c r="Y11" s="21">
        <v>0.4777650446409758</v>
      </c>
      <c r="Z11" s="21">
        <v>0.29384811239877129</v>
      </c>
      <c r="AA11" s="21">
        <v>0.39606999964223288</v>
      </c>
      <c r="AB11" s="21">
        <v>8.6585337301580356E-2</v>
      </c>
      <c r="AC11" s="21">
        <v>0.2718486120935355</v>
      </c>
      <c r="AD11" s="21">
        <v>0.23826669927353969</v>
      </c>
      <c r="AE11" s="21">
        <v>0.23988295798388051</v>
      </c>
      <c r="AG11" s="21">
        <v>0.21556986404390771</v>
      </c>
      <c r="AH11" s="21">
        <v>0.29671673678373273</v>
      </c>
      <c r="AI11" s="21">
        <v>0.30119659804906812</v>
      </c>
      <c r="AJ11" s="21">
        <v>0.13216029559537859</v>
      </c>
      <c r="AK11" s="21">
        <v>0.2055244653502267</v>
      </c>
      <c r="AL11" s="21">
        <v>0.2230367668236205</v>
      </c>
      <c r="AM11" s="21">
        <v>0.3438514723243194</v>
      </c>
    </row>
    <row r="12" spans="2:41" ht="19" customHeight="1" x14ac:dyDescent="0.2">
      <c r="B12" s="23" t="s">
        <v>145</v>
      </c>
      <c r="C12" s="21">
        <v>0.12846345924767899</v>
      </c>
      <c r="D12" s="21">
        <v>0.20151537379572609</v>
      </c>
      <c r="E12" s="21">
        <v>0.14661865941723051</v>
      </c>
      <c r="F12" s="21">
        <v>0.1358269858454009</v>
      </c>
      <c r="G12" s="21">
        <v>4.3189278097359597E-2</v>
      </c>
      <c r="H12" s="21">
        <v>0.13871497366583199</v>
      </c>
      <c r="I12" s="21">
        <v>0.12523396612650509</v>
      </c>
      <c r="K12" s="21">
        <v>9.0555022700413962E-2</v>
      </c>
      <c r="L12" s="21">
        <v>0.16533124865145571</v>
      </c>
      <c r="N12" s="21">
        <v>0.14678703891924699</v>
      </c>
      <c r="O12" s="21">
        <v>0.120414563194486</v>
      </c>
      <c r="P12" s="21">
        <v>6.4826965368008485E-2</v>
      </c>
      <c r="Q12" s="21">
        <v>0</v>
      </c>
      <c r="R12" s="21">
        <v>5.8154125765034592E-2</v>
      </c>
      <c r="S12" s="21">
        <v>0.12658393103148841</v>
      </c>
      <c r="T12" s="21">
        <v>0.30803633861200608</v>
      </c>
      <c r="U12" s="21">
        <v>0.18134277670601601</v>
      </c>
      <c r="W12" s="21">
        <v>6.4908808473367441E-2</v>
      </c>
      <c r="X12" s="21">
        <v>0.10888363586131131</v>
      </c>
      <c r="Y12" s="21">
        <v>4.6754646533934997E-2</v>
      </c>
      <c r="Z12" s="21">
        <v>0.20593285409890211</v>
      </c>
      <c r="AA12" s="21">
        <v>0.10571269851325391</v>
      </c>
      <c r="AB12" s="21">
        <v>0.1202260513004125</v>
      </c>
      <c r="AC12" s="21">
        <v>0.21693750635342501</v>
      </c>
      <c r="AD12" s="21">
        <v>0.22428132543625831</v>
      </c>
      <c r="AE12" s="21">
        <v>0</v>
      </c>
      <c r="AG12" s="21">
        <v>0.1077935361396994</v>
      </c>
      <c r="AH12" s="21">
        <v>0.10867380490412649</v>
      </c>
      <c r="AI12" s="21">
        <v>0.13153863503421781</v>
      </c>
      <c r="AJ12" s="21">
        <v>4.7942784484453362E-2</v>
      </c>
      <c r="AK12" s="21">
        <v>0.16714685082826941</v>
      </c>
      <c r="AL12" s="21">
        <v>0</v>
      </c>
      <c r="AM12" s="21">
        <v>0.30330257027717228</v>
      </c>
    </row>
    <row r="14" spans="2:41" x14ac:dyDescent="0.2">
      <c r="B14" t="s">
        <v>267</v>
      </c>
    </row>
    <row r="15" spans="2:41" x14ac:dyDescent="0.2">
      <c r="B15" t="s">
        <v>11</v>
      </c>
    </row>
    <row r="17" spans="2:2" x14ac:dyDescent="0.2">
      <c r="B17"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O17"/>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251</v>
      </c>
      <c r="C9" s="21">
        <v>0.35818023302910013</v>
      </c>
      <c r="D9" s="21">
        <v>0.17571246761002671</v>
      </c>
      <c r="E9" s="21">
        <v>0.36459795843698328</v>
      </c>
      <c r="F9" s="21">
        <v>0.40348612817539958</v>
      </c>
      <c r="G9" s="21">
        <v>0.36050512586376499</v>
      </c>
      <c r="H9" s="21">
        <v>0.4284005597993607</v>
      </c>
      <c r="I9" s="21">
        <v>0.35513231271503382</v>
      </c>
      <c r="K9" s="21">
        <v>0.37460237894791698</v>
      </c>
      <c r="L9" s="21">
        <v>0.3423501424192702</v>
      </c>
      <c r="N9" s="21">
        <v>0.17237721285153029</v>
      </c>
      <c r="O9" s="21">
        <v>0.3814544181368939</v>
      </c>
      <c r="P9" s="21">
        <v>0.1923686502439908</v>
      </c>
      <c r="Q9" s="21">
        <v>0.35583926241832392</v>
      </c>
      <c r="R9" s="21">
        <v>0.30499953871511049</v>
      </c>
      <c r="S9" s="21">
        <v>0.54667452559632312</v>
      </c>
      <c r="T9" s="21">
        <v>2.4683320184785081E-2</v>
      </c>
      <c r="U9" s="21">
        <v>0.2697709321324962</v>
      </c>
      <c r="W9" s="21">
        <v>0.13540432394974669</v>
      </c>
      <c r="X9" s="21">
        <v>0.3936948319352257</v>
      </c>
      <c r="Y9" s="21">
        <v>0.28659029946698639</v>
      </c>
      <c r="Z9" s="21">
        <v>0.44886931532395891</v>
      </c>
      <c r="AA9" s="21">
        <v>0.28497966117728551</v>
      </c>
      <c r="AB9" s="21">
        <v>0.53232204621684087</v>
      </c>
      <c r="AC9" s="21">
        <v>0.2058116389399065</v>
      </c>
      <c r="AD9" s="21">
        <v>0.2041694770462768</v>
      </c>
      <c r="AE9" s="21">
        <v>0.3442170369166685</v>
      </c>
      <c r="AG9" s="21">
        <v>0.37065361858204832</v>
      </c>
      <c r="AH9" s="21">
        <v>0.36461923711450678</v>
      </c>
      <c r="AI9" s="21">
        <v>0.31464990120452241</v>
      </c>
      <c r="AJ9" s="21">
        <v>0.41636306300477971</v>
      </c>
      <c r="AK9" s="21">
        <v>0.36905013519576202</v>
      </c>
      <c r="AL9" s="21">
        <v>1</v>
      </c>
      <c r="AM9" s="21">
        <v>0.2322398236674989</v>
      </c>
    </row>
    <row r="10" spans="2:41" ht="19" customHeight="1" x14ac:dyDescent="0.2">
      <c r="B10" s="23" t="s">
        <v>252</v>
      </c>
      <c r="C10" s="21">
        <v>0.34097118035938778</v>
      </c>
      <c r="D10" s="21">
        <v>0.51980696836797513</v>
      </c>
      <c r="E10" s="21">
        <v>0.31121614679570331</v>
      </c>
      <c r="F10" s="21">
        <v>0.31994263639839421</v>
      </c>
      <c r="G10" s="21">
        <v>0.36790696303145981</v>
      </c>
      <c r="H10" s="21">
        <v>0.23404998019460571</v>
      </c>
      <c r="I10" s="21">
        <v>0.35078173708249671</v>
      </c>
      <c r="K10" s="21">
        <v>0.32893315603516948</v>
      </c>
      <c r="L10" s="21">
        <v>0.349656898692489</v>
      </c>
      <c r="N10" s="21">
        <v>0.4150350486666412</v>
      </c>
      <c r="O10" s="21">
        <v>0.43264676506236333</v>
      </c>
      <c r="P10" s="21">
        <v>0.57293615886444271</v>
      </c>
      <c r="Q10" s="21">
        <v>0.22306504366531921</v>
      </c>
      <c r="R10" s="21">
        <v>0.23959797182774481</v>
      </c>
      <c r="S10" s="21">
        <v>0.18866974095794331</v>
      </c>
      <c r="T10" s="21">
        <v>0.75168992238896504</v>
      </c>
      <c r="U10" s="21">
        <v>0.3055292622932721</v>
      </c>
      <c r="W10" s="21">
        <v>0.57049806030347761</v>
      </c>
      <c r="X10" s="21">
        <v>0.36947663065834863</v>
      </c>
      <c r="Y10" s="21">
        <v>0.51870354808384245</v>
      </c>
      <c r="Z10" s="21">
        <v>0.33187094293030678</v>
      </c>
      <c r="AA10" s="21">
        <v>0.29885197946432163</v>
      </c>
      <c r="AB10" s="21">
        <v>0.21652019970319289</v>
      </c>
      <c r="AC10" s="21">
        <v>0.33293832360597858</v>
      </c>
      <c r="AD10" s="21">
        <v>0.46231661982950167</v>
      </c>
      <c r="AE10" s="21">
        <v>0.30530116237114607</v>
      </c>
      <c r="AG10" s="21">
        <v>0.30028017978661398</v>
      </c>
      <c r="AH10" s="21">
        <v>0.31964631502555763</v>
      </c>
      <c r="AI10" s="21">
        <v>0.37424861729850412</v>
      </c>
      <c r="AJ10" s="21">
        <v>0.4600066117769066</v>
      </c>
      <c r="AK10" s="21">
        <v>0.26012099483859308</v>
      </c>
      <c r="AL10" s="21">
        <v>0</v>
      </c>
      <c r="AM10" s="21">
        <v>0.41461182454900158</v>
      </c>
    </row>
    <row r="11" spans="2:41" ht="19" customHeight="1" x14ac:dyDescent="0.2">
      <c r="B11" s="23" t="s">
        <v>253</v>
      </c>
      <c r="C11" s="21">
        <v>0.21570477423784201</v>
      </c>
      <c r="D11" s="21">
        <v>0.1128514913434181</v>
      </c>
      <c r="E11" s="21">
        <v>0.22029405303898239</v>
      </c>
      <c r="F11" s="21">
        <v>0.21924873562275399</v>
      </c>
      <c r="G11" s="21">
        <v>0.2073621773534928</v>
      </c>
      <c r="H11" s="21">
        <v>0.27279390662702058</v>
      </c>
      <c r="I11" s="21">
        <v>0.2234693833540019</v>
      </c>
      <c r="K11" s="21">
        <v>0.2160573531505664</v>
      </c>
      <c r="L11" s="21">
        <v>0.21754655729135211</v>
      </c>
      <c r="N11" s="21">
        <v>0.28471867790868682</v>
      </c>
      <c r="O11" s="21">
        <v>8.2027910503910603E-2</v>
      </c>
      <c r="P11" s="21">
        <v>0.23469519089156651</v>
      </c>
      <c r="Q11" s="21">
        <v>0.42109569391635671</v>
      </c>
      <c r="R11" s="21">
        <v>0.39730528375230589</v>
      </c>
      <c r="S11" s="21">
        <v>0.20567462855906371</v>
      </c>
      <c r="T11" s="21">
        <v>5.1615392405407211E-2</v>
      </c>
      <c r="U11" s="21">
        <v>0.30091361687693757</v>
      </c>
      <c r="W11" s="21">
        <v>0.2490944104687588</v>
      </c>
      <c r="X11" s="21">
        <v>8.4307724651813701E-2</v>
      </c>
      <c r="Y11" s="21">
        <v>0.1497843910929062</v>
      </c>
      <c r="Z11" s="21">
        <v>0.2192597417457342</v>
      </c>
      <c r="AA11" s="21">
        <v>0.38024426329394961</v>
      </c>
      <c r="AB11" s="21">
        <v>0.1960763726566048</v>
      </c>
      <c r="AC11" s="21">
        <v>0.23263926549087741</v>
      </c>
      <c r="AD11" s="21">
        <v>0.21648128046592741</v>
      </c>
      <c r="AE11" s="21">
        <v>0.35048180071218549</v>
      </c>
      <c r="AG11" s="21">
        <v>0.29323126157473628</v>
      </c>
      <c r="AH11" s="21">
        <v>0.21831794337767091</v>
      </c>
      <c r="AI11" s="21">
        <v>0.23418337399430819</v>
      </c>
      <c r="AJ11" s="21">
        <v>0.1132309184126274</v>
      </c>
      <c r="AK11" s="21">
        <v>0.2199027092343952</v>
      </c>
      <c r="AL11" s="21">
        <v>0</v>
      </c>
      <c r="AM11" s="21">
        <v>0.17982924064826589</v>
      </c>
    </row>
    <row r="12" spans="2:41" ht="19" customHeight="1" x14ac:dyDescent="0.2">
      <c r="B12" s="23" t="s">
        <v>145</v>
      </c>
      <c r="C12" s="21">
        <v>8.5143812373670025E-2</v>
      </c>
      <c r="D12" s="21">
        <v>0.19162907267858001</v>
      </c>
      <c r="E12" s="21">
        <v>0.1038918417283313</v>
      </c>
      <c r="F12" s="21">
        <v>5.7322499803452012E-2</v>
      </c>
      <c r="G12" s="21">
        <v>6.4225733751282668E-2</v>
      </c>
      <c r="H12" s="21">
        <v>6.4755553379013148E-2</v>
      </c>
      <c r="I12" s="21">
        <v>7.0616566848467524E-2</v>
      </c>
      <c r="K12" s="21">
        <v>8.0407111866346762E-2</v>
      </c>
      <c r="L12" s="21">
        <v>9.0446401596888715E-2</v>
      </c>
      <c r="N12" s="21">
        <v>0.12786906057314171</v>
      </c>
      <c r="O12" s="21">
        <v>0.1038709062968322</v>
      </c>
      <c r="P12" s="21">
        <v>0</v>
      </c>
      <c r="Q12" s="21">
        <v>0</v>
      </c>
      <c r="R12" s="21">
        <v>5.8097205704839013E-2</v>
      </c>
      <c r="S12" s="21">
        <v>5.8981104886669813E-2</v>
      </c>
      <c r="T12" s="21">
        <v>0.1720113650208428</v>
      </c>
      <c r="U12" s="21">
        <v>0.1237861886972943</v>
      </c>
      <c r="W12" s="21">
        <v>4.500320527801694E-2</v>
      </c>
      <c r="X12" s="21">
        <v>0.15252081275461191</v>
      </c>
      <c r="Y12" s="21">
        <v>4.4921761356264973E-2</v>
      </c>
      <c r="Z12" s="21">
        <v>0</v>
      </c>
      <c r="AA12" s="21">
        <v>3.5924096064443203E-2</v>
      </c>
      <c r="AB12" s="21">
        <v>5.5081381423361629E-2</v>
      </c>
      <c r="AC12" s="21">
        <v>0.2286107719632374</v>
      </c>
      <c r="AD12" s="21">
        <v>0.1170326226582942</v>
      </c>
      <c r="AE12" s="21">
        <v>0</v>
      </c>
      <c r="AG12" s="21">
        <v>3.5834940056601358E-2</v>
      </c>
      <c r="AH12" s="21">
        <v>9.7416504482264785E-2</v>
      </c>
      <c r="AI12" s="21">
        <v>7.6918107502665353E-2</v>
      </c>
      <c r="AJ12" s="21">
        <v>1.0399406805686399E-2</v>
      </c>
      <c r="AK12" s="21">
        <v>0.15092616073124959</v>
      </c>
      <c r="AL12" s="21">
        <v>0</v>
      </c>
      <c r="AM12" s="21">
        <v>0.17331911113523349</v>
      </c>
    </row>
    <row r="14" spans="2:41" x14ac:dyDescent="0.2">
      <c r="B14" t="s">
        <v>267</v>
      </c>
    </row>
    <row r="15" spans="2:41" x14ac:dyDescent="0.2">
      <c r="B15" t="s">
        <v>11</v>
      </c>
    </row>
    <row r="17" spans="2:2" x14ac:dyDescent="0.2">
      <c r="B17"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O17"/>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251</v>
      </c>
      <c r="C9" s="21">
        <v>0.37056980171459092</v>
      </c>
      <c r="D9" s="21">
        <v>0.30543145342428729</v>
      </c>
      <c r="E9" s="21">
        <v>0.27553237949168508</v>
      </c>
      <c r="F9" s="21">
        <v>0.368771523097075</v>
      </c>
      <c r="G9" s="21">
        <v>0.42339097143649701</v>
      </c>
      <c r="H9" s="21">
        <v>0.41657913284432541</v>
      </c>
      <c r="I9" s="21">
        <v>0.40375387823254127</v>
      </c>
      <c r="K9" s="21">
        <v>0.3417720979955412</v>
      </c>
      <c r="L9" s="21">
        <v>0.39125418725121269</v>
      </c>
      <c r="N9" s="21">
        <v>0.1025755362958862</v>
      </c>
      <c r="O9" s="21">
        <v>0.37289004280262222</v>
      </c>
      <c r="P9" s="21">
        <v>0.2275078575406472</v>
      </c>
      <c r="Q9" s="21">
        <v>0.43519550266118251</v>
      </c>
      <c r="R9" s="21">
        <v>0.2195346281978027</v>
      </c>
      <c r="S9" s="21">
        <v>0.52309629284112236</v>
      </c>
      <c r="T9" s="21">
        <v>0.32992025738569358</v>
      </c>
      <c r="U9" s="21">
        <v>0.40257209445261533</v>
      </c>
      <c r="W9" s="21">
        <v>0.14403492310323759</v>
      </c>
      <c r="X9" s="21">
        <v>0.38587127358322021</v>
      </c>
      <c r="Y9" s="21">
        <v>0.1130882917878071</v>
      </c>
      <c r="Z9" s="21">
        <v>0.67910941537872027</v>
      </c>
      <c r="AA9" s="21">
        <v>0.26608567439778119</v>
      </c>
      <c r="AB9" s="21">
        <v>0.50903552390356566</v>
      </c>
      <c r="AC9" s="21">
        <v>0.2597611224567814</v>
      </c>
      <c r="AD9" s="21">
        <v>0.36122968107658621</v>
      </c>
      <c r="AE9" s="21">
        <v>0.26186468891378101</v>
      </c>
      <c r="AG9" s="21">
        <v>0.36575077889848678</v>
      </c>
      <c r="AH9" s="21">
        <v>0.35336014714813418</v>
      </c>
      <c r="AI9" s="21">
        <v>0.31030506083187331</v>
      </c>
      <c r="AJ9" s="21">
        <v>0.4363774413894036</v>
      </c>
      <c r="AK9" s="21">
        <v>0.36998979215058592</v>
      </c>
      <c r="AL9" s="21">
        <v>0.7769632331763795</v>
      </c>
      <c r="AM9" s="21">
        <v>0.45454106473923578</v>
      </c>
    </row>
    <row r="10" spans="2:41" ht="19" customHeight="1" x14ac:dyDescent="0.2">
      <c r="B10" s="23" t="s">
        <v>252</v>
      </c>
      <c r="C10" s="21">
        <v>0.34853357216235398</v>
      </c>
      <c r="D10" s="21">
        <v>0.25299796890886223</v>
      </c>
      <c r="E10" s="21">
        <v>0.51474503034472563</v>
      </c>
      <c r="F10" s="21">
        <v>0.34548882308770151</v>
      </c>
      <c r="G10" s="21">
        <v>0.36488605265712332</v>
      </c>
      <c r="H10" s="21">
        <v>0.31894785280984528</v>
      </c>
      <c r="I10" s="21">
        <v>0.28549996433906688</v>
      </c>
      <c r="K10" s="21">
        <v>0.40898564175033308</v>
      </c>
      <c r="L10" s="21">
        <v>0.29531495758567622</v>
      </c>
      <c r="N10" s="21">
        <v>0.22323580689289979</v>
      </c>
      <c r="O10" s="21">
        <v>0.34635300010755687</v>
      </c>
      <c r="P10" s="21">
        <v>0.47102690666723479</v>
      </c>
      <c r="Q10" s="21">
        <v>0.38492737965928697</v>
      </c>
      <c r="R10" s="21">
        <v>0.37149538871804688</v>
      </c>
      <c r="S10" s="21">
        <v>0.32595245042876181</v>
      </c>
      <c r="T10" s="21">
        <v>0.32611353934752563</v>
      </c>
      <c r="U10" s="21">
        <v>0.4043189114053049</v>
      </c>
      <c r="W10" s="21">
        <v>0.3425540245778339</v>
      </c>
      <c r="X10" s="21">
        <v>0.38053696689140648</v>
      </c>
      <c r="Y10" s="21">
        <v>0.42638316358695111</v>
      </c>
      <c r="Z10" s="21">
        <v>0.152638453409641</v>
      </c>
      <c r="AA10" s="21">
        <v>0.39099203739898553</v>
      </c>
      <c r="AB10" s="21">
        <v>0.3451740071342842</v>
      </c>
      <c r="AC10" s="21">
        <v>0.34742173543908761</v>
      </c>
      <c r="AD10" s="21">
        <v>0.2384778897635049</v>
      </c>
      <c r="AE10" s="21">
        <v>0.65578296308333162</v>
      </c>
      <c r="AG10" s="21">
        <v>0.40215806065488441</v>
      </c>
      <c r="AH10" s="21">
        <v>0.35314489945482469</v>
      </c>
      <c r="AI10" s="21">
        <v>0.37201612817455998</v>
      </c>
      <c r="AJ10" s="21">
        <v>0.38747810654065368</v>
      </c>
      <c r="AK10" s="21">
        <v>0.29079472696557612</v>
      </c>
      <c r="AL10" s="21">
        <v>0.2230367668236205</v>
      </c>
      <c r="AM10" s="21">
        <v>0.22016186720491709</v>
      </c>
    </row>
    <row r="11" spans="2:41" ht="19" customHeight="1" x14ac:dyDescent="0.2">
      <c r="B11" s="23" t="s">
        <v>253</v>
      </c>
      <c r="C11" s="21">
        <v>0.17119681638695039</v>
      </c>
      <c r="D11" s="21">
        <v>0.37870960140024179</v>
      </c>
      <c r="E11" s="21">
        <v>0.10251367936251091</v>
      </c>
      <c r="F11" s="21">
        <v>0.1631257019450488</v>
      </c>
      <c r="G11" s="21">
        <v>0.12703715980624961</v>
      </c>
      <c r="H11" s="21">
        <v>0.16520126173038671</v>
      </c>
      <c r="I11" s="21">
        <v>0.1639211185313949</v>
      </c>
      <c r="K11" s="21">
        <v>0.186608399499088</v>
      </c>
      <c r="L11" s="21">
        <v>0.1584586981637886</v>
      </c>
      <c r="N11" s="21">
        <v>0.50776818263882439</v>
      </c>
      <c r="O11" s="21">
        <v>0.15257115762395651</v>
      </c>
      <c r="P11" s="21">
        <v>0.2561605126881597</v>
      </c>
      <c r="Q11" s="21">
        <v>0.17987711767953041</v>
      </c>
      <c r="R11" s="21">
        <v>0.30476867397173568</v>
      </c>
      <c r="S11" s="21">
        <v>5.7081944615411849E-2</v>
      </c>
      <c r="T11" s="21">
        <v>0.1309786634171515</v>
      </c>
      <c r="U11" s="21">
        <v>9.8200966624937283E-2</v>
      </c>
      <c r="W11" s="21">
        <v>0.34586228149847109</v>
      </c>
      <c r="X11" s="21">
        <v>0.1090439193261878</v>
      </c>
      <c r="Y11" s="21">
        <v>0.36682714564911001</v>
      </c>
      <c r="Z11" s="21">
        <v>0.12917160007315259</v>
      </c>
      <c r="AA11" s="21">
        <v>0.25023354336159559</v>
      </c>
      <c r="AB11" s="21">
        <v>5.6589362953824197E-2</v>
      </c>
      <c r="AC11" s="21">
        <v>0.29604088458094518</v>
      </c>
      <c r="AD11" s="21">
        <v>0.17596087962580301</v>
      </c>
      <c r="AE11" s="21">
        <v>8.2352348002887502E-2</v>
      </c>
      <c r="AG11" s="21">
        <v>0.16204451156204511</v>
      </c>
      <c r="AH11" s="21">
        <v>0.18084023790916631</v>
      </c>
      <c r="AI11" s="21">
        <v>0.21534058852552479</v>
      </c>
      <c r="AJ11" s="21">
        <v>0.11434826455581069</v>
      </c>
      <c r="AK11" s="21">
        <v>0.18110774632943871</v>
      </c>
      <c r="AL11" s="21">
        <v>0</v>
      </c>
      <c r="AM11" s="21">
        <v>0.1290914360542626</v>
      </c>
    </row>
    <row r="12" spans="2:41" ht="19" customHeight="1" x14ac:dyDescent="0.2">
      <c r="B12" s="23" t="s">
        <v>145</v>
      </c>
      <c r="C12" s="21">
        <v>0.1096998097361046</v>
      </c>
      <c r="D12" s="21">
        <v>6.2860976266608581E-2</v>
      </c>
      <c r="E12" s="21">
        <v>0.10720891080107869</v>
      </c>
      <c r="F12" s="21">
        <v>0.12261395187017469</v>
      </c>
      <c r="G12" s="21">
        <v>8.4685816100130207E-2</v>
      </c>
      <c r="H12" s="21">
        <v>9.9271752615442785E-2</v>
      </c>
      <c r="I12" s="21">
        <v>0.14682503889699691</v>
      </c>
      <c r="K12" s="21">
        <v>6.2633860755037463E-2</v>
      </c>
      <c r="L12" s="21">
        <v>0.1549721569993224</v>
      </c>
      <c r="N12" s="21">
        <v>0.1664204741723897</v>
      </c>
      <c r="O12" s="21">
        <v>0.12818579946586431</v>
      </c>
      <c r="P12" s="21">
        <v>4.5304723103958069E-2</v>
      </c>
      <c r="Q12" s="21">
        <v>0</v>
      </c>
      <c r="R12" s="21">
        <v>0.104201309112415</v>
      </c>
      <c r="S12" s="21">
        <v>9.3869312114703923E-2</v>
      </c>
      <c r="T12" s="21">
        <v>0.2129875398496294</v>
      </c>
      <c r="U12" s="21">
        <v>9.4908027517142696E-2</v>
      </c>
      <c r="W12" s="21">
        <v>0.16754877082045749</v>
      </c>
      <c r="X12" s="21">
        <v>0.12454784019918549</v>
      </c>
      <c r="Y12" s="21">
        <v>9.3701398976131903E-2</v>
      </c>
      <c r="Z12" s="21">
        <v>3.9080531138486113E-2</v>
      </c>
      <c r="AA12" s="21">
        <v>9.2688744841637596E-2</v>
      </c>
      <c r="AB12" s="21">
        <v>8.9201106008326161E-2</v>
      </c>
      <c r="AC12" s="21">
        <v>9.677625752318561E-2</v>
      </c>
      <c r="AD12" s="21">
        <v>0.22433154953410589</v>
      </c>
      <c r="AE12" s="21">
        <v>0</v>
      </c>
      <c r="AG12" s="21">
        <v>7.0046648884583743E-2</v>
      </c>
      <c r="AH12" s="21">
        <v>0.1126547154878747</v>
      </c>
      <c r="AI12" s="21">
        <v>0.10233822246804181</v>
      </c>
      <c r="AJ12" s="21">
        <v>6.1796187514132087E-2</v>
      </c>
      <c r="AK12" s="21">
        <v>0.1581077345543993</v>
      </c>
      <c r="AL12" s="21">
        <v>0</v>
      </c>
      <c r="AM12" s="21">
        <v>0.19620563200158439</v>
      </c>
    </row>
    <row r="14" spans="2:41" x14ac:dyDescent="0.2">
      <c r="B14" t="s">
        <v>267</v>
      </c>
    </row>
    <row r="15" spans="2:41" x14ac:dyDescent="0.2">
      <c r="B15" t="s">
        <v>11</v>
      </c>
    </row>
    <row r="17" spans="2:2" x14ac:dyDescent="0.2">
      <c r="B17"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O17"/>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19" customHeight="1" x14ac:dyDescent="0.2">
      <c r="B9" s="23" t="s">
        <v>251</v>
      </c>
      <c r="C9" s="21">
        <v>0.38191154496145091</v>
      </c>
      <c r="D9" s="21">
        <v>0.2015153737957262</v>
      </c>
      <c r="E9" s="21">
        <v>0.32076385547420472</v>
      </c>
      <c r="F9" s="21">
        <v>0.37153489196053358</v>
      </c>
      <c r="G9" s="21">
        <v>0.45624609893018031</v>
      </c>
      <c r="H9" s="21">
        <v>0.42256392335157439</v>
      </c>
      <c r="I9" s="21">
        <v>0.43939067981391899</v>
      </c>
      <c r="K9" s="21">
        <v>0.40857246486296189</v>
      </c>
      <c r="L9" s="21">
        <v>0.36073926214913599</v>
      </c>
      <c r="N9" s="21">
        <v>0.38809578511219001</v>
      </c>
      <c r="O9" s="21">
        <v>0.3748030096042746</v>
      </c>
      <c r="P9" s="21">
        <v>0.29740246491654049</v>
      </c>
      <c r="Q9" s="21">
        <v>0.25946319305070842</v>
      </c>
      <c r="R9" s="21">
        <v>0.31576467498698951</v>
      </c>
      <c r="S9" s="21">
        <v>0.48566951371069789</v>
      </c>
      <c r="T9" s="21">
        <v>0</v>
      </c>
      <c r="U9" s="21">
        <v>0.39921270479522752</v>
      </c>
      <c r="W9" s="21">
        <v>0.224397325563857</v>
      </c>
      <c r="X9" s="21">
        <v>0.39641937768302687</v>
      </c>
      <c r="Y9" s="21">
        <v>0.48941602819593721</v>
      </c>
      <c r="Z9" s="21">
        <v>0.34110502814243499</v>
      </c>
      <c r="AA9" s="21">
        <v>0.30841659813694589</v>
      </c>
      <c r="AB9" s="21">
        <v>0.49220619738837151</v>
      </c>
      <c r="AC9" s="21">
        <v>0.40119589015298318</v>
      </c>
      <c r="AD9" s="21">
        <v>0.2114582080027706</v>
      </c>
      <c r="AE9" s="21">
        <v>0.45496034260749418</v>
      </c>
      <c r="AG9" s="21">
        <v>0.43102877326718653</v>
      </c>
      <c r="AH9" s="21">
        <v>0.35380613891911977</v>
      </c>
      <c r="AI9" s="21">
        <v>0.38985396215216578</v>
      </c>
      <c r="AJ9" s="21">
        <v>0.39111164558902251</v>
      </c>
      <c r="AK9" s="21">
        <v>0.39054204786691737</v>
      </c>
      <c r="AL9" s="21">
        <v>0.57393862932817075</v>
      </c>
      <c r="AM9" s="21">
        <v>0.26298109282674242</v>
      </c>
    </row>
    <row r="10" spans="2:41" ht="19" customHeight="1" x14ac:dyDescent="0.2">
      <c r="B10" s="23" t="s">
        <v>252</v>
      </c>
      <c r="C10" s="21">
        <v>0.32695667717021409</v>
      </c>
      <c r="D10" s="21">
        <v>0.46839992366025268</v>
      </c>
      <c r="E10" s="21">
        <v>0.3679318858052652</v>
      </c>
      <c r="F10" s="21">
        <v>0.36733474073620442</v>
      </c>
      <c r="G10" s="21">
        <v>0.2758196302124018</v>
      </c>
      <c r="H10" s="21">
        <v>0.27747634097405149</v>
      </c>
      <c r="I10" s="21">
        <v>0.27100346858978658</v>
      </c>
      <c r="K10" s="21">
        <v>0.33528991966587401</v>
      </c>
      <c r="L10" s="21">
        <v>0.31840284495669768</v>
      </c>
      <c r="N10" s="21">
        <v>0.23419834993113009</v>
      </c>
      <c r="O10" s="21">
        <v>0.42032472374660262</v>
      </c>
      <c r="P10" s="21">
        <v>0.41099596827033269</v>
      </c>
      <c r="Q10" s="21">
        <v>0.38095062098441418</v>
      </c>
      <c r="R10" s="21">
        <v>0.35385112469185931</v>
      </c>
      <c r="S10" s="21">
        <v>0.29309572772205872</v>
      </c>
      <c r="T10" s="21">
        <v>0.50209726114461384</v>
      </c>
      <c r="U10" s="21">
        <v>0.175874803004786</v>
      </c>
      <c r="W10" s="21">
        <v>0.25679849730029691</v>
      </c>
      <c r="X10" s="21">
        <v>0.4170297388922713</v>
      </c>
      <c r="Y10" s="21">
        <v>0.28978372158572102</v>
      </c>
      <c r="Z10" s="21">
        <v>0.3687780334950429</v>
      </c>
      <c r="AA10" s="21">
        <v>0.36744025752023118</v>
      </c>
      <c r="AB10" s="21">
        <v>0.32031359503222773</v>
      </c>
      <c r="AC10" s="21">
        <v>0.19724405829527361</v>
      </c>
      <c r="AD10" s="21">
        <v>0.29181167297348509</v>
      </c>
      <c r="AE10" s="21">
        <v>0.16456023304325429</v>
      </c>
      <c r="AG10" s="21">
        <v>0.33317974574559162</v>
      </c>
      <c r="AH10" s="21">
        <v>0.35817362961462701</v>
      </c>
      <c r="AI10" s="21">
        <v>0.35016850728050702</v>
      </c>
      <c r="AJ10" s="21">
        <v>0.28320592656425819</v>
      </c>
      <c r="AK10" s="21">
        <v>0.31637617292232179</v>
      </c>
      <c r="AL10" s="21">
        <v>0.42606137067182909</v>
      </c>
      <c r="AM10" s="21">
        <v>0.24899289369245231</v>
      </c>
    </row>
    <row r="11" spans="2:41" ht="19" customHeight="1" x14ac:dyDescent="0.2">
      <c r="B11" s="23" t="s">
        <v>253</v>
      </c>
      <c r="C11" s="21">
        <v>0.2016765170482111</v>
      </c>
      <c r="D11" s="21">
        <v>0.13040379204228481</v>
      </c>
      <c r="E11" s="21">
        <v>0.22180714948764449</v>
      </c>
      <c r="F11" s="21">
        <v>0.21488409741184139</v>
      </c>
      <c r="G11" s="21">
        <v>0.1862946183758859</v>
      </c>
      <c r="H11" s="21">
        <v>0.18893505321849749</v>
      </c>
      <c r="I11" s="21">
        <v>0.22896686003224251</v>
      </c>
      <c r="K11" s="21">
        <v>0.20527135738038421</v>
      </c>
      <c r="L11" s="21">
        <v>0.1942890920767027</v>
      </c>
      <c r="N11" s="21">
        <v>0.21541583668937139</v>
      </c>
      <c r="O11" s="21">
        <v>0.13321301281102441</v>
      </c>
      <c r="P11" s="21">
        <v>0.22513227657540341</v>
      </c>
      <c r="Q11" s="21">
        <v>0.27867311766506769</v>
      </c>
      <c r="R11" s="21">
        <v>0.2722300745561167</v>
      </c>
      <c r="S11" s="21">
        <v>0.16175889729712969</v>
      </c>
      <c r="T11" s="21">
        <v>0.37750676623995078</v>
      </c>
      <c r="U11" s="21">
        <v>0.26675973654150781</v>
      </c>
      <c r="W11" s="21">
        <v>0.29805058649680649</v>
      </c>
      <c r="X11" s="21">
        <v>0.1023549592500954</v>
      </c>
      <c r="Y11" s="21">
        <v>0.17587848886207699</v>
      </c>
      <c r="Z11" s="21">
        <v>0.13318033603096971</v>
      </c>
      <c r="AA11" s="21">
        <v>0.28818385206393782</v>
      </c>
      <c r="AB11" s="21">
        <v>0.1318618607855685</v>
      </c>
      <c r="AC11" s="21">
        <v>0.2867670715507713</v>
      </c>
      <c r="AD11" s="21">
        <v>0.32680938594085968</v>
      </c>
      <c r="AE11" s="21">
        <v>0.38047942434925158</v>
      </c>
      <c r="AG11" s="21">
        <v>0.14008684563216739</v>
      </c>
      <c r="AH11" s="21">
        <v>0.17577442998717521</v>
      </c>
      <c r="AI11" s="21">
        <v>0.20026673805029829</v>
      </c>
      <c r="AJ11" s="21">
        <v>0.2114629981356293</v>
      </c>
      <c r="AK11" s="21">
        <v>0.21938255346222729</v>
      </c>
      <c r="AL11" s="21">
        <v>0</v>
      </c>
      <c r="AM11" s="21">
        <v>0.38946507422636761</v>
      </c>
    </row>
    <row r="12" spans="2:41" ht="19" customHeight="1" x14ac:dyDescent="0.2">
      <c r="B12" s="23" t="s">
        <v>145</v>
      </c>
      <c r="C12" s="21">
        <v>8.9455260820123755E-2</v>
      </c>
      <c r="D12" s="21">
        <v>0.19968091050173609</v>
      </c>
      <c r="E12" s="21">
        <v>8.9497109232885966E-2</v>
      </c>
      <c r="F12" s="21">
        <v>4.6246269891420388E-2</v>
      </c>
      <c r="G12" s="21">
        <v>8.1639652481532154E-2</v>
      </c>
      <c r="H12" s="21">
        <v>0.11102468245587679</v>
      </c>
      <c r="I12" s="21">
        <v>6.0638991564051857E-2</v>
      </c>
      <c r="K12" s="21">
        <v>5.086625809077968E-2</v>
      </c>
      <c r="L12" s="21">
        <v>0.12656880081746349</v>
      </c>
      <c r="N12" s="21">
        <v>0.16229002826730851</v>
      </c>
      <c r="O12" s="21">
        <v>7.1659253838098277E-2</v>
      </c>
      <c r="P12" s="21">
        <v>6.6469290237723327E-2</v>
      </c>
      <c r="Q12" s="21">
        <v>8.0913068299809474E-2</v>
      </c>
      <c r="R12" s="21">
        <v>5.8154125765034592E-2</v>
      </c>
      <c r="S12" s="21">
        <v>5.9475861270113603E-2</v>
      </c>
      <c r="T12" s="21">
        <v>0.1203959726154356</v>
      </c>
      <c r="U12" s="21">
        <v>0.15815275565847881</v>
      </c>
      <c r="W12" s="21">
        <v>0.2207535906390396</v>
      </c>
      <c r="X12" s="21">
        <v>8.4195924174606446E-2</v>
      </c>
      <c r="Y12" s="21">
        <v>4.4921761356264973E-2</v>
      </c>
      <c r="Z12" s="21">
        <v>0.15693660233155241</v>
      </c>
      <c r="AA12" s="21">
        <v>3.5959292278885037E-2</v>
      </c>
      <c r="AB12" s="21">
        <v>5.5618346793832388E-2</v>
      </c>
      <c r="AC12" s="21">
        <v>0.11479298000097179</v>
      </c>
      <c r="AD12" s="21">
        <v>0.16992073308288461</v>
      </c>
      <c r="AE12" s="21">
        <v>0</v>
      </c>
      <c r="AG12" s="21">
        <v>9.5704635355054496E-2</v>
      </c>
      <c r="AH12" s="21">
        <v>0.11224580147907801</v>
      </c>
      <c r="AI12" s="21">
        <v>5.97107925170288E-2</v>
      </c>
      <c r="AJ12" s="21">
        <v>0.11421942971108991</v>
      </c>
      <c r="AK12" s="21">
        <v>7.3699225748533284E-2</v>
      </c>
      <c r="AL12" s="21">
        <v>0</v>
      </c>
      <c r="AM12" s="21">
        <v>9.8560939254437555E-2</v>
      </c>
    </row>
    <row r="14" spans="2:41" x14ac:dyDescent="0.2">
      <c r="B14" t="s">
        <v>267</v>
      </c>
    </row>
    <row r="15" spans="2:41" x14ac:dyDescent="0.2">
      <c r="B15" t="s">
        <v>11</v>
      </c>
    </row>
    <row r="17" spans="2:2" x14ac:dyDescent="0.2">
      <c r="B17"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O17"/>
  <sheetViews>
    <sheetView showGridLines="0" workbookViewId="0">
      <pane xSplit="2" topLeftCell="C1" activePane="topRight" state="frozen"/>
      <selection pane="topRight"/>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74" customHeight="1" x14ac:dyDescent="0.2">
      <c r="B9" s="23" t="s">
        <v>260</v>
      </c>
      <c r="C9" s="21">
        <v>0.49556858878240739</v>
      </c>
      <c r="D9" s="21">
        <v>0.5586995017428743</v>
      </c>
      <c r="E9" s="21">
        <v>0.37714898337678632</v>
      </c>
      <c r="F9" s="21">
        <v>0.49532928460310782</v>
      </c>
      <c r="G9" s="21">
        <v>0.49129874098966653</v>
      </c>
      <c r="H9" s="21">
        <v>0.47071440280294519</v>
      </c>
      <c r="I9" s="21">
        <v>0.5708295482866782</v>
      </c>
      <c r="K9" s="21">
        <v>0.47969434099925812</v>
      </c>
      <c r="L9" s="21">
        <v>0.5094114339196496</v>
      </c>
      <c r="N9" s="21">
        <v>0.67148532645151315</v>
      </c>
      <c r="O9" s="21">
        <v>0.43784771238240522</v>
      </c>
      <c r="P9" s="21">
        <v>0.48589215185549522</v>
      </c>
      <c r="Q9" s="21">
        <v>0.43788603416488348</v>
      </c>
      <c r="R9" s="21">
        <v>0.58966136999632912</v>
      </c>
      <c r="S9" s="21">
        <v>0.43170539577453571</v>
      </c>
      <c r="T9" s="21">
        <v>0.61310441634652424</v>
      </c>
      <c r="U9" s="21">
        <v>0.52590601090916744</v>
      </c>
      <c r="W9" s="21">
        <v>0.5571425698158049</v>
      </c>
      <c r="X9" s="21">
        <v>0.42438070237233361</v>
      </c>
      <c r="Y9" s="21">
        <v>0.29822476407824539</v>
      </c>
      <c r="Z9" s="21">
        <v>0.30652490421554718</v>
      </c>
      <c r="AA9" s="21">
        <v>0.65116873682081022</v>
      </c>
      <c r="AB9" s="21">
        <v>0.4658812061477231</v>
      </c>
      <c r="AC9" s="21">
        <v>0.637749061417059</v>
      </c>
      <c r="AD9" s="21">
        <v>0.55533634768416651</v>
      </c>
      <c r="AE9" s="21">
        <v>0.3442170369166685</v>
      </c>
      <c r="AG9" s="21">
        <v>0.51076432892024093</v>
      </c>
      <c r="AH9" s="21">
        <v>0.47071228941148507</v>
      </c>
      <c r="AI9" s="21">
        <v>0.4928765446630804</v>
      </c>
      <c r="AJ9" s="21">
        <v>0.49852669491386747</v>
      </c>
      <c r="AK9" s="21">
        <v>0.515943914800847</v>
      </c>
      <c r="AL9" s="21">
        <v>0</v>
      </c>
      <c r="AM9" s="21">
        <v>0.53170330742805316</v>
      </c>
    </row>
    <row r="10" spans="2:41" ht="88" customHeight="1" x14ac:dyDescent="0.2">
      <c r="B10" s="23" t="s">
        <v>261</v>
      </c>
      <c r="C10" s="21">
        <v>0.19181803337020351</v>
      </c>
      <c r="D10" s="21">
        <v>0.18830252934826361</v>
      </c>
      <c r="E10" s="21">
        <v>0.33510947849191891</v>
      </c>
      <c r="F10" s="21">
        <v>0.18639694563690029</v>
      </c>
      <c r="G10" s="21">
        <v>0.23429136960156391</v>
      </c>
      <c r="H10" s="21">
        <v>0.13051794312639231</v>
      </c>
      <c r="I10" s="21">
        <v>0.1094365022378794</v>
      </c>
      <c r="K10" s="21">
        <v>0.1969117747110414</v>
      </c>
      <c r="L10" s="21">
        <v>0.18494303886668881</v>
      </c>
      <c r="N10" s="21">
        <v>0.14031030781489151</v>
      </c>
      <c r="O10" s="21">
        <v>0.16977611847494131</v>
      </c>
      <c r="P10" s="21">
        <v>0.26520422687851308</v>
      </c>
      <c r="Q10" s="21">
        <v>0.2483651253501799</v>
      </c>
      <c r="R10" s="21">
        <v>8.9235223233905606E-2</v>
      </c>
      <c r="S10" s="21">
        <v>0.29527636768622711</v>
      </c>
      <c r="T10" s="21">
        <v>5.1615392405407211E-2</v>
      </c>
      <c r="U10" s="21">
        <v>0.1272654493812915</v>
      </c>
      <c r="W10" s="21">
        <v>8.318358201855737E-2</v>
      </c>
      <c r="X10" s="21">
        <v>0.2147937355624055</v>
      </c>
      <c r="Y10" s="21">
        <v>0.45338337362380438</v>
      </c>
      <c r="Z10" s="21">
        <v>0.4610321347996037</v>
      </c>
      <c r="AA10" s="21">
        <v>6.864360440581696E-2</v>
      </c>
      <c r="AB10" s="21">
        <v>0.2244064957945166</v>
      </c>
      <c r="AC10" s="21">
        <v>9.7261770166251427E-2</v>
      </c>
      <c r="AD10" s="21">
        <v>0.10735807981607209</v>
      </c>
      <c r="AE10" s="21">
        <v>0.157530609980993</v>
      </c>
      <c r="AG10" s="21">
        <v>0.1774840684042171</v>
      </c>
      <c r="AH10" s="21">
        <v>0.19921762471931101</v>
      </c>
      <c r="AI10" s="21">
        <v>0.27142436923640262</v>
      </c>
      <c r="AJ10" s="21">
        <v>0.1372590185336223</v>
      </c>
      <c r="AK10" s="21">
        <v>0.16876299059170219</v>
      </c>
      <c r="AL10" s="21">
        <v>0.7769632331763795</v>
      </c>
      <c r="AM10" s="21">
        <v>6.8473134190019408E-2</v>
      </c>
    </row>
    <row r="11" spans="2:41" ht="60" customHeight="1" x14ac:dyDescent="0.2">
      <c r="B11" s="23" t="s">
        <v>262</v>
      </c>
      <c r="C11" s="21">
        <v>0.2258032708036174</v>
      </c>
      <c r="D11" s="21">
        <v>0.19013699264225359</v>
      </c>
      <c r="E11" s="21">
        <v>0.1182912987790332</v>
      </c>
      <c r="F11" s="21">
        <v>0.19585264633719471</v>
      </c>
      <c r="G11" s="21">
        <v>0.22985249084493711</v>
      </c>
      <c r="H11" s="21">
        <v>0.31721268953611043</v>
      </c>
      <c r="I11" s="21">
        <v>0.27544251817520482</v>
      </c>
      <c r="K11" s="21">
        <v>0.247992469884946</v>
      </c>
      <c r="L11" s="21">
        <v>0.20725494678149059</v>
      </c>
      <c r="N11" s="21">
        <v>0.18820436573359531</v>
      </c>
      <c r="O11" s="21">
        <v>0.33205460907961432</v>
      </c>
      <c r="P11" s="21">
        <v>0.221995992585863</v>
      </c>
      <c r="Q11" s="21">
        <v>0.31374884048493651</v>
      </c>
      <c r="R11" s="21">
        <v>0.25896421821098248</v>
      </c>
      <c r="S11" s="21">
        <v>0.17337554582132561</v>
      </c>
      <c r="T11" s="21">
        <v>0</v>
      </c>
      <c r="U11" s="21">
        <v>0.19896397522018261</v>
      </c>
      <c r="W11" s="21">
        <v>0.33976824497028729</v>
      </c>
      <c r="X11" s="21">
        <v>0.30512141006891019</v>
      </c>
      <c r="Y11" s="21">
        <v>0.24839186229795029</v>
      </c>
      <c r="Z11" s="21">
        <v>0.2324429609848491</v>
      </c>
      <c r="AA11" s="21">
        <v>0.21562906094246989</v>
      </c>
      <c r="AB11" s="21">
        <v>0.21140298508979871</v>
      </c>
      <c r="AC11" s="21">
        <v>2.050269020325839E-2</v>
      </c>
      <c r="AD11" s="21">
        <v>0.14218346666682791</v>
      </c>
      <c r="AE11" s="21">
        <v>0.49825235310233851</v>
      </c>
      <c r="AG11" s="21">
        <v>0.24340683202098251</v>
      </c>
      <c r="AH11" s="21">
        <v>0.21268478730415949</v>
      </c>
      <c r="AI11" s="21">
        <v>0.22741107525107479</v>
      </c>
      <c r="AJ11" s="21">
        <v>0.25861529564406271</v>
      </c>
      <c r="AK11" s="21">
        <v>0.21587694865764209</v>
      </c>
      <c r="AL11" s="21">
        <v>0.2230367668236205</v>
      </c>
      <c r="AM11" s="21">
        <v>0.17907997456308319</v>
      </c>
    </row>
    <row r="12" spans="2:41" ht="19" customHeight="1" x14ac:dyDescent="0.2">
      <c r="B12" s="23" t="s">
        <v>145</v>
      </c>
      <c r="C12" s="21">
        <v>8.6810107043771456E-2</v>
      </c>
      <c r="D12" s="21">
        <v>6.2860976266608581E-2</v>
      </c>
      <c r="E12" s="21">
        <v>0.16945023935226211</v>
      </c>
      <c r="F12" s="21">
        <v>0.122421123422797</v>
      </c>
      <c r="G12" s="21">
        <v>4.4557398563832722E-2</v>
      </c>
      <c r="H12" s="21">
        <v>8.1554964534552452E-2</v>
      </c>
      <c r="I12" s="21">
        <v>4.4291431300237549E-2</v>
      </c>
      <c r="K12" s="21">
        <v>7.5401414404754244E-2</v>
      </c>
      <c r="L12" s="21">
        <v>9.8390580432170804E-2</v>
      </c>
      <c r="N12" s="21">
        <v>0</v>
      </c>
      <c r="O12" s="21">
        <v>6.0321560063039327E-2</v>
      </c>
      <c r="P12" s="21">
        <v>2.6907628680128581E-2</v>
      </c>
      <c r="Q12" s="21">
        <v>0</v>
      </c>
      <c r="R12" s="21">
        <v>6.213918855878299E-2</v>
      </c>
      <c r="S12" s="21">
        <v>9.96426907179115E-2</v>
      </c>
      <c r="T12" s="21">
        <v>0.33528019124806863</v>
      </c>
      <c r="U12" s="21">
        <v>0.1478645644893587</v>
      </c>
      <c r="W12" s="21">
        <v>1.9905603195350501E-2</v>
      </c>
      <c r="X12" s="21">
        <v>5.5704151996350711E-2</v>
      </c>
      <c r="Y12" s="21">
        <v>0</v>
      </c>
      <c r="Z12" s="21">
        <v>0</v>
      </c>
      <c r="AA12" s="21">
        <v>6.4558597830902814E-2</v>
      </c>
      <c r="AB12" s="21">
        <v>9.8309312967961804E-2</v>
      </c>
      <c r="AC12" s="21">
        <v>0.244486478213431</v>
      </c>
      <c r="AD12" s="21">
        <v>0.19512210583293349</v>
      </c>
      <c r="AE12" s="21">
        <v>0</v>
      </c>
      <c r="AG12" s="21">
        <v>6.834477065455942E-2</v>
      </c>
      <c r="AH12" s="21">
        <v>0.1173852985650442</v>
      </c>
      <c r="AI12" s="21">
        <v>8.2880108494421643E-3</v>
      </c>
      <c r="AJ12" s="21">
        <v>0.1055989909084475</v>
      </c>
      <c r="AK12" s="21">
        <v>9.941614594980841E-2</v>
      </c>
      <c r="AL12" s="21">
        <v>0</v>
      </c>
      <c r="AM12" s="21">
        <v>0.2207435838188441</v>
      </c>
    </row>
    <row r="14" spans="2:41" x14ac:dyDescent="0.2">
      <c r="B14" t="s">
        <v>267</v>
      </c>
    </row>
    <row r="15" spans="2:41" x14ac:dyDescent="0.2">
      <c r="B15" t="s">
        <v>11</v>
      </c>
    </row>
    <row r="17" spans="2:2" x14ac:dyDescent="0.2">
      <c r="B17"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O17"/>
  <sheetViews>
    <sheetView showGridLines="0" workbookViewId="0">
      <pane xSplit="2" topLeftCell="C1" activePane="topRight" state="frozen"/>
      <selection pane="topRight" activeCell="B17" sqref="B17"/>
    </sheetView>
  </sheetViews>
  <sheetFormatPr baseColWidth="10" defaultColWidth="8.83203125" defaultRowHeight="15" x14ac:dyDescent="0.2"/>
  <cols>
    <col min="1" max="1" width="5" customWidth="1"/>
    <col min="2" max="2" width="25" customWidth="1"/>
    <col min="3" max="9" width="10" customWidth="1"/>
    <col min="10" max="10" width="1.5" customWidth="1"/>
    <col min="11" max="12" width="10" customWidth="1"/>
    <col min="13" max="13" width="1.5" customWidth="1"/>
    <col min="14" max="21" width="10" customWidth="1"/>
    <col min="22" max="22" width="1.5" customWidth="1"/>
    <col min="23" max="31" width="10" customWidth="1"/>
    <col min="32" max="32" width="1.5" customWidth="1"/>
    <col min="33" max="39" width="10" customWidth="1"/>
  </cols>
  <sheetData>
    <row r="2" spans="2:41" ht="40" customHeight="1" x14ac:dyDescent="0.2">
      <c r="D2" s="30" t="s">
        <v>263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41" x14ac:dyDescent="0.2">
      <c r="D5" s="28" t="s">
        <v>20</v>
      </c>
      <c r="E5" s="29"/>
      <c r="F5" s="29"/>
      <c r="G5" s="29"/>
      <c r="H5" s="29"/>
      <c r="I5" s="29"/>
      <c r="K5" s="28" t="s">
        <v>21</v>
      </c>
      <c r="L5" s="29"/>
      <c r="N5" s="28" t="s">
        <v>22</v>
      </c>
      <c r="O5" s="29"/>
      <c r="P5" s="29"/>
      <c r="Q5" s="29"/>
      <c r="R5" s="29"/>
      <c r="S5" s="29"/>
      <c r="T5" s="29"/>
      <c r="U5" s="29"/>
      <c r="W5" s="28" t="s">
        <v>23</v>
      </c>
      <c r="X5" s="29"/>
      <c r="Y5" s="29"/>
      <c r="Z5" s="29"/>
      <c r="AA5" s="29"/>
      <c r="AB5" s="29"/>
      <c r="AC5" s="29"/>
      <c r="AD5" s="29"/>
      <c r="AE5" s="29"/>
      <c r="AG5" s="28" t="s">
        <v>24</v>
      </c>
      <c r="AH5" s="29"/>
      <c r="AI5" s="29"/>
      <c r="AJ5" s="29"/>
      <c r="AK5" s="29"/>
      <c r="AL5" s="29"/>
      <c r="AM5" s="29"/>
    </row>
    <row r="6" spans="2:41" ht="112" x14ac:dyDescent="0.2">
      <c r="C6" s="11" t="s">
        <v>25</v>
      </c>
      <c r="D6" s="12" t="s">
        <v>26</v>
      </c>
      <c r="E6" s="12" t="s">
        <v>27</v>
      </c>
      <c r="F6" s="12" t="s">
        <v>28</v>
      </c>
      <c r="G6" s="12" t="s">
        <v>29</v>
      </c>
      <c r="H6" s="12" t="s">
        <v>30</v>
      </c>
      <c r="I6" s="12" t="s">
        <v>31</v>
      </c>
      <c r="K6" s="12" t="s">
        <v>32</v>
      </c>
      <c r="L6" s="12" t="s">
        <v>33</v>
      </c>
      <c r="N6" s="12" t="s">
        <v>34</v>
      </c>
      <c r="O6" s="12" t="s">
        <v>35</v>
      </c>
      <c r="P6" s="12" t="s">
        <v>36</v>
      </c>
      <c r="Q6" s="12" t="s">
        <v>37</v>
      </c>
      <c r="R6" s="12" t="s">
        <v>38</v>
      </c>
      <c r="S6" s="12" t="s">
        <v>39</v>
      </c>
      <c r="T6" s="12" t="s">
        <v>40</v>
      </c>
      <c r="U6" s="12" t="s">
        <v>41</v>
      </c>
      <c r="W6" s="12" t="s">
        <v>34</v>
      </c>
      <c r="X6" s="12" t="s">
        <v>35</v>
      </c>
      <c r="Y6" s="12" t="s">
        <v>36</v>
      </c>
      <c r="Z6" s="12" t="s">
        <v>37</v>
      </c>
      <c r="AA6" s="12" t="s">
        <v>38</v>
      </c>
      <c r="AB6" s="12" t="s">
        <v>39</v>
      </c>
      <c r="AC6" s="12" t="s">
        <v>42</v>
      </c>
      <c r="AD6" s="12" t="s">
        <v>40</v>
      </c>
      <c r="AE6" s="12" t="s">
        <v>41</v>
      </c>
      <c r="AG6" s="12" t="s">
        <v>43</v>
      </c>
      <c r="AH6" s="12" t="s">
        <v>44</v>
      </c>
      <c r="AI6" s="12" t="s">
        <v>45</v>
      </c>
      <c r="AJ6" s="12" t="s">
        <v>46</v>
      </c>
      <c r="AK6" s="12" t="s">
        <v>47</v>
      </c>
      <c r="AL6" s="12" t="s">
        <v>48</v>
      </c>
      <c r="AM6" s="12" t="s">
        <v>49</v>
      </c>
    </row>
    <row r="7" spans="2:41" x14ac:dyDescent="0.2">
      <c r="B7" s="10" t="s">
        <v>53</v>
      </c>
      <c r="C7" s="14">
        <v>406</v>
      </c>
      <c r="D7" s="14">
        <v>16</v>
      </c>
      <c r="E7" s="14">
        <v>63</v>
      </c>
      <c r="F7" s="14">
        <v>86</v>
      </c>
      <c r="G7" s="14">
        <v>73</v>
      </c>
      <c r="H7" s="14">
        <v>87</v>
      </c>
      <c r="I7" s="14">
        <v>81</v>
      </c>
      <c r="K7" s="14">
        <v>185</v>
      </c>
      <c r="L7" s="14">
        <v>219</v>
      </c>
      <c r="N7" s="14">
        <v>33</v>
      </c>
      <c r="O7" s="14">
        <v>99</v>
      </c>
      <c r="P7" s="14">
        <v>23</v>
      </c>
      <c r="Q7" s="14">
        <v>12</v>
      </c>
      <c r="R7" s="14">
        <v>38</v>
      </c>
      <c r="S7" s="14">
        <v>132</v>
      </c>
      <c r="T7" s="14">
        <v>15</v>
      </c>
      <c r="U7" s="14">
        <v>54</v>
      </c>
      <c r="W7" s="14">
        <v>28</v>
      </c>
      <c r="X7" s="14">
        <v>72</v>
      </c>
      <c r="Y7" s="14">
        <v>18</v>
      </c>
      <c r="Z7" s="14">
        <v>21</v>
      </c>
      <c r="AA7" s="14">
        <v>69</v>
      </c>
      <c r="AB7" s="14">
        <v>124</v>
      </c>
      <c r="AC7" s="14">
        <v>27</v>
      </c>
      <c r="AD7" s="14">
        <v>40</v>
      </c>
      <c r="AE7" s="14">
        <v>7</v>
      </c>
      <c r="AG7" s="14">
        <v>74</v>
      </c>
      <c r="AH7" s="14">
        <v>89</v>
      </c>
      <c r="AI7" s="14">
        <v>84</v>
      </c>
      <c r="AJ7" s="14">
        <v>54</v>
      </c>
      <c r="AK7" s="14">
        <v>73</v>
      </c>
      <c r="AL7" s="14">
        <v>3</v>
      </c>
      <c r="AM7" s="14">
        <v>29</v>
      </c>
    </row>
    <row r="8" spans="2:41" x14ac:dyDescent="0.2">
      <c r="B8" s="7" t="s">
        <v>54</v>
      </c>
      <c r="C8" s="16">
        <v>406</v>
      </c>
      <c r="D8" s="16">
        <v>44</v>
      </c>
      <c r="E8" s="16">
        <v>69</v>
      </c>
      <c r="F8" s="16">
        <v>69</v>
      </c>
      <c r="G8" s="16">
        <v>62</v>
      </c>
      <c r="H8" s="16">
        <v>65</v>
      </c>
      <c r="I8" s="16">
        <v>96</v>
      </c>
      <c r="K8" s="16">
        <v>196</v>
      </c>
      <c r="L8" s="16">
        <v>208</v>
      </c>
      <c r="N8" s="16">
        <v>37</v>
      </c>
      <c r="O8" s="16">
        <v>101</v>
      </c>
      <c r="P8" s="16">
        <v>26</v>
      </c>
      <c r="Q8" s="16">
        <v>10</v>
      </c>
      <c r="R8" s="16">
        <v>41</v>
      </c>
      <c r="S8" s="16">
        <v>116</v>
      </c>
      <c r="T8" s="16">
        <v>17</v>
      </c>
      <c r="U8" s="16">
        <v>59</v>
      </c>
      <c r="W8" s="16">
        <v>28</v>
      </c>
      <c r="X8" s="16">
        <v>78</v>
      </c>
      <c r="Y8" s="16">
        <v>21</v>
      </c>
      <c r="Z8" s="16">
        <v>26</v>
      </c>
      <c r="AA8" s="16">
        <v>66</v>
      </c>
      <c r="AB8" s="16">
        <v>107</v>
      </c>
      <c r="AC8" s="16">
        <v>35</v>
      </c>
      <c r="AD8" s="16">
        <v>36</v>
      </c>
      <c r="AE8" s="16">
        <v>9</v>
      </c>
      <c r="AG8" s="16">
        <v>67</v>
      </c>
      <c r="AH8" s="16">
        <v>87</v>
      </c>
      <c r="AI8" s="16">
        <v>88</v>
      </c>
      <c r="AJ8" s="16">
        <v>57</v>
      </c>
      <c r="AK8" s="16">
        <v>77</v>
      </c>
      <c r="AL8" s="16">
        <v>3</v>
      </c>
      <c r="AM8" s="16">
        <v>28</v>
      </c>
    </row>
    <row r="9" spans="2:41" ht="60" customHeight="1" x14ac:dyDescent="0.2">
      <c r="B9" s="23" t="s">
        <v>264</v>
      </c>
      <c r="C9" s="21">
        <v>0.14469471256501709</v>
      </c>
      <c r="D9" s="21">
        <v>0.20002329375939981</v>
      </c>
      <c r="E9" s="21">
        <v>0.16479833588057841</v>
      </c>
      <c r="F9" s="21">
        <v>0.18506782614445111</v>
      </c>
      <c r="G9" s="21">
        <v>0.16906375001219709</v>
      </c>
      <c r="H9" s="21">
        <v>0.14570670769758859</v>
      </c>
      <c r="I9" s="21">
        <v>5.970294145951914E-2</v>
      </c>
      <c r="K9" s="21">
        <v>0.14617109397002009</v>
      </c>
      <c r="L9" s="21">
        <v>0.14073966322840911</v>
      </c>
      <c r="N9" s="21">
        <v>0.1204099002811142</v>
      </c>
      <c r="O9" s="21">
        <v>0.14146290194843231</v>
      </c>
      <c r="P9" s="21">
        <v>6.508210766944246E-2</v>
      </c>
      <c r="Q9" s="21">
        <v>0.32215247524138418</v>
      </c>
      <c r="R9" s="21">
        <v>8.2783696518230407E-2</v>
      </c>
      <c r="S9" s="21">
        <v>0.18329827074311891</v>
      </c>
      <c r="T9" s="21">
        <v>0</v>
      </c>
      <c r="U9" s="21">
        <v>0.18010147534938631</v>
      </c>
      <c r="W9" s="21">
        <v>4.4048491908354553E-2</v>
      </c>
      <c r="X9" s="21">
        <v>0.17355153886037439</v>
      </c>
      <c r="Y9" s="21">
        <v>0.20663224967197771</v>
      </c>
      <c r="Z9" s="21">
        <v>0.18228355940227001</v>
      </c>
      <c r="AA9" s="21">
        <v>7.5277734430863871E-2</v>
      </c>
      <c r="AB9" s="21">
        <v>0.20155644974055589</v>
      </c>
      <c r="AC9" s="21">
        <v>0.16033357680810059</v>
      </c>
      <c r="AD9" s="21">
        <v>7.6278848897097601E-2</v>
      </c>
      <c r="AE9" s="21">
        <v>0</v>
      </c>
      <c r="AG9" s="21">
        <v>0.23320988884033639</v>
      </c>
      <c r="AH9" s="21">
        <v>0.14722210042164249</v>
      </c>
      <c r="AI9" s="21">
        <v>0.11340122625139119</v>
      </c>
      <c r="AJ9" s="21">
        <v>0.1390640713751933</v>
      </c>
      <c r="AK9" s="21">
        <v>0.13383931438425539</v>
      </c>
      <c r="AL9" s="21">
        <v>0.57393862932817075</v>
      </c>
      <c r="AM9" s="21">
        <v>1.8988294138853549E-2</v>
      </c>
    </row>
    <row r="10" spans="2:41" ht="46" customHeight="1" x14ac:dyDescent="0.2">
      <c r="B10" s="23" t="s">
        <v>265</v>
      </c>
      <c r="C10" s="21">
        <v>0.58904755469815084</v>
      </c>
      <c r="D10" s="21">
        <v>0.29153779898426019</v>
      </c>
      <c r="E10" s="21">
        <v>0.55361216011369541</v>
      </c>
      <c r="F10" s="21">
        <v>0.53282412282089797</v>
      </c>
      <c r="G10" s="21">
        <v>0.61444154400184237</v>
      </c>
      <c r="H10" s="21">
        <v>0.63962881223484902</v>
      </c>
      <c r="I10" s="21">
        <v>0.73951659169739936</v>
      </c>
      <c r="K10" s="21">
        <v>0.6104071588631802</v>
      </c>
      <c r="L10" s="21">
        <v>0.57493644982493564</v>
      </c>
      <c r="N10" s="21">
        <v>0.47364841651581729</v>
      </c>
      <c r="O10" s="21">
        <v>0.67897045399454337</v>
      </c>
      <c r="P10" s="21">
        <v>0.77038140851402359</v>
      </c>
      <c r="Q10" s="21">
        <v>0.41016602186210099</v>
      </c>
      <c r="R10" s="21">
        <v>0.66262442248721376</v>
      </c>
      <c r="S10" s="21">
        <v>0.59693224141992884</v>
      </c>
      <c r="T10" s="21">
        <v>0.34881142930416031</v>
      </c>
      <c r="U10" s="21">
        <v>0.45723902246383957</v>
      </c>
      <c r="W10" s="21">
        <v>0.71478747099249362</v>
      </c>
      <c r="X10" s="21">
        <v>0.64784482079275763</v>
      </c>
      <c r="Y10" s="21">
        <v>0.58776724164496308</v>
      </c>
      <c r="Z10" s="21">
        <v>0.41592411557462561</v>
      </c>
      <c r="AA10" s="21">
        <v>0.61755482147117757</v>
      </c>
      <c r="AB10" s="21">
        <v>0.57795941540811735</v>
      </c>
      <c r="AC10" s="21">
        <v>0.42128144593152389</v>
      </c>
      <c r="AD10" s="21">
        <v>0.53398031492473108</v>
      </c>
      <c r="AE10" s="21">
        <v>1</v>
      </c>
      <c r="AG10" s="21">
        <v>0.61175532211732309</v>
      </c>
      <c r="AH10" s="21">
        <v>0.55675397460376186</v>
      </c>
      <c r="AI10" s="21">
        <v>0.72013125330022609</v>
      </c>
      <c r="AJ10" s="21">
        <v>0.61219583829173163</v>
      </c>
      <c r="AK10" s="21">
        <v>0.53283559647929146</v>
      </c>
      <c r="AL10" s="21">
        <v>0.42606137067182909</v>
      </c>
      <c r="AM10" s="21">
        <v>0.34177913726415332</v>
      </c>
    </row>
    <row r="11" spans="2:41" ht="60" customHeight="1" x14ac:dyDescent="0.2">
      <c r="B11" s="23" t="s">
        <v>266</v>
      </c>
      <c r="C11" s="21">
        <v>0.16957485610051851</v>
      </c>
      <c r="D11" s="21">
        <v>0.28165857135147671</v>
      </c>
      <c r="E11" s="21">
        <v>0.15373003563050899</v>
      </c>
      <c r="F11" s="21">
        <v>0.151409035543042</v>
      </c>
      <c r="G11" s="21">
        <v>0.1455751305920488</v>
      </c>
      <c r="H11" s="21">
        <v>0.15379463772920041</v>
      </c>
      <c r="I11" s="21">
        <v>0.16904224831778941</v>
      </c>
      <c r="K11" s="21">
        <v>0.1905151668077158</v>
      </c>
      <c r="L11" s="21">
        <v>0.14558683484981449</v>
      </c>
      <c r="N11" s="21">
        <v>0.39044802278931889</v>
      </c>
      <c r="O11" s="21">
        <v>0.11972992598353881</v>
      </c>
      <c r="P11" s="21">
        <v>0.13762885513640541</v>
      </c>
      <c r="Q11" s="21">
        <v>0.18676843459670511</v>
      </c>
      <c r="R11" s="21">
        <v>0.21380435393132219</v>
      </c>
      <c r="S11" s="21">
        <v>0.15060142310724101</v>
      </c>
      <c r="T11" s="21">
        <v>0.12630466814944449</v>
      </c>
      <c r="U11" s="21">
        <v>0.14842494896157701</v>
      </c>
      <c r="W11" s="21">
        <v>0.1797659379758747</v>
      </c>
      <c r="X11" s="21">
        <v>0.1303740617255916</v>
      </c>
      <c r="Y11" s="21">
        <v>0.13628566508354381</v>
      </c>
      <c r="Z11" s="21">
        <v>0.20577519155306589</v>
      </c>
      <c r="AA11" s="21">
        <v>0.24531390323386459</v>
      </c>
      <c r="AB11" s="21">
        <v>0.149394256477383</v>
      </c>
      <c r="AC11" s="21">
        <v>0.2034387090262274</v>
      </c>
      <c r="AD11" s="21">
        <v>0.16863428607904479</v>
      </c>
      <c r="AE11" s="21">
        <v>0</v>
      </c>
      <c r="AG11" s="21">
        <v>8.6505315701700225E-2</v>
      </c>
      <c r="AH11" s="21">
        <v>0.18395500172358581</v>
      </c>
      <c r="AI11" s="21">
        <v>0.14379680979208981</v>
      </c>
      <c r="AJ11" s="21">
        <v>0.1206931638587105</v>
      </c>
      <c r="AK11" s="21">
        <v>0.22045255995449159</v>
      </c>
      <c r="AL11" s="21">
        <v>0</v>
      </c>
      <c r="AM11" s="21">
        <v>0.38623618196144088</v>
      </c>
    </row>
    <row r="12" spans="2:41" ht="19" customHeight="1" x14ac:dyDescent="0.2">
      <c r="B12" s="23" t="s">
        <v>145</v>
      </c>
      <c r="C12" s="21">
        <v>9.6682876636313517E-2</v>
      </c>
      <c r="D12" s="21">
        <v>0.22678033590486321</v>
      </c>
      <c r="E12" s="21">
        <v>0.12785946837521761</v>
      </c>
      <c r="F12" s="21">
        <v>0.13069901549160859</v>
      </c>
      <c r="G12" s="21">
        <v>7.0919575393911818E-2</v>
      </c>
      <c r="H12" s="21">
        <v>6.0869842338362089E-2</v>
      </c>
      <c r="I12" s="21">
        <v>3.1738218525291982E-2</v>
      </c>
      <c r="K12" s="21">
        <v>5.2906580359083771E-2</v>
      </c>
      <c r="L12" s="21">
        <v>0.13873705209684081</v>
      </c>
      <c r="N12" s="21">
        <v>1.5493660413749661E-2</v>
      </c>
      <c r="O12" s="21">
        <v>5.9836718073485437E-2</v>
      </c>
      <c r="P12" s="21">
        <v>2.6907628680128581E-2</v>
      </c>
      <c r="Q12" s="21">
        <v>8.0913068299809474E-2</v>
      </c>
      <c r="R12" s="21">
        <v>4.0787527063233818E-2</v>
      </c>
      <c r="S12" s="21">
        <v>6.9168064729711251E-2</v>
      </c>
      <c r="T12" s="21">
        <v>0.52488390254639528</v>
      </c>
      <c r="U12" s="21">
        <v>0.2142345532251973</v>
      </c>
      <c r="W12" s="21">
        <v>6.1398099123277192E-2</v>
      </c>
      <c r="X12" s="21">
        <v>4.8229578621276331E-2</v>
      </c>
      <c r="Y12" s="21">
        <v>6.9314843599515535E-2</v>
      </c>
      <c r="Z12" s="21">
        <v>0.19601713347003849</v>
      </c>
      <c r="AA12" s="21">
        <v>6.1853540864093892E-2</v>
      </c>
      <c r="AB12" s="21">
        <v>7.1089878373943982E-2</v>
      </c>
      <c r="AC12" s="21">
        <v>0.21494626823414789</v>
      </c>
      <c r="AD12" s="21">
        <v>0.22110655009912661</v>
      </c>
      <c r="AE12" s="21">
        <v>0</v>
      </c>
      <c r="AG12" s="21">
        <v>6.8529473340640371E-2</v>
      </c>
      <c r="AH12" s="21">
        <v>0.1120689232510097</v>
      </c>
      <c r="AI12" s="21">
        <v>2.2670710656292881E-2</v>
      </c>
      <c r="AJ12" s="21">
        <v>0.12804692647436461</v>
      </c>
      <c r="AK12" s="21">
        <v>0.1128725291819615</v>
      </c>
      <c r="AL12" s="21">
        <v>0</v>
      </c>
      <c r="AM12" s="21">
        <v>0.25299638663555207</v>
      </c>
    </row>
    <row r="14" spans="2:41" x14ac:dyDescent="0.2">
      <c r="B14" t="s">
        <v>267</v>
      </c>
    </row>
    <row r="15" spans="2:41" x14ac:dyDescent="0.2">
      <c r="B15" t="s">
        <v>11</v>
      </c>
    </row>
    <row r="17" spans="2:2" x14ac:dyDescent="0.2">
      <c r="B17" s="5" t="str">
        <f>HYPERLINK("#Contents!A1", "Return to Contents")</f>
        <v>Return to Contents</v>
      </c>
    </row>
  </sheetData>
  <mergeCells count="6">
    <mergeCell ref="D2:AO2"/>
    <mergeCell ref="AG5:AM5"/>
    <mergeCell ref="D5:I5"/>
    <mergeCell ref="K5:L5"/>
    <mergeCell ref="W5:AE5"/>
    <mergeCell ref="N5:U5"/>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90</vt:i4>
      </vt:variant>
    </vt:vector>
  </HeadingPairs>
  <TitlesOfParts>
    <vt:vector size="90"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Noah Bezalel</cp:lastModifiedBy>
  <dcterms:created xsi:type="dcterms:W3CDTF">2026-10-20T09:08:16Z</dcterms:created>
  <dcterms:modified xsi:type="dcterms:W3CDTF">2026-10-20T16:03:43Z</dcterms:modified>
</cp:coreProperties>
</file>